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hy\Dropbox\Documents\Bookshelf\Academics\Microsoft Excel\"/>
    </mc:Choice>
  </mc:AlternateContent>
  <bookViews>
    <workbookView xWindow="480" yWindow="120" windowWidth="27795" windowHeight="14625" tabRatio="617" activeTab="5"/>
  </bookViews>
  <sheets>
    <sheet name="Clean" sheetId="1" r:id="rId1"/>
    <sheet name="5 Stats" sheetId="2" r:id="rId2"/>
    <sheet name="5 Stats Pvt" sheetId="4" r:id="rId3"/>
    <sheet name="Overall Dist" sheetId="3" r:id="rId4"/>
    <sheet name="Points" sheetId="5" r:id="rId5"/>
    <sheet name="Assists" sheetId="6" r:id="rId6"/>
    <sheet name="Sheet2" sheetId="7" r:id="rId7"/>
  </sheets>
  <definedNames>
    <definedName name="ExternalData_1" localSheetId="0">Clean!$A$2:$W$494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B12" i="7" l="1"/>
  <c r="B10" i="7"/>
  <c r="B7" i="7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9" i="5"/>
  <c r="B9" i="5"/>
  <c r="B9" i="6"/>
  <c r="D9" i="6" s="1"/>
  <c r="B20" i="6"/>
  <c r="D20" i="6" s="1"/>
  <c r="B21" i="6"/>
  <c r="E21" i="6" s="1"/>
  <c r="B22" i="6"/>
  <c r="D22" i="6" s="1"/>
  <c r="B23" i="6"/>
  <c r="E23" i="6" s="1"/>
  <c r="B24" i="6"/>
  <c r="D24" i="6" s="1"/>
  <c r="B11" i="6"/>
  <c r="E11" i="6" s="1"/>
  <c r="B12" i="6"/>
  <c r="D12" i="6" s="1"/>
  <c r="B13" i="6"/>
  <c r="E13" i="6" s="1"/>
  <c r="B14" i="6"/>
  <c r="D14" i="6" s="1"/>
  <c r="B15" i="6"/>
  <c r="E15" i="6" s="1"/>
  <c r="B16" i="6"/>
  <c r="D16" i="6" s="1"/>
  <c r="B17" i="6"/>
  <c r="E17" i="6" s="1"/>
  <c r="B18" i="6"/>
  <c r="D18" i="6" s="1"/>
  <c r="B19" i="6"/>
  <c r="E19" i="6" s="1"/>
  <c r="B10" i="6"/>
  <c r="D10" i="6" s="1"/>
  <c r="B3" i="6"/>
  <c r="B2" i="6"/>
  <c r="B6" i="6"/>
  <c r="B5" i="6"/>
  <c r="B4" i="6"/>
  <c r="F9" i="6" l="1"/>
  <c r="E9" i="6"/>
  <c r="F23" i="6"/>
  <c r="F21" i="6"/>
  <c r="F19" i="6"/>
  <c r="F17" i="6"/>
  <c r="F15" i="6"/>
  <c r="F13" i="6"/>
  <c r="F11" i="6"/>
  <c r="F24" i="6"/>
  <c r="F22" i="6"/>
  <c r="F20" i="6"/>
  <c r="F18" i="6"/>
  <c r="F16" i="6"/>
  <c r="F14" i="6"/>
  <c r="F12" i="6"/>
  <c r="F10" i="6"/>
  <c r="E24" i="6"/>
  <c r="E22" i="6"/>
  <c r="E20" i="6"/>
  <c r="E18" i="6"/>
  <c r="E16" i="6"/>
  <c r="E14" i="6"/>
  <c r="E12" i="6"/>
  <c r="E10" i="6"/>
  <c r="C9" i="6"/>
  <c r="C19" i="6"/>
  <c r="C17" i="6"/>
  <c r="C15" i="6"/>
  <c r="C13" i="6"/>
  <c r="C11" i="6"/>
  <c r="C23" i="6"/>
  <c r="C21" i="6"/>
  <c r="D23" i="6"/>
  <c r="D21" i="6"/>
  <c r="D19" i="6"/>
  <c r="D17" i="6"/>
  <c r="D15" i="6"/>
  <c r="D13" i="6"/>
  <c r="D11" i="6"/>
  <c r="C10" i="6"/>
  <c r="C18" i="6"/>
  <c r="C16" i="6"/>
  <c r="C14" i="6"/>
  <c r="C12" i="6"/>
  <c r="C24" i="6"/>
  <c r="C22" i="6"/>
  <c r="C20" i="6"/>
  <c r="B2" i="5"/>
  <c r="B4" i="5" s="1"/>
  <c r="B3" i="5"/>
  <c r="B5" i="5" s="1"/>
  <c r="B10" i="5"/>
  <c r="B6" i="5"/>
  <c r="E10" i="5" l="1"/>
  <c r="F10" i="5"/>
  <c r="D10" i="5"/>
  <c r="C9" i="5"/>
  <c r="E9" i="5"/>
  <c r="F9" i="5"/>
  <c r="D9" i="5"/>
  <c r="C10" i="5"/>
  <c r="I1" i="2"/>
  <c r="B11" i="5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E3" i="2"/>
  <c r="F3" i="2"/>
  <c r="G3" i="2"/>
  <c r="H3" i="2"/>
  <c r="D3" i="2"/>
  <c r="E2" i="2"/>
  <c r="F2" i="2"/>
  <c r="G2" i="2"/>
  <c r="H2" i="2"/>
  <c r="D2" i="2"/>
  <c r="C11" i="5" l="1"/>
  <c r="E11" i="5"/>
  <c r="F11" i="5"/>
  <c r="D11" i="5"/>
  <c r="B12" i="5"/>
  <c r="I7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8" i="2"/>
  <c r="K18" i="2"/>
  <c r="L18" i="2"/>
  <c r="M18" i="2"/>
  <c r="J17" i="2"/>
  <c r="K17" i="2"/>
  <c r="L17" i="2"/>
  <c r="M17" i="2"/>
  <c r="J19" i="2"/>
  <c r="K19" i="2"/>
  <c r="L19" i="2"/>
  <c r="M19" i="2"/>
  <c r="J20" i="2"/>
  <c r="K20" i="2"/>
  <c r="L20" i="2"/>
  <c r="M20" i="2"/>
  <c r="J22" i="2"/>
  <c r="K22" i="2"/>
  <c r="L22" i="2"/>
  <c r="M22" i="2"/>
  <c r="J21" i="2"/>
  <c r="K21" i="2"/>
  <c r="L21" i="2"/>
  <c r="M21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9" i="2"/>
  <c r="K29" i="2"/>
  <c r="L29" i="2"/>
  <c r="M29" i="2"/>
  <c r="J28" i="2"/>
  <c r="K28" i="2"/>
  <c r="L28" i="2"/>
  <c r="M28" i="2"/>
  <c r="J31" i="2"/>
  <c r="K31" i="2"/>
  <c r="L31" i="2"/>
  <c r="M31" i="2"/>
  <c r="J30" i="2"/>
  <c r="K30" i="2"/>
  <c r="L30" i="2"/>
  <c r="M30" i="2"/>
  <c r="J33" i="2"/>
  <c r="K33" i="2"/>
  <c r="L33" i="2"/>
  <c r="M33" i="2"/>
  <c r="J32" i="2"/>
  <c r="K32" i="2"/>
  <c r="L32" i="2"/>
  <c r="M32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9" i="2"/>
  <c r="K39" i="2"/>
  <c r="L39" i="2"/>
  <c r="M39" i="2"/>
  <c r="J41" i="2"/>
  <c r="K41" i="2"/>
  <c r="L41" i="2"/>
  <c r="M41" i="2"/>
  <c r="J38" i="2"/>
  <c r="K38" i="2"/>
  <c r="L38" i="2"/>
  <c r="M38" i="2"/>
  <c r="J42" i="2"/>
  <c r="K42" i="2"/>
  <c r="L42" i="2"/>
  <c r="M42" i="2"/>
  <c r="J40" i="2"/>
  <c r="K40" i="2"/>
  <c r="L40" i="2"/>
  <c r="M40" i="2"/>
  <c r="J44" i="2"/>
  <c r="K44" i="2"/>
  <c r="L44" i="2"/>
  <c r="M44" i="2"/>
  <c r="J43" i="2"/>
  <c r="K43" i="2"/>
  <c r="L43" i="2"/>
  <c r="M43" i="2"/>
  <c r="J45" i="2"/>
  <c r="K45" i="2"/>
  <c r="L45" i="2"/>
  <c r="M45" i="2"/>
  <c r="J47" i="2"/>
  <c r="K47" i="2"/>
  <c r="L47" i="2"/>
  <c r="M47" i="2"/>
  <c r="J46" i="2"/>
  <c r="K46" i="2"/>
  <c r="L46" i="2"/>
  <c r="M46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3" i="2"/>
  <c r="K53" i="2"/>
  <c r="L53" i="2"/>
  <c r="M53" i="2"/>
  <c r="J52" i="2"/>
  <c r="K52" i="2"/>
  <c r="L52" i="2"/>
  <c r="M52" i="2"/>
  <c r="J54" i="2"/>
  <c r="K54" i="2"/>
  <c r="L54" i="2"/>
  <c r="M54" i="2"/>
  <c r="J55" i="2"/>
  <c r="K55" i="2"/>
  <c r="L55" i="2"/>
  <c r="M55" i="2"/>
  <c r="J57" i="2"/>
  <c r="K57" i="2"/>
  <c r="L57" i="2"/>
  <c r="M57" i="2"/>
  <c r="J56" i="2"/>
  <c r="K56" i="2"/>
  <c r="L56" i="2"/>
  <c r="M56" i="2"/>
  <c r="J58" i="2"/>
  <c r="K58" i="2"/>
  <c r="L58" i="2"/>
  <c r="M58" i="2"/>
  <c r="J59" i="2"/>
  <c r="K59" i="2"/>
  <c r="L59" i="2"/>
  <c r="M59" i="2"/>
  <c r="J60" i="2"/>
  <c r="K60" i="2"/>
  <c r="L60" i="2"/>
  <c r="M60" i="2"/>
  <c r="J62" i="2"/>
  <c r="K62" i="2"/>
  <c r="L62" i="2"/>
  <c r="M62" i="2"/>
  <c r="J61" i="2"/>
  <c r="K61" i="2"/>
  <c r="L61" i="2"/>
  <c r="M61" i="2"/>
  <c r="J64" i="2"/>
  <c r="K64" i="2"/>
  <c r="L64" i="2"/>
  <c r="M64" i="2"/>
  <c r="J63" i="2"/>
  <c r="K63" i="2"/>
  <c r="L63" i="2"/>
  <c r="M63" i="2"/>
  <c r="J65" i="2"/>
  <c r="K65" i="2"/>
  <c r="L65" i="2"/>
  <c r="M65" i="2"/>
  <c r="J66" i="2"/>
  <c r="K66" i="2"/>
  <c r="L66" i="2"/>
  <c r="M66" i="2"/>
  <c r="J67" i="2"/>
  <c r="K67" i="2"/>
  <c r="L67" i="2"/>
  <c r="M67" i="2"/>
  <c r="J69" i="2"/>
  <c r="K69" i="2"/>
  <c r="L69" i="2"/>
  <c r="M69" i="2"/>
  <c r="J68" i="2"/>
  <c r="K68" i="2"/>
  <c r="L68" i="2"/>
  <c r="M68" i="2"/>
  <c r="J70" i="2"/>
  <c r="K70" i="2"/>
  <c r="L70" i="2"/>
  <c r="M70" i="2"/>
  <c r="J71" i="2"/>
  <c r="K71" i="2"/>
  <c r="L71" i="2"/>
  <c r="M71" i="2"/>
  <c r="J72" i="2"/>
  <c r="K72" i="2"/>
  <c r="L72" i="2"/>
  <c r="M72" i="2"/>
  <c r="J74" i="2"/>
  <c r="K74" i="2"/>
  <c r="L74" i="2"/>
  <c r="M74" i="2"/>
  <c r="J73" i="2"/>
  <c r="K73" i="2"/>
  <c r="L73" i="2"/>
  <c r="M73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5" i="2"/>
  <c r="K85" i="2"/>
  <c r="L85" i="2"/>
  <c r="M85" i="2"/>
  <c r="J83" i="2"/>
  <c r="K83" i="2"/>
  <c r="L83" i="2"/>
  <c r="M83" i="2"/>
  <c r="J84" i="2"/>
  <c r="K84" i="2"/>
  <c r="L84" i="2"/>
  <c r="M84" i="2"/>
  <c r="J82" i="2"/>
  <c r="K82" i="2"/>
  <c r="L82" i="2"/>
  <c r="M82" i="2"/>
  <c r="J86" i="2"/>
  <c r="K86" i="2"/>
  <c r="L86" i="2"/>
  <c r="M86" i="2"/>
  <c r="J87" i="2"/>
  <c r="K87" i="2"/>
  <c r="L87" i="2"/>
  <c r="M87" i="2"/>
  <c r="J90" i="2"/>
  <c r="K90" i="2"/>
  <c r="L90" i="2"/>
  <c r="M90" i="2"/>
  <c r="J88" i="2"/>
  <c r="K88" i="2"/>
  <c r="L88" i="2"/>
  <c r="M88" i="2"/>
  <c r="J89" i="2"/>
  <c r="K89" i="2"/>
  <c r="L89" i="2"/>
  <c r="M89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8" i="2"/>
  <c r="K98" i="2"/>
  <c r="L98" i="2"/>
  <c r="M98" i="2"/>
  <c r="J97" i="2"/>
  <c r="K97" i="2"/>
  <c r="L97" i="2"/>
  <c r="M97" i="2"/>
  <c r="J96" i="2"/>
  <c r="K96" i="2"/>
  <c r="L96" i="2"/>
  <c r="M96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3" i="2"/>
  <c r="K103" i="2"/>
  <c r="L103" i="2"/>
  <c r="M103" i="2"/>
  <c r="J102" i="2"/>
  <c r="K102" i="2"/>
  <c r="L102" i="2"/>
  <c r="M102" i="2"/>
  <c r="J104" i="2"/>
  <c r="K104" i="2"/>
  <c r="L104" i="2"/>
  <c r="M104" i="2"/>
  <c r="J105" i="2"/>
  <c r="K105" i="2"/>
  <c r="L105" i="2"/>
  <c r="M105" i="2"/>
  <c r="J107" i="2"/>
  <c r="K107" i="2"/>
  <c r="L107" i="2"/>
  <c r="M107" i="2"/>
  <c r="J106" i="2"/>
  <c r="K106" i="2"/>
  <c r="L106" i="2"/>
  <c r="M106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4" i="2"/>
  <c r="K114" i="2"/>
  <c r="L114" i="2"/>
  <c r="M114" i="2"/>
  <c r="J112" i="2"/>
  <c r="K112" i="2"/>
  <c r="L112" i="2"/>
  <c r="M112" i="2"/>
  <c r="J113" i="2"/>
  <c r="K113" i="2"/>
  <c r="L113" i="2"/>
  <c r="M113" i="2"/>
  <c r="J115" i="2"/>
  <c r="K115" i="2"/>
  <c r="L115" i="2"/>
  <c r="M115" i="2"/>
  <c r="J117" i="2"/>
  <c r="K117" i="2"/>
  <c r="L117" i="2"/>
  <c r="M117" i="2"/>
  <c r="J116" i="2"/>
  <c r="K116" i="2"/>
  <c r="L116" i="2"/>
  <c r="M116" i="2"/>
  <c r="J118" i="2"/>
  <c r="K118" i="2"/>
  <c r="L118" i="2"/>
  <c r="M118" i="2"/>
  <c r="J119" i="2"/>
  <c r="K119" i="2"/>
  <c r="L119" i="2"/>
  <c r="M119" i="2"/>
  <c r="J121" i="2"/>
  <c r="K121" i="2"/>
  <c r="L121" i="2"/>
  <c r="M121" i="2"/>
  <c r="J120" i="2"/>
  <c r="K120" i="2"/>
  <c r="L120" i="2"/>
  <c r="M120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7" i="2"/>
  <c r="K127" i="2"/>
  <c r="L127" i="2"/>
  <c r="M127" i="2"/>
  <c r="J128" i="2"/>
  <c r="K128" i="2"/>
  <c r="L128" i="2"/>
  <c r="M128" i="2"/>
  <c r="J126" i="2"/>
  <c r="K126" i="2"/>
  <c r="L126" i="2"/>
  <c r="M126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5" i="2"/>
  <c r="K135" i="2"/>
  <c r="L135" i="2"/>
  <c r="M135" i="2"/>
  <c r="J137" i="2"/>
  <c r="K137" i="2"/>
  <c r="L137" i="2"/>
  <c r="M137" i="2"/>
  <c r="J134" i="2"/>
  <c r="K134" i="2"/>
  <c r="L134" i="2"/>
  <c r="M134" i="2"/>
  <c r="J133" i="2"/>
  <c r="K133" i="2"/>
  <c r="L133" i="2"/>
  <c r="M133" i="2"/>
  <c r="J136" i="2"/>
  <c r="K136" i="2"/>
  <c r="L136" i="2"/>
  <c r="M136" i="2"/>
  <c r="J138" i="2"/>
  <c r="K138" i="2"/>
  <c r="L138" i="2"/>
  <c r="M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6" i="2"/>
  <c r="K146" i="2"/>
  <c r="L146" i="2"/>
  <c r="M146" i="2"/>
  <c r="J148" i="2"/>
  <c r="K148" i="2"/>
  <c r="L148" i="2"/>
  <c r="M148" i="2"/>
  <c r="J143" i="2"/>
  <c r="K143" i="2"/>
  <c r="L143" i="2"/>
  <c r="M143" i="2"/>
  <c r="J145" i="2"/>
  <c r="K145" i="2"/>
  <c r="L145" i="2"/>
  <c r="M145" i="2"/>
  <c r="J144" i="2"/>
  <c r="K144" i="2"/>
  <c r="L144" i="2"/>
  <c r="M144" i="2"/>
  <c r="J147" i="2"/>
  <c r="K147" i="2"/>
  <c r="L147" i="2"/>
  <c r="M147" i="2"/>
  <c r="J149" i="2"/>
  <c r="K149" i="2"/>
  <c r="L149" i="2"/>
  <c r="M149" i="2"/>
  <c r="J152" i="2"/>
  <c r="K152" i="2"/>
  <c r="L152" i="2"/>
  <c r="M152" i="2"/>
  <c r="J151" i="2"/>
  <c r="K151" i="2"/>
  <c r="L151" i="2"/>
  <c r="M151" i="2"/>
  <c r="J150" i="2"/>
  <c r="K150" i="2"/>
  <c r="L150" i="2"/>
  <c r="M150" i="2"/>
  <c r="J155" i="2"/>
  <c r="K155" i="2"/>
  <c r="L155" i="2"/>
  <c r="M155" i="2"/>
  <c r="J153" i="2"/>
  <c r="K153" i="2"/>
  <c r="L153" i="2"/>
  <c r="M153" i="2"/>
  <c r="J154" i="2"/>
  <c r="K154" i="2"/>
  <c r="L154" i="2"/>
  <c r="M154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2" i="2"/>
  <c r="K162" i="2"/>
  <c r="L162" i="2"/>
  <c r="M162" i="2"/>
  <c r="J166" i="2"/>
  <c r="K166" i="2"/>
  <c r="L166" i="2"/>
  <c r="M166" i="2"/>
  <c r="J164" i="2"/>
  <c r="K164" i="2"/>
  <c r="L164" i="2"/>
  <c r="M164" i="2"/>
  <c r="J163" i="2"/>
  <c r="K163" i="2"/>
  <c r="L163" i="2"/>
  <c r="M163" i="2"/>
  <c r="J165" i="2"/>
  <c r="K165" i="2"/>
  <c r="L165" i="2"/>
  <c r="M165" i="2"/>
  <c r="J161" i="2"/>
  <c r="K161" i="2"/>
  <c r="L161" i="2"/>
  <c r="M161" i="2"/>
  <c r="J169" i="2"/>
  <c r="K169" i="2"/>
  <c r="L169" i="2"/>
  <c r="M169" i="2"/>
  <c r="J167" i="2"/>
  <c r="K167" i="2"/>
  <c r="L167" i="2"/>
  <c r="M167" i="2"/>
  <c r="J168" i="2"/>
  <c r="K168" i="2"/>
  <c r="L168" i="2"/>
  <c r="M168" i="2"/>
  <c r="J171" i="2"/>
  <c r="K171" i="2"/>
  <c r="L171" i="2"/>
  <c r="M171" i="2"/>
  <c r="J170" i="2"/>
  <c r="K170" i="2"/>
  <c r="L170" i="2"/>
  <c r="M170" i="2"/>
  <c r="J173" i="2"/>
  <c r="K173" i="2"/>
  <c r="L173" i="2"/>
  <c r="M173" i="2"/>
  <c r="J174" i="2"/>
  <c r="K174" i="2"/>
  <c r="L174" i="2"/>
  <c r="M174" i="2"/>
  <c r="J172" i="2"/>
  <c r="K172" i="2"/>
  <c r="L172" i="2"/>
  <c r="M172" i="2"/>
  <c r="J177" i="2"/>
  <c r="K177" i="2"/>
  <c r="L177" i="2"/>
  <c r="M177" i="2"/>
  <c r="J176" i="2"/>
  <c r="K176" i="2"/>
  <c r="L176" i="2"/>
  <c r="M176" i="2"/>
  <c r="J178" i="2"/>
  <c r="K178" i="2"/>
  <c r="L178" i="2"/>
  <c r="M178" i="2"/>
  <c r="J175" i="2"/>
  <c r="K175" i="2"/>
  <c r="L175" i="2"/>
  <c r="M175" i="2"/>
  <c r="J180" i="2"/>
  <c r="K180" i="2"/>
  <c r="L180" i="2"/>
  <c r="M180" i="2"/>
  <c r="J179" i="2"/>
  <c r="K179" i="2"/>
  <c r="L179" i="2"/>
  <c r="M179" i="2"/>
  <c r="J183" i="2"/>
  <c r="K183" i="2"/>
  <c r="L183" i="2"/>
  <c r="M183" i="2"/>
  <c r="J182" i="2"/>
  <c r="K182" i="2"/>
  <c r="L182" i="2"/>
  <c r="M182" i="2"/>
  <c r="J184" i="2"/>
  <c r="K184" i="2"/>
  <c r="L184" i="2"/>
  <c r="M184" i="2"/>
  <c r="J186" i="2"/>
  <c r="K186" i="2"/>
  <c r="L186" i="2"/>
  <c r="M186" i="2"/>
  <c r="J181" i="2"/>
  <c r="K181" i="2"/>
  <c r="L181" i="2"/>
  <c r="M181" i="2"/>
  <c r="J185" i="2"/>
  <c r="K185" i="2"/>
  <c r="L185" i="2"/>
  <c r="M185" i="2"/>
  <c r="J187" i="2"/>
  <c r="K187" i="2"/>
  <c r="L187" i="2"/>
  <c r="M187" i="2"/>
  <c r="J188" i="2"/>
  <c r="K188" i="2"/>
  <c r="L188" i="2"/>
  <c r="M188" i="2"/>
  <c r="J189" i="2"/>
  <c r="K189" i="2"/>
  <c r="L189" i="2"/>
  <c r="M189" i="2"/>
  <c r="J193" i="2"/>
  <c r="K193" i="2"/>
  <c r="L193" i="2"/>
  <c r="M193" i="2"/>
  <c r="J190" i="2"/>
  <c r="K190" i="2"/>
  <c r="L190" i="2"/>
  <c r="M190" i="2"/>
  <c r="J191" i="2"/>
  <c r="K191" i="2"/>
  <c r="L191" i="2"/>
  <c r="M191" i="2"/>
  <c r="J192" i="2"/>
  <c r="K192" i="2"/>
  <c r="L192" i="2"/>
  <c r="M192" i="2"/>
  <c r="J194" i="2"/>
  <c r="K194" i="2"/>
  <c r="L194" i="2"/>
  <c r="M194" i="2"/>
  <c r="J197" i="2"/>
  <c r="K197" i="2"/>
  <c r="L197" i="2"/>
  <c r="M197" i="2"/>
  <c r="J195" i="2"/>
  <c r="K195" i="2"/>
  <c r="L195" i="2"/>
  <c r="M195" i="2"/>
  <c r="J196" i="2"/>
  <c r="K196" i="2"/>
  <c r="L196" i="2"/>
  <c r="M196" i="2"/>
  <c r="J201" i="2"/>
  <c r="K201" i="2"/>
  <c r="L201" i="2"/>
  <c r="M201" i="2"/>
  <c r="J200" i="2"/>
  <c r="K200" i="2"/>
  <c r="L200" i="2"/>
  <c r="M200" i="2"/>
  <c r="J202" i="2"/>
  <c r="K202" i="2"/>
  <c r="L202" i="2"/>
  <c r="M202" i="2"/>
  <c r="J198" i="2"/>
  <c r="K198" i="2"/>
  <c r="L198" i="2"/>
  <c r="M198" i="2"/>
  <c r="J199" i="2"/>
  <c r="K199" i="2"/>
  <c r="L199" i="2"/>
  <c r="M199" i="2"/>
  <c r="J203" i="2"/>
  <c r="K203" i="2"/>
  <c r="L203" i="2"/>
  <c r="M203" i="2"/>
  <c r="J205" i="2"/>
  <c r="K205" i="2"/>
  <c r="L205" i="2"/>
  <c r="M205" i="2"/>
  <c r="J204" i="2"/>
  <c r="K204" i="2"/>
  <c r="L204" i="2"/>
  <c r="M204" i="2"/>
  <c r="J207" i="2"/>
  <c r="K207" i="2"/>
  <c r="L207" i="2"/>
  <c r="M207" i="2"/>
  <c r="J206" i="2"/>
  <c r="K206" i="2"/>
  <c r="L206" i="2"/>
  <c r="M206" i="2"/>
  <c r="J209" i="2"/>
  <c r="K209" i="2"/>
  <c r="L209" i="2"/>
  <c r="M209" i="2"/>
  <c r="J208" i="2"/>
  <c r="K208" i="2"/>
  <c r="L208" i="2"/>
  <c r="M208" i="2"/>
  <c r="J212" i="2"/>
  <c r="K212" i="2"/>
  <c r="L212" i="2"/>
  <c r="M212" i="2"/>
  <c r="J211" i="2"/>
  <c r="K211" i="2"/>
  <c r="L211" i="2"/>
  <c r="M211" i="2"/>
  <c r="J210" i="2"/>
  <c r="K210" i="2"/>
  <c r="L210" i="2"/>
  <c r="M210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9" i="2"/>
  <c r="K219" i="2"/>
  <c r="L219" i="2"/>
  <c r="M219" i="2"/>
  <c r="J217" i="2"/>
  <c r="K217" i="2"/>
  <c r="L217" i="2"/>
  <c r="M217" i="2"/>
  <c r="J218" i="2"/>
  <c r="K218" i="2"/>
  <c r="L218" i="2"/>
  <c r="M218" i="2"/>
  <c r="J220" i="2"/>
  <c r="K220" i="2"/>
  <c r="L220" i="2"/>
  <c r="M220" i="2"/>
  <c r="J221" i="2"/>
  <c r="K221" i="2"/>
  <c r="L221" i="2"/>
  <c r="M221" i="2"/>
  <c r="J223" i="2"/>
  <c r="K223" i="2"/>
  <c r="L223" i="2"/>
  <c r="M223" i="2"/>
  <c r="J222" i="2"/>
  <c r="K222" i="2"/>
  <c r="L222" i="2"/>
  <c r="M222" i="2"/>
  <c r="J226" i="2"/>
  <c r="K226" i="2"/>
  <c r="L226" i="2"/>
  <c r="M226" i="2"/>
  <c r="J224" i="2"/>
  <c r="K224" i="2"/>
  <c r="L224" i="2"/>
  <c r="M224" i="2"/>
  <c r="J225" i="2"/>
  <c r="K225" i="2"/>
  <c r="L225" i="2"/>
  <c r="M225" i="2"/>
  <c r="J227" i="2"/>
  <c r="K227" i="2"/>
  <c r="L227" i="2"/>
  <c r="M227" i="2"/>
  <c r="J229" i="2"/>
  <c r="K229" i="2"/>
  <c r="L229" i="2"/>
  <c r="M229" i="2"/>
  <c r="J228" i="2"/>
  <c r="K228" i="2"/>
  <c r="L228" i="2"/>
  <c r="M228" i="2"/>
  <c r="J231" i="2"/>
  <c r="K231" i="2"/>
  <c r="L231" i="2"/>
  <c r="M231" i="2"/>
  <c r="J230" i="2"/>
  <c r="K230" i="2"/>
  <c r="L230" i="2"/>
  <c r="M230" i="2"/>
  <c r="J232" i="2"/>
  <c r="K232" i="2"/>
  <c r="L232" i="2"/>
  <c r="M232" i="2"/>
  <c r="J233" i="2"/>
  <c r="K233" i="2"/>
  <c r="L233" i="2"/>
  <c r="M233" i="2"/>
  <c r="J234" i="2"/>
  <c r="K234" i="2"/>
  <c r="L234" i="2"/>
  <c r="M234" i="2"/>
  <c r="J235" i="2"/>
  <c r="K235" i="2"/>
  <c r="L235" i="2"/>
  <c r="M235" i="2"/>
  <c r="J238" i="2"/>
  <c r="K238" i="2"/>
  <c r="L238" i="2"/>
  <c r="M238" i="2"/>
  <c r="J237" i="2"/>
  <c r="K237" i="2"/>
  <c r="L237" i="2"/>
  <c r="M237" i="2"/>
  <c r="J239" i="2"/>
  <c r="K239" i="2"/>
  <c r="L239" i="2"/>
  <c r="M239" i="2"/>
  <c r="J236" i="2"/>
  <c r="K236" i="2"/>
  <c r="L236" i="2"/>
  <c r="M236" i="2"/>
  <c r="J241" i="2"/>
  <c r="K241" i="2"/>
  <c r="L241" i="2"/>
  <c r="M241" i="2"/>
  <c r="J243" i="2"/>
  <c r="K243" i="2"/>
  <c r="L243" i="2"/>
  <c r="M243" i="2"/>
  <c r="J242" i="2"/>
  <c r="K242" i="2"/>
  <c r="L242" i="2"/>
  <c r="M242" i="2"/>
  <c r="J240" i="2"/>
  <c r="K240" i="2"/>
  <c r="L240" i="2"/>
  <c r="M240" i="2"/>
  <c r="J244" i="2"/>
  <c r="K244" i="2"/>
  <c r="L244" i="2"/>
  <c r="M244" i="2"/>
  <c r="J245" i="2"/>
  <c r="K245" i="2"/>
  <c r="L245" i="2"/>
  <c r="M245" i="2"/>
  <c r="J246" i="2"/>
  <c r="K246" i="2"/>
  <c r="L246" i="2"/>
  <c r="M246" i="2"/>
  <c r="J248" i="2"/>
  <c r="K248" i="2"/>
  <c r="L248" i="2"/>
  <c r="M248" i="2"/>
  <c r="J247" i="2"/>
  <c r="K247" i="2"/>
  <c r="L247" i="2"/>
  <c r="M247" i="2"/>
  <c r="J249" i="2"/>
  <c r="K249" i="2"/>
  <c r="L249" i="2"/>
  <c r="M249" i="2"/>
  <c r="J250" i="2"/>
  <c r="K250" i="2"/>
  <c r="L250" i="2"/>
  <c r="M250" i="2"/>
  <c r="J251" i="2"/>
  <c r="K251" i="2"/>
  <c r="L251" i="2"/>
  <c r="M251" i="2"/>
  <c r="J254" i="2"/>
  <c r="K254" i="2"/>
  <c r="L254" i="2"/>
  <c r="M254" i="2"/>
  <c r="J252" i="2"/>
  <c r="K252" i="2"/>
  <c r="L252" i="2"/>
  <c r="M252" i="2"/>
  <c r="J255" i="2"/>
  <c r="K255" i="2"/>
  <c r="L255" i="2"/>
  <c r="M255" i="2"/>
  <c r="J253" i="2"/>
  <c r="K253" i="2"/>
  <c r="L253" i="2"/>
  <c r="M253" i="2"/>
  <c r="J256" i="2"/>
  <c r="K256" i="2"/>
  <c r="L256" i="2"/>
  <c r="M256" i="2"/>
  <c r="J260" i="2"/>
  <c r="K260" i="2"/>
  <c r="L260" i="2"/>
  <c r="M260" i="2"/>
  <c r="J258" i="2"/>
  <c r="K258" i="2"/>
  <c r="L258" i="2"/>
  <c r="M258" i="2"/>
  <c r="J257" i="2"/>
  <c r="K257" i="2"/>
  <c r="L257" i="2"/>
  <c r="M257" i="2"/>
  <c r="J261" i="2"/>
  <c r="K261" i="2"/>
  <c r="L261" i="2"/>
  <c r="M261" i="2"/>
  <c r="J259" i="2"/>
  <c r="K259" i="2"/>
  <c r="L259" i="2"/>
  <c r="M259" i="2"/>
  <c r="J262" i="2"/>
  <c r="K262" i="2"/>
  <c r="L262" i="2"/>
  <c r="M262" i="2"/>
  <c r="J263" i="2"/>
  <c r="K263" i="2"/>
  <c r="L263" i="2"/>
  <c r="M263" i="2"/>
  <c r="J264" i="2"/>
  <c r="K264" i="2"/>
  <c r="L264" i="2"/>
  <c r="M264" i="2"/>
  <c r="J265" i="2"/>
  <c r="K265" i="2"/>
  <c r="L265" i="2"/>
  <c r="M265" i="2"/>
  <c r="J267" i="2"/>
  <c r="K267" i="2"/>
  <c r="L267" i="2"/>
  <c r="M267" i="2"/>
  <c r="J266" i="2"/>
  <c r="K266" i="2"/>
  <c r="L266" i="2"/>
  <c r="M266" i="2"/>
  <c r="J271" i="2"/>
  <c r="K271" i="2"/>
  <c r="L271" i="2"/>
  <c r="M271" i="2"/>
  <c r="J272" i="2"/>
  <c r="K272" i="2"/>
  <c r="L272" i="2"/>
  <c r="M272" i="2"/>
  <c r="J268" i="2"/>
  <c r="K268" i="2"/>
  <c r="L268" i="2"/>
  <c r="M268" i="2"/>
  <c r="J273" i="2"/>
  <c r="K273" i="2"/>
  <c r="L273" i="2"/>
  <c r="M273" i="2"/>
  <c r="J269" i="2"/>
  <c r="K269" i="2"/>
  <c r="L269" i="2"/>
  <c r="M269" i="2"/>
  <c r="J270" i="2"/>
  <c r="K270" i="2"/>
  <c r="L270" i="2"/>
  <c r="M270" i="2"/>
  <c r="J275" i="2"/>
  <c r="K275" i="2"/>
  <c r="L275" i="2"/>
  <c r="M275" i="2"/>
  <c r="J274" i="2"/>
  <c r="K274" i="2"/>
  <c r="L274" i="2"/>
  <c r="M274" i="2"/>
  <c r="J276" i="2"/>
  <c r="K276" i="2"/>
  <c r="L276" i="2"/>
  <c r="M276" i="2"/>
  <c r="J277" i="2"/>
  <c r="K277" i="2"/>
  <c r="L277" i="2"/>
  <c r="M277" i="2"/>
  <c r="J279" i="2"/>
  <c r="K279" i="2"/>
  <c r="L279" i="2"/>
  <c r="M279" i="2"/>
  <c r="J280" i="2"/>
  <c r="K280" i="2"/>
  <c r="L280" i="2"/>
  <c r="M280" i="2"/>
  <c r="J278" i="2"/>
  <c r="K278" i="2"/>
  <c r="L278" i="2"/>
  <c r="M278" i="2"/>
  <c r="J282" i="2"/>
  <c r="K282" i="2"/>
  <c r="L282" i="2"/>
  <c r="M282" i="2"/>
  <c r="J281" i="2"/>
  <c r="K281" i="2"/>
  <c r="L281" i="2"/>
  <c r="M281" i="2"/>
  <c r="J283" i="2"/>
  <c r="K283" i="2"/>
  <c r="L283" i="2"/>
  <c r="M283" i="2"/>
  <c r="J284" i="2"/>
  <c r="K284" i="2"/>
  <c r="L284" i="2"/>
  <c r="M284" i="2"/>
  <c r="J285" i="2"/>
  <c r="K285" i="2"/>
  <c r="L285" i="2"/>
  <c r="M285" i="2"/>
  <c r="J286" i="2"/>
  <c r="K286" i="2"/>
  <c r="L286" i="2"/>
  <c r="M286" i="2"/>
  <c r="J287" i="2"/>
  <c r="K287" i="2"/>
  <c r="L287" i="2"/>
  <c r="M287" i="2"/>
  <c r="J288" i="2"/>
  <c r="K288" i="2"/>
  <c r="L288" i="2"/>
  <c r="M288" i="2"/>
  <c r="J289" i="2"/>
  <c r="K289" i="2"/>
  <c r="L289" i="2"/>
  <c r="M289" i="2"/>
  <c r="J290" i="2"/>
  <c r="K290" i="2"/>
  <c r="L290" i="2"/>
  <c r="M290" i="2"/>
  <c r="J291" i="2"/>
  <c r="K291" i="2"/>
  <c r="L291" i="2"/>
  <c r="M291" i="2"/>
  <c r="J293" i="2"/>
  <c r="K293" i="2"/>
  <c r="L293" i="2"/>
  <c r="M293" i="2"/>
  <c r="J292" i="2"/>
  <c r="K292" i="2"/>
  <c r="L292" i="2"/>
  <c r="M292" i="2"/>
  <c r="J294" i="2"/>
  <c r="K294" i="2"/>
  <c r="L294" i="2"/>
  <c r="M294" i="2"/>
  <c r="J298" i="2"/>
  <c r="K298" i="2"/>
  <c r="L298" i="2"/>
  <c r="M298" i="2"/>
  <c r="J297" i="2"/>
  <c r="K297" i="2"/>
  <c r="L297" i="2"/>
  <c r="M297" i="2"/>
  <c r="J295" i="2"/>
  <c r="K295" i="2"/>
  <c r="L295" i="2"/>
  <c r="M295" i="2"/>
  <c r="J296" i="2"/>
  <c r="K296" i="2"/>
  <c r="L296" i="2"/>
  <c r="M296" i="2"/>
  <c r="J299" i="2"/>
  <c r="K299" i="2"/>
  <c r="L299" i="2"/>
  <c r="M299" i="2"/>
  <c r="J304" i="2"/>
  <c r="K304" i="2"/>
  <c r="L304" i="2"/>
  <c r="M304" i="2"/>
  <c r="J302" i="2"/>
  <c r="K302" i="2"/>
  <c r="L302" i="2"/>
  <c r="M302" i="2"/>
  <c r="J303" i="2"/>
  <c r="K303" i="2"/>
  <c r="L303" i="2"/>
  <c r="M303" i="2"/>
  <c r="J300" i="2"/>
  <c r="K300" i="2"/>
  <c r="L300" i="2"/>
  <c r="M300" i="2"/>
  <c r="J305" i="2"/>
  <c r="K305" i="2"/>
  <c r="L305" i="2"/>
  <c r="M305" i="2"/>
  <c r="J301" i="2"/>
  <c r="K301" i="2"/>
  <c r="L301" i="2"/>
  <c r="M301" i="2"/>
  <c r="J309" i="2"/>
  <c r="K309" i="2"/>
  <c r="L309" i="2"/>
  <c r="M309" i="2"/>
  <c r="J308" i="2"/>
  <c r="K308" i="2"/>
  <c r="L308" i="2"/>
  <c r="M308" i="2"/>
  <c r="J307" i="2"/>
  <c r="K307" i="2"/>
  <c r="L307" i="2"/>
  <c r="M307" i="2"/>
  <c r="J311" i="2"/>
  <c r="K311" i="2"/>
  <c r="L311" i="2"/>
  <c r="M311" i="2"/>
  <c r="J306" i="2"/>
  <c r="K306" i="2"/>
  <c r="L306" i="2"/>
  <c r="M306" i="2"/>
  <c r="J310" i="2"/>
  <c r="K310" i="2"/>
  <c r="L310" i="2"/>
  <c r="M310" i="2"/>
  <c r="J312" i="2"/>
  <c r="K312" i="2"/>
  <c r="L312" i="2"/>
  <c r="M312" i="2"/>
  <c r="J313" i="2"/>
  <c r="K313" i="2"/>
  <c r="L313" i="2"/>
  <c r="M313" i="2"/>
  <c r="J315" i="2"/>
  <c r="K315" i="2"/>
  <c r="L315" i="2"/>
  <c r="M315" i="2"/>
  <c r="J314" i="2"/>
  <c r="K314" i="2"/>
  <c r="L314" i="2"/>
  <c r="M314" i="2"/>
  <c r="J318" i="2"/>
  <c r="K318" i="2"/>
  <c r="L318" i="2"/>
  <c r="M318" i="2"/>
  <c r="J316" i="2"/>
  <c r="K316" i="2"/>
  <c r="L316" i="2"/>
  <c r="M316" i="2"/>
  <c r="J317" i="2"/>
  <c r="K317" i="2"/>
  <c r="L317" i="2"/>
  <c r="M317" i="2"/>
  <c r="J322" i="2"/>
  <c r="K322" i="2"/>
  <c r="L322" i="2"/>
  <c r="M322" i="2"/>
  <c r="J320" i="2"/>
  <c r="K320" i="2"/>
  <c r="L320" i="2"/>
  <c r="M320" i="2"/>
  <c r="J321" i="2"/>
  <c r="K321" i="2"/>
  <c r="L321" i="2"/>
  <c r="M321" i="2"/>
  <c r="J319" i="2"/>
  <c r="K319" i="2"/>
  <c r="L319" i="2"/>
  <c r="M319" i="2"/>
  <c r="J323" i="2"/>
  <c r="K323" i="2"/>
  <c r="L323" i="2"/>
  <c r="M323" i="2"/>
  <c r="J324" i="2"/>
  <c r="K324" i="2"/>
  <c r="L324" i="2"/>
  <c r="M324" i="2"/>
  <c r="J325" i="2"/>
  <c r="K325" i="2"/>
  <c r="L325" i="2"/>
  <c r="M325" i="2"/>
  <c r="J326" i="2"/>
  <c r="K326" i="2"/>
  <c r="L326" i="2"/>
  <c r="M326" i="2"/>
  <c r="J328" i="2"/>
  <c r="K328" i="2"/>
  <c r="L328" i="2"/>
  <c r="M328" i="2"/>
  <c r="J332" i="2"/>
  <c r="K332" i="2"/>
  <c r="L332" i="2"/>
  <c r="M332" i="2"/>
  <c r="J331" i="2"/>
  <c r="K331" i="2"/>
  <c r="L331" i="2"/>
  <c r="M331" i="2"/>
  <c r="J329" i="2"/>
  <c r="K329" i="2"/>
  <c r="L329" i="2"/>
  <c r="M329" i="2"/>
  <c r="J330" i="2"/>
  <c r="K330" i="2"/>
  <c r="L330" i="2"/>
  <c r="M330" i="2"/>
  <c r="J327" i="2"/>
  <c r="K327" i="2"/>
  <c r="L327" i="2"/>
  <c r="M327" i="2"/>
  <c r="J335" i="2"/>
  <c r="K335" i="2"/>
  <c r="L335" i="2"/>
  <c r="M335" i="2"/>
  <c r="J334" i="2"/>
  <c r="K334" i="2"/>
  <c r="L334" i="2"/>
  <c r="M334" i="2"/>
  <c r="J333" i="2"/>
  <c r="K333" i="2"/>
  <c r="L333" i="2"/>
  <c r="M333" i="2"/>
  <c r="J340" i="2"/>
  <c r="K340" i="2"/>
  <c r="L340" i="2"/>
  <c r="M340" i="2"/>
  <c r="J337" i="2"/>
  <c r="K337" i="2"/>
  <c r="L337" i="2"/>
  <c r="M337" i="2"/>
  <c r="J341" i="2"/>
  <c r="K341" i="2"/>
  <c r="L341" i="2"/>
  <c r="M341" i="2"/>
  <c r="J336" i="2"/>
  <c r="K336" i="2"/>
  <c r="L336" i="2"/>
  <c r="M336" i="2"/>
  <c r="J342" i="2"/>
  <c r="K342" i="2"/>
  <c r="L342" i="2"/>
  <c r="M342" i="2"/>
  <c r="J338" i="2"/>
  <c r="K338" i="2"/>
  <c r="L338" i="2"/>
  <c r="M338" i="2"/>
  <c r="J339" i="2"/>
  <c r="K339" i="2"/>
  <c r="L339" i="2"/>
  <c r="M339" i="2"/>
  <c r="J344" i="2"/>
  <c r="K344" i="2"/>
  <c r="L344" i="2"/>
  <c r="M344" i="2"/>
  <c r="J343" i="2"/>
  <c r="K343" i="2"/>
  <c r="L343" i="2"/>
  <c r="M343" i="2"/>
  <c r="J346" i="2"/>
  <c r="K346" i="2"/>
  <c r="L346" i="2"/>
  <c r="M346" i="2"/>
  <c r="J349" i="2"/>
  <c r="K349" i="2"/>
  <c r="L349" i="2"/>
  <c r="M349" i="2"/>
  <c r="J347" i="2"/>
  <c r="K347" i="2"/>
  <c r="L347" i="2"/>
  <c r="M347" i="2"/>
  <c r="J345" i="2"/>
  <c r="K345" i="2"/>
  <c r="L345" i="2"/>
  <c r="M345" i="2"/>
  <c r="J352" i="2"/>
  <c r="K352" i="2"/>
  <c r="L352" i="2"/>
  <c r="M352" i="2"/>
  <c r="J350" i="2"/>
  <c r="K350" i="2"/>
  <c r="L350" i="2"/>
  <c r="M350" i="2"/>
  <c r="J351" i="2"/>
  <c r="K351" i="2"/>
  <c r="L351" i="2"/>
  <c r="M351" i="2"/>
  <c r="J348" i="2"/>
  <c r="K348" i="2"/>
  <c r="L348" i="2"/>
  <c r="M348" i="2"/>
  <c r="J355" i="2"/>
  <c r="K355" i="2"/>
  <c r="L355" i="2"/>
  <c r="M355" i="2"/>
  <c r="J357" i="2"/>
  <c r="K357" i="2"/>
  <c r="L357" i="2"/>
  <c r="M357" i="2"/>
  <c r="J356" i="2"/>
  <c r="K356" i="2"/>
  <c r="L356" i="2"/>
  <c r="M356" i="2"/>
  <c r="J353" i="2"/>
  <c r="K353" i="2"/>
  <c r="L353" i="2"/>
  <c r="M353" i="2"/>
  <c r="J354" i="2"/>
  <c r="K354" i="2"/>
  <c r="L354" i="2"/>
  <c r="M354" i="2"/>
  <c r="J358" i="2"/>
  <c r="K358" i="2"/>
  <c r="L358" i="2"/>
  <c r="M358" i="2"/>
  <c r="J359" i="2"/>
  <c r="K359" i="2"/>
  <c r="L359" i="2"/>
  <c r="M359" i="2"/>
  <c r="J360" i="2"/>
  <c r="K360" i="2"/>
  <c r="L360" i="2"/>
  <c r="M360" i="2"/>
  <c r="J366" i="2"/>
  <c r="K366" i="2"/>
  <c r="L366" i="2"/>
  <c r="M366" i="2"/>
  <c r="J362" i="2"/>
  <c r="K362" i="2"/>
  <c r="L362" i="2"/>
  <c r="M362" i="2"/>
  <c r="J363" i="2"/>
  <c r="K363" i="2"/>
  <c r="L363" i="2"/>
  <c r="M363" i="2"/>
  <c r="J364" i="2"/>
  <c r="K364" i="2"/>
  <c r="L364" i="2"/>
  <c r="M364" i="2"/>
  <c r="J365" i="2"/>
  <c r="K365" i="2"/>
  <c r="L365" i="2"/>
  <c r="M365" i="2"/>
  <c r="J361" i="2"/>
  <c r="K361" i="2"/>
  <c r="L361" i="2"/>
  <c r="M361" i="2"/>
  <c r="J370" i="2"/>
  <c r="K370" i="2"/>
  <c r="L370" i="2"/>
  <c r="M370" i="2"/>
  <c r="J367" i="2"/>
  <c r="K367" i="2"/>
  <c r="L367" i="2"/>
  <c r="M367" i="2"/>
  <c r="J369" i="2"/>
  <c r="K369" i="2"/>
  <c r="L369" i="2"/>
  <c r="M369" i="2"/>
  <c r="J368" i="2"/>
  <c r="K368" i="2"/>
  <c r="L368" i="2"/>
  <c r="M368" i="2"/>
  <c r="J371" i="2"/>
  <c r="K371" i="2"/>
  <c r="L371" i="2"/>
  <c r="M371" i="2"/>
  <c r="J375" i="2"/>
  <c r="K375" i="2"/>
  <c r="L375" i="2"/>
  <c r="M375" i="2"/>
  <c r="J372" i="2"/>
  <c r="K372" i="2"/>
  <c r="L372" i="2"/>
  <c r="M372" i="2"/>
  <c r="J374" i="2"/>
  <c r="K374" i="2"/>
  <c r="L374" i="2"/>
  <c r="M374" i="2"/>
  <c r="J373" i="2"/>
  <c r="K373" i="2"/>
  <c r="L373" i="2"/>
  <c r="M373" i="2"/>
  <c r="J376" i="2"/>
  <c r="K376" i="2"/>
  <c r="L376" i="2"/>
  <c r="M376" i="2"/>
  <c r="J379" i="2"/>
  <c r="K379" i="2"/>
  <c r="L379" i="2"/>
  <c r="M379" i="2"/>
  <c r="J377" i="2"/>
  <c r="K377" i="2"/>
  <c r="L377" i="2"/>
  <c r="M377" i="2"/>
  <c r="J378" i="2"/>
  <c r="K378" i="2"/>
  <c r="L378" i="2"/>
  <c r="M378" i="2"/>
  <c r="J380" i="2"/>
  <c r="K380" i="2"/>
  <c r="L380" i="2"/>
  <c r="M380" i="2"/>
  <c r="J381" i="2"/>
  <c r="K381" i="2"/>
  <c r="L381" i="2"/>
  <c r="M381" i="2"/>
  <c r="J382" i="2"/>
  <c r="K382" i="2"/>
  <c r="L382" i="2"/>
  <c r="M382" i="2"/>
  <c r="J386" i="2"/>
  <c r="K386" i="2"/>
  <c r="L386" i="2"/>
  <c r="M386" i="2"/>
  <c r="J390" i="2"/>
  <c r="K390" i="2"/>
  <c r="L390" i="2"/>
  <c r="M390" i="2"/>
  <c r="J383" i="2"/>
  <c r="K383" i="2"/>
  <c r="L383" i="2"/>
  <c r="M383" i="2"/>
  <c r="J388" i="2"/>
  <c r="K388" i="2"/>
  <c r="L388" i="2"/>
  <c r="M388" i="2"/>
  <c r="J385" i="2"/>
  <c r="K385" i="2"/>
  <c r="L385" i="2"/>
  <c r="M385" i="2"/>
  <c r="J387" i="2"/>
  <c r="K387" i="2"/>
  <c r="L387" i="2"/>
  <c r="M387" i="2"/>
  <c r="J391" i="2"/>
  <c r="K391" i="2"/>
  <c r="L391" i="2"/>
  <c r="M391" i="2"/>
  <c r="J384" i="2"/>
  <c r="K384" i="2"/>
  <c r="L384" i="2"/>
  <c r="M384" i="2"/>
  <c r="J389" i="2"/>
  <c r="K389" i="2"/>
  <c r="L389" i="2"/>
  <c r="M389" i="2"/>
  <c r="J392" i="2"/>
  <c r="K392" i="2"/>
  <c r="L392" i="2"/>
  <c r="M392" i="2"/>
  <c r="J393" i="2"/>
  <c r="K393" i="2"/>
  <c r="L393" i="2"/>
  <c r="M393" i="2"/>
  <c r="J396" i="2"/>
  <c r="K396" i="2"/>
  <c r="L396" i="2"/>
  <c r="M396" i="2"/>
  <c r="J394" i="2"/>
  <c r="K394" i="2"/>
  <c r="L394" i="2"/>
  <c r="M394" i="2"/>
  <c r="J395" i="2"/>
  <c r="K395" i="2"/>
  <c r="L395" i="2"/>
  <c r="M395" i="2"/>
  <c r="J397" i="2"/>
  <c r="K397" i="2"/>
  <c r="L397" i="2"/>
  <c r="M397" i="2"/>
  <c r="J399" i="2"/>
  <c r="K399" i="2"/>
  <c r="L399" i="2"/>
  <c r="M399" i="2"/>
  <c r="J398" i="2"/>
  <c r="K398" i="2"/>
  <c r="L398" i="2"/>
  <c r="M398" i="2"/>
  <c r="J401" i="2"/>
  <c r="K401" i="2"/>
  <c r="L401" i="2"/>
  <c r="M401" i="2"/>
  <c r="J402" i="2"/>
  <c r="K402" i="2"/>
  <c r="L402" i="2"/>
  <c r="M402" i="2"/>
  <c r="J403" i="2"/>
  <c r="K403" i="2"/>
  <c r="L403" i="2"/>
  <c r="M403" i="2"/>
  <c r="J400" i="2"/>
  <c r="K400" i="2"/>
  <c r="L400" i="2"/>
  <c r="M400" i="2"/>
  <c r="J405" i="2"/>
  <c r="K405" i="2"/>
  <c r="L405" i="2"/>
  <c r="M405" i="2"/>
  <c r="J404" i="2"/>
  <c r="K404" i="2"/>
  <c r="L404" i="2"/>
  <c r="M404" i="2"/>
  <c r="J406" i="2"/>
  <c r="K406" i="2"/>
  <c r="L406" i="2"/>
  <c r="M406" i="2"/>
  <c r="J409" i="2"/>
  <c r="K409" i="2"/>
  <c r="L409" i="2"/>
  <c r="M409" i="2"/>
  <c r="J408" i="2"/>
  <c r="K408" i="2"/>
  <c r="L408" i="2"/>
  <c r="M408" i="2"/>
  <c r="J407" i="2"/>
  <c r="K407" i="2"/>
  <c r="L407" i="2"/>
  <c r="M407" i="2"/>
  <c r="J410" i="2"/>
  <c r="K410" i="2"/>
  <c r="L410" i="2"/>
  <c r="M410" i="2"/>
  <c r="J412" i="2"/>
  <c r="K412" i="2"/>
  <c r="L412" i="2"/>
  <c r="M412" i="2"/>
  <c r="J411" i="2"/>
  <c r="K411" i="2"/>
  <c r="L411" i="2"/>
  <c r="M411" i="2"/>
  <c r="J421" i="2"/>
  <c r="K421" i="2"/>
  <c r="L421" i="2"/>
  <c r="M421" i="2"/>
  <c r="J414" i="2"/>
  <c r="K414" i="2"/>
  <c r="L414" i="2"/>
  <c r="M414" i="2"/>
  <c r="J418" i="2"/>
  <c r="K418" i="2"/>
  <c r="L418" i="2"/>
  <c r="M418" i="2"/>
  <c r="J413" i="2"/>
  <c r="K413" i="2"/>
  <c r="L413" i="2"/>
  <c r="M413" i="2"/>
  <c r="J415" i="2"/>
  <c r="K415" i="2"/>
  <c r="L415" i="2"/>
  <c r="M415" i="2"/>
  <c r="J420" i="2"/>
  <c r="K420" i="2"/>
  <c r="L420" i="2"/>
  <c r="M420" i="2"/>
  <c r="J417" i="2"/>
  <c r="K417" i="2"/>
  <c r="L417" i="2"/>
  <c r="M417" i="2"/>
  <c r="J416" i="2"/>
  <c r="K416" i="2"/>
  <c r="L416" i="2"/>
  <c r="M416" i="2"/>
  <c r="J419" i="2"/>
  <c r="K419" i="2"/>
  <c r="L419" i="2"/>
  <c r="M419" i="2"/>
  <c r="J422" i="2"/>
  <c r="K422" i="2"/>
  <c r="L422" i="2"/>
  <c r="M422" i="2"/>
  <c r="J425" i="2"/>
  <c r="K425" i="2"/>
  <c r="L425" i="2"/>
  <c r="M425" i="2"/>
  <c r="J424" i="2"/>
  <c r="K424" i="2"/>
  <c r="L424" i="2"/>
  <c r="M424" i="2"/>
  <c r="J423" i="2"/>
  <c r="K423" i="2"/>
  <c r="L423" i="2"/>
  <c r="M423" i="2"/>
  <c r="J426" i="2"/>
  <c r="K426" i="2"/>
  <c r="L426" i="2"/>
  <c r="M426" i="2"/>
  <c r="J428" i="2"/>
  <c r="K428" i="2"/>
  <c r="L428" i="2"/>
  <c r="M428" i="2"/>
  <c r="J427" i="2"/>
  <c r="K427" i="2"/>
  <c r="L427" i="2"/>
  <c r="M427" i="2"/>
  <c r="J430" i="2"/>
  <c r="K430" i="2"/>
  <c r="L430" i="2"/>
  <c r="M430" i="2"/>
  <c r="J435" i="2"/>
  <c r="K435" i="2"/>
  <c r="L435" i="2"/>
  <c r="M435" i="2"/>
  <c r="J433" i="2"/>
  <c r="K433" i="2"/>
  <c r="L433" i="2"/>
  <c r="M433" i="2"/>
  <c r="J432" i="2"/>
  <c r="K432" i="2"/>
  <c r="L432" i="2"/>
  <c r="M432" i="2"/>
  <c r="J431" i="2"/>
  <c r="K431" i="2"/>
  <c r="L431" i="2"/>
  <c r="M431" i="2"/>
  <c r="J429" i="2"/>
  <c r="K429" i="2"/>
  <c r="L429" i="2"/>
  <c r="M429" i="2"/>
  <c r="J434" i="2"/>
  <c r="K434" i="2"/>
  <c r="L434" i="2"/>
  <c r="M434" i="2"/>
  <c r="J437" i="2"/>
  <c r="K437" i="2"/>
  <c r="L437" i="2"/>
  <c r="M437" i="2"/>
  <c r="J436" i="2"/>
  <c r="K436" i="2"/>
  <c r="L436" i="2"/>
  <c r="M436" i="2"/>
  <c r="J438" i="2"/>
  <c r="K438" i="2"/>
  <c r="L438" i="2"/>
  <c r="M438" i="2"/>
  <c r="J439" i="2"/>
  <c r="K439" i="2"/>
  <c r="L439" i="2"/>
  <c r="M439" i="2"/>
  <c r="J440" i="2"/>
  <c r="K440" i="2"/>
  <c r="L440" i="2"/>
  <c r="M440" i="2"/>
  <c r="J443" i="2"/>
  <c r="K443" i="2"/>
  <c r="L443" i="2"/>
  <c r="M443" i="2"/>
  <c r="J442" i="2"/>
  <c r="K442" i="2"/>
  <c r="L442" i="2"/>
  <c r="M442" i="2"/>
  <c r="J441" i="2"/>
  <c r="K441" i="2"/>
  <c r="L441" i="2"/>
  <c r="M441" i="2"/>
  <c r="J446" i="2"/>
  <c r="K446" i="2"/>
  <c r="L446" i="2"/>
  <c r="M446" i="2"/>
  <c r="J444" i="2"/>
  <c r="K444" i="2"/>
  <c r="L444" i="2"/>
  <c r="M444" i="2"/>
  <c r="J445" i="2"/>
  <c r="K445" i="2"/>
  <c r="L445" i="2"/>
  <c r="M445" i="2"/>
  <c r="J449" i="2"/>
  <c r="K449" i="2"/>
  <c r="L449" i="2"/>
  <c r="M449" i="2"/>
  <c r="J448" i="2"/>
  <c r="K448" i="2"/>
  <c r="L448" i="2"/>
  <c r="M448" i="2"/>
  <c r="J447" i="2"/>
  <c r="K447" i="2"/>
  <c r="L447" i="2"/>
  <c r="M447" i="2"/>
  <c r="J450" i="2"/>
  <c r="K450" i="2"/>
  <c r="L450" i="2"/>
  <c r="M450" i="2"/>
  <c r="J451" i="2"/>
  <c r="K451" i="2"/>
  <c r="L451" i="2"/>
  <c r="M451" i="2"/>
  <c r="J452" i="2"/>
  <c r="K452" i="2"/>
  <c r="L452" i="2"/>
  <c r="M452" i="2"/>
  <c r="J453" i="2"/>
  <c r="K453" i="2"/>
  <c r="L453" i="2"/>
  <c r="M453" i="2"/>
  <c r="J457" i="2"/>
  <c r="K457" i="2"/>
  <c r="L457" i="2"/>
  <c r="M457" i="2"/>
  <c r="J456" i="2"/>
  <c r="K456" i="2"/>
  <c r="L456" i="2"/>
  <c r="M456" i="2"/>
  <c r="J454" i="2"/>
  <c r="K454" i="2"/>
  <c r="L454" i="2"/>
  <c r="M454" i="2"/>
  <c r="J455" i="2"/>
  <c r="K455" i="2"/>
  <c r="L455" i="2"/>
  <c r="M455" i="2"/>
  <c r="J458" i="2"/>
  <c r="K458" i="2"/>
  <c r="L458" i="2"/>
  <c r="M458" i="2"/>
  <c r="J461" i="2"/>
  <c r="K461" i="2"/>
  <c r="L461" i="2"/>
  <c r="M461" i="2"/>
  <c r="J459" i="2"/>
  <c r="K459" i="2"/>
  <c r="L459" i="2"/>
  <c r="M459" i="2"/>
  <c r="J460" i="2"/>
  <c r="K460" i="2"/>
  <c r="L460" i="2"/>
  <c r="M460" i="2"/>
  <c r="J463" i="2"/>
  <c r="K463" i="2"/>
  <c r="L463" i="2"/>
  <c r="M463" i="2"/>
  <c r="J462" i="2"/>
  <c r="K462" i="2"/>
  <c r="L462" i="2"/>
  <c r="M462" i="2"/>
  <c r="J466" i="2"/>
  <c r="K466" i="2"/>
  <c r="L466" i="2"/>
  <c r="M466" i="2"/>
  <c r="J464" i="2"/>
  <c r="K464" i="2"/>
  <c r="L464" i="2"/>
  <c r="M464" i="2"/>
  <c r="J465" i="2"/>
  <c r="K465" i="2"/>
  <c r="L465" i="2"/>
  <c r="M465" i="2"/>
  <c r="J468" i="2"/>
  <c r="K468" i="2"/>
  <c r="L468" i="2"/>
  <c r="M468" i="2"/>
  <c r="J467" i="2"/>
  <c r="K467" i="2"/>
  <c r="L467" i="2"/>
  <c r="M467" i="2"/>
  <c r="J469" i="2"/>
  <c r="K469" i="2"/>
  <c r="L469" i="2"/>
  <c r="M469" i="2"/>
  <c r="J470" i="2"/>
  <c r="K470" i="2"/>
  <c r="L470" i="2"/>
  <c r="M470" i="2"/>
  <c r="J471" i="2"/>
  <c r="K471" i="2"/>
  <c r="L471" i="2"/>
  <c r="M471" i="2"/>
  <c r="J472" i="2"/>
  <c r="K472" i="2"/>
  <c r="L472" i="2"/>
  <c r="M472" i="2"/>
  <c r="J474" i="2"/>
  <c r="K474" i="2"/>
  <c r="L474" i="2"/>
  <c r="M474" i="2"/>
  <c r="J473" i="2"/>
  <c r="K473" i="2"/>
  <c r="L473" i="2"/>
  <c r="M473" i="2"/>
  <c r="J475" i="2"/>
  <c r="K475" i="2"/>
  <c r="L475" i="2"/>
  <c r="M475" i="2"/>
  <c r="J476" i="2"/>
  <c r="K476" i="2"/>
  <c r="L476" i="2"/>
  <c r="M476" i="2"/>
  <c r="J477" i="2"/>
  <c r="K477" i="2"/>
  <c r="L477" i="2"/>
  <c r="M477" i="2"/>
  <c r="J478" i="2"/>
  <c r="K478" i="2"/>
  <c r="L478" i="2"/>
  <c r="M478" i="2"/>
  <c r="J483" i="2"/>
  <c r="K483" i="2"/>
  <c r="L483" i="2"/>
  <c r="M483" i="2"/>
  <c r="J479" i="2"/>
  <c r="K479" i="2"/>
  <c r="L479" i="2"/>
  <c r="M479" i="2"/>
  <c r="J480" i="2"/>
  <c r="K480" i="2"/>
  <c r="L480" i="2"/>
  <c r="M480" i="2"/>
  <c r="J484" i="2"/>
  <c r="K484" i="2"/>
  <c r="L484" i="2"/>
  <c r="M484" i="2"/>
  <c r="J482" i="2"/>
  <c r="K482" i="2"/>
  <c r="L482" i="2"/>
  <c r="M482" i="2"/>
  <c r="J481" i="2"/>
  <c r="K481" i="2"/>
  <c r="L481" i="2"/>
  <c r="M481" i="2"/>
  <c r="J486" i="2"/>
  <c r="K486" i="2"/>
  <c r="L486" i="2"/>
  <c r="M486" i="2"/>
  <c r="J485" i="2"/>
  <c r="K485" i="2"/>
  <c r="L485" i="2"/>
  <c r="M485" i="2"/>
  <c r="J5" i="2"/>
  <c r="K5" i="2"/>
  <c r="L5" i="2"/>
  <c r="M5" i="2"/>
  <c r="I6" i="2"/>
  <c r="N6" i="2" s="1"/>
  <c r="I8" i="2"/>
  <c r="N8" i="2" s="1"/>
  <c r="I9" i="2"/>
  <c r="N9" i="2" s="1"/>
  <c r="I10" i="2"/>
  <c r="N10" i="2" s="1"/>
  <c r="I11" i="2"/>
  <c r="N11" i="2" s="1"/>
  <c r="I12" i="2"/>
  <c r="N12" i="2" s="1"/>
  <c r="I13" i="2"/>
  <c r="N13" i="2" s="1"/>
  <c r="I14" i="2"/>
  <c r="N14" i="2" s="1"/>
  <c r="I15" i="2"/>
  <c r="N15" i="2" s="1"/>
  <c r="I16" i="2"/>
  <c r="N16" i="2" s="1"/>
  <c r="I18" i="2"/>
  <c r="N18" i="2" s="1"/>
  <c r="I17" i="2"/>
  <c r="N17" i="2" s="1"/>
  <c r="I19" i="2"/>
  <c r="N19" i="2" s="1"/>
  <c r="I20" i="2"/>
  <c r="N20" i="2" s="1"/>
  <c r="I22" i="2"/>
  <c r="N22" i="2" s="1"/>
  <c r="I21" i="2"/>
  <c r="N21" i="2" s="1"/>
  <c r="I23" i="2"/>
  <c r="N23" i="2" s="1"/>
  <c r="I24" i="2"/>
  <c r="N24" i="2" s="1"/>
  <c r="I25" i="2"/>
  <c r="N25" i="2" s="1"/>
  <c r="I26" i="2"/>
  <c r="N26" i="2" s="1"/>
  <c r="I27" i="2"/>
  <c r="N27" i="2" s="1"/>
  <c r="I29" i="2"/>
  <c r="N29" i="2" s="1"/>
  <c r="I28" i="2"/>
  <c r="N28" i="2" s="1"/>
  <c r="I31" i="2"/>
  <c r="N31" i="2" s="1"/>
  <c r="I30" i="2"/>
  <c r="N30" i="2" s="1"/>
  <c r="I33" i="2"/>
  <c r="N33" i="2" s="1"/>
  <c r="I32" i="2"/>
  <c r="N32" i="2" s="1"/>
  <c r="I34" i="2"/>
  <c r="N34" i="2" s="1"/>
  <c r="I35" i="2"/>
  <c r="N35" i="2" s="1"/>
  <c r="I36" i="2"/>
  <c r="N36" i="2" s="1"/>
  <c r="I37" i="2"/>
  <c r="N37" i="2" s="1"/>
  <c r="I39" i="2"/>
  <c r="N39" i="2" s="1"/>
  <c r="I41" i="2"/>
  <c r="N41" i="2" s="1"/>
  <c r="I38" i="2"/>
  <c r="N38" i="2" s="1"/>
  <c r="I42" i="2"/>
  <c r="N42" i="2" s="1"/>
  <c r="I40" i="2"/>
  <c r="N40" i="2" s="1"/>
  <c r="I44" i="2"/>
  <c r="N44" i="2" s="1"/>
  <c r="I43" i="2"/>
  <c r="N43" i="2" s="1"/>
  <c r="I45" i="2"/>
  <c r="N45" i="2" s="1"/>
  <c r="I47" i="2"/>
  <c r="N47" i="2" s="1"/>
  <c r="I46" i="2"/>
  <c r="N46" i="2" s="1"/>
  <c r="I48" i="2"/>
  <c r="N48" i="2" s="1"/>
  <c r="I49" i="2"/>
  <c r="N49" i="2" s="1"/>
  <c r="I50" i="2"/>
  <c r="N50" i="2" s="1"/>
  <c r="I51" i="2"/>
  <c r="N51" i="2" s="1"/>
  <c r="I53" i="2"/>
  <c r="N53" i="2" s="1"/>
  <c r="I52" i="2"/>
  <c r="N52" i="2" s="1"/>
  <c r="I54" i="2"/>
  <c r="N54" i="2" s="1"/>
  <c r="I55" i="2"/>
  <c r="N55" i="2" s="1"/>
  <c r="I57" i="2"/>
  <c r="N57" i="2" s="1"/>
  <c r="I56" i="2"/>
  <c r="N56" i="2" s="1"/>
  <c r="I58" i="2"/>
  <c r="N58" i="2" s="1"/>
  <c r="I59" i="2"/>
  <c r="N59" i="2" s="1"/>
  <c r="I60" i="2"/>
  <c r="N60" i="2" s="1"/>
  <c r="I62" i="2"/>
  <c r="N62" i="2" s="1"/>
  <c r="I61" i="2"/>
  <c r="N61" i="2" s="1"/>
  <c r="I64" i="2"/>
  <c r="N64" i="2" s="1"/>
  <c r="I63" i="2"/>
  <c r="N63" i="2" s="1"/>
  <c r="I65" i="2"/>
  <c r="N65" i="2" s="1"/>
  <c r="I66" i="2"/>
  <c r="N66" i="2" s="1"/>
  <c r="I67" i="2"/>
  <c r="N67" i="2" s="1"/>
  <c r="I69" i="2"/>
  <c r="N69" i="2" s="1"/>
  <c r="I68" i="2"/>
  <c r="N68" i="2" s="1"/>
  <c r="I70" i="2"/>
  <c r="N70" i="2" s="1"/>
  <c r="I71" i="2"/>
  <c r="N71" i="2" s="1"/>
  <c r="I72" i="2"/>
  <c r="N72" i="2" s="1"/>
  <c r="I74" i="2"/>
  <c r="N74" i="2" s="1"/>
  <c r="I73" i="2"/>
  <c r="N73" i="2" s="1"/>
  <c r="I75" i="2"/>
  <c r="N75" i="2" s="1"/>
  <c r="I76" i="2"/>
  <c r="N76" i="2" s="1"/>
  <c r="I77" i="2"/>
  <c r="N77" i="2" s="1"/>
  <c r="I78" i="2"/>
  <c r="N78" i="2" s="1"/>
  <c r="I79" i="2"/>
  <c r="N79" i="2" s="1"/>
  <c r="I80" i="2"/>
  <c r="N80" i="2" s="1"/>
  <c r="I81" i="2"/>
  <c r="N81" i="2" s="1"/>
  <c r="I85" i="2"/>
  <c r="N85" i="2" s="1"/>
  <c r="I83" i="2"/>
  <c r="N83" i="2" s="1"/>
  <c r="I84" i="2"/>
  <c r="N84" i="2" s="1"/>
  <c r="I82" i="2"/>
  <c r="N82" i="2" s="1"/>
  <c r="I86" i="2"/>
  <c r="N86" i="2" s="1"/>
  <c r="I87" i="2"/>
  <c r="N87" i="2" s="1"/>
  <c r="I90" i="2"/>
  <c r="N90" i="2" s="1"/>
  <c r="I88" i="2"/>
  <c r="N88" i="2" s="1"/>
  <c r="I89" i="2"/>
  <c r="N89" i="2" s="1"/>
  <c r="I91" i="2"/>
  <c r="N91" i="2" s="1"/>
  <c r="I92" i="2"/>
  <c r="N92" i="2" s="1"/>
  <c r="I93" i="2"/>
  <c r="N93" i="2" s="1"/>
  <c r="I94" i="2"/>
  <c r="N94" i="2" s="1"/>
  <c r="I95" i="2"/>
  <c r="N95" i="2" s="1"/>
  <c r="I98" i="2"/>
  <c r="N98" i="2" s="1"/>
  <c r="I97" i="2"/>
  <c r="N97" i="2" s="1"/>
  <c r="I96" i="2"/>
  <c r="N96" i="2" s="1"/>
  <c r="I99" i="2"/>
  <c r="N99" i="2" s="1"/>
  <c r="I100" i="2"/>
  <c r="N100" i="2" s="1"/>
  <c r="I101" i="2"/>
  <c r="N101" i="2" s="1"/>
  <c r="I103" i="2"/>
  <c r="N103" i="2" s="1"/>
  <c r="I102" i="2"/>
  <c r="N102" i="2" s="1"/>
  <c r="I104" i="2"/>
  <c r="N104" i="2" s="1"/>
  <c r="I105" i="2"/>
  <c r="N105" i="2" s="1"/>
  <c r="I107" i="2"/>
  <c r="N107" i="2" s="1"/>
  <c r="I106" i="2"/>
  <c r="N106" i="2" s="1"/>
  <c r="I108" i="2"/>
  <c r="N108" i="2" s="1"/>
  <c r="I109" i="2"/>
  <c r="N109" i="2" s="1"/>
  <c r="I110" i="2"/>
  <c r="N110" i="2" s="1"/>
  <c r="I111" i="2"/>
  <c r="N111" i="2" s="1"/>
  <c r="I114" i="2"/>
  <c r="N114" i="2" s="1"/>
  <c r="I112" i="2"/>
  <c r="N112" i="2" s="1"/>
  <c r="I113" i="2"/>
  <c r="N113" i="2" s="1"/>
  <c r="I115" i="2"/>
  <c r="N115" i="2" s="1"/>
  <c r="I117" i="2"/>
  <c r="N117" i="2" s="1"/>
  <c r="I116" i="2"/>
  <c r="N116" i="2" s="1"/>
  <c r="I118" i="2"/>
  <c r="N118" i="2" s="1"/>
  <c r="I119" i="2"/>
  <c r="N119" i="2" s="1"/>
  <c r="I121" i="2"/>
  <c r="N121" i="2" s="1"/>
  <c r="I120" i="2"/>
  <c r="N120" i="2" s="1"/>
  <c r="I122" i="2"/>
  <c r="N122" i="2" s="1"/>
  <c r="I123" i="2"/>
  <c r="N123" i="2" s="1"/>
  <c r="I124" i="2"/>
  <c r="N124" i="2" s="1"/>
  <c r="I125" i="2"/>
  <c r="N125" i="2" s="1"/>
  <c r="I127" i="2"/>
  <c r="N127" i="2" s="1"/>
  <c r="I128" i="2"/>
  <c r="N128" i="2" s="1"/>
  <c r="I126" i="2"/>
  <c r="N126" i="2" s="1"/>
  <c r="I129" i="2"/>
  <c r="N129" i="2" s="1"/>
  <c r="I130" i="2"/>
  <c r="N130" i="2" s="1"/>
  <c r="I131" i="2"/>
  <c r="N131" i="2" s="1"/>
  <c r="I132" i="2"/>
  <c r="N132" i="2" s="1"/>
  <c r="I135" i="2"/>
  <c r="N135" i="2" s="1"/>
  <c r="I137" i="2"/>
  <c r="N137" i="2" s="1"/>
  <c r="I134" i="2"/>
  <c r="N134" i="2" s="1"/>
  <c r="I133" i="2"/>
  <c r="N133" i="2" s="1"/>
  <c r="I136" i="2"/>
  <c r="N136" i="2" s="1"/>
  <c r="I138" i="2"/>
  <c r="N138" i="2" s="1"/>
  <c r="I139" i="2"/>
  <c r="N139" i="2" s="1"/>
  <c r="I140" i="2"/>
  <c r="N140" i="2" s="1"/>
  <c r="I141" i="2"/>
  <c r="N141" i="2" s="1"/>
  <c r="I142" i="2"/>
  <c r="N142" i="2" s="1"/>
  <c r="I146" i="2"/>
  <c r="N146" i="2" s="1"/>
  <c r="I148" i="2"/>
  <c r="N148" i="2" s="1"/>
  <c r="I143" i="2"/>
  <c r="N143" i="2" s="1"/>
  <c r="I145" i="2"/>
  <c r="N145" i="2" s="1"/>
  <c r="I144" i="2"/>
  <c r="N144" i="2" s="1"/>
  <c r="I147" i="2"/>
  <c r="N147" i="2" s="1"/>
  <c r="I149" i="2"/>
  <c r="N149" i="2" s="1"/>
  <c r="I152" i="2"/>
  <c r="N152" i="2" s="1"/>
  <c r="I151" i="2"/>
  <c r="N151" i="2" s="1"/>
  <c r="I150" i="2"/>
  <c r="N150" i="2" s="1"/>
  <c r="I155" i="2"/>
  <c r="N155" i="2" s="1"/>
  <c r="I153" i="2"/>
  <c r="N153" i="2" s="1"/>
  <c r="I154" i="2"/>
  <c r="N154" i="2" s="1"/>
  <c r="I156" i="2"/>
  <c r="N156" i="2" s="1"/>
  <c r="I157" i="2"/>
  <c r="N157" i="2" s="1"/>
  <c r="I158" i="2"/>
  <c r="N158" i="2" s="1"/>
  <c r="I159" i="2"/>
  <c r="N159" i="2" s="1"/>
  <c r="I160" i="2"/>
  <c r="N160" i="2" s="1"/>
  <c r="I162" i="2"/>
  <c r="N162" i="2" s="1"/>
  <c r="I166" i="2"/>
  <c r="N166" i="2" s="1"/>
  <c r="I164" i="2"/>
  <c r="N164" i="2" s="1"/>
  <c r="I163" i="2"/>
  <c r="N163" i="2" s="1"/>
  <c r="I165" i="2"/>
  <c r="N165" i="2" s="1"/>
  <c r="I161" i="2"/>
  <c r="N161" i="2" s="1"/>
  <c r="I169" i="2"/>
  <c r="N169" i="2" s="1"/>
  <c r="I167" i="2"/>
  <c r="N167" i="2" s="1"/>
  <c r="I168" i="2"/>
  <c r="N168" i="2" s="1"/>
  <c r="I171" i="2"/>
  <c r="N171" i="2" s="1"/>
  <c r="I170" i="2"/>
  <c r="N170" i="2" s="1"/>
  <c r="I173" i="2"/>
  <c r="N173" i="2" s="1"/>
  <c r="I174" i="2"/>
  <c r="N174" i="2" s="1"/>
  <c r="I172" i="2"/>
  <c r="N172" i="2" s="1"/>
  <c r="I177" i="2"/>
  <c r="N177" i="2" s="1"/>
  <c r="I176" i="2"/>
  <c r="N176" i="2" s="1"/>
  <c r="I178" i="2"/>
  <c r="N178" i="2" s="1"/>
  <c r="I175" i="2"/>
  <c r="N175" i="2" s="1"/>
  <c r="I180" i="2"/>
  <c r="N180" i="2" s="1"/>
  <c r="I179" i="2"/>
  <c r="N179" i="2" s="1"/>
  <c r="I183" i="2"/>
  <c r="N183" i="2" s="1"/>
  <c r="I182" i="2"/>
  <c r="N182" i="2" s="1"/>
  <c r="I184" i="2"/>
  <c r="N184" i="2" s="1"/>
  <c r="I186" i="2"/>
  <c r="N186" i="2" s="1"/>
  <c r="I181" i="2"/>
  <c r="N181" i="2" s="1"/>
  <c r="I185" i="2"/>
  <c r="N185" i="2" s="1"/>
  <c r="I187" i="2"/>
  <c r="N187" i="2" s="1"/>
  <c r="I188" i="2"/>
  <c r="N188" i="2" s="1"/>
  <c r="I189" i="2"/>
  <c r="N189" i="2" s="1"/>
  <c r="I193" i="2"/>
  <c r="N193" i="2" s="1"/>
  <c r="I190" i="2"/>
  <c r="N190" i="2" s="1"/>
  <c r="I191" i="2"/>
  <c r="N191" i="2" s="1"/>
  <c r="I192" i="2"/>
  <c r="N192" i="2" s="1"/>
  <c r="I194" i="2"/>
  <c r="N194" i="2" s="1"/>
  <c r="I197" i="2"/>
  <c r="N197" i="2" s="1"/>
  <c r="I195" i="2"/>
  <c r="N195" i="2" s="1"/>
  <c r="I196" i="2"/>
  <c r="N196" i="2" s="1"/>
  <c r="I201" i="2"/>
  <c r="N201" i="2" s="1"/>
  <c r="I200" i="2"/>
  <c r="N200" i="2" s="1"/>
  <c r="I202" i="2"/>
  <c r="N202" i="2" s="1"/>
  <c r="I198" i="2"/>
  <c r="N198" i="2" s="1"/>
  <c r="I199" i="2"/>
  <c r="N199" i="2" s="1"/>
  <c r="I203" i="2"/>
  <c r="N203" i="2" s="1"/>
  <c r="I205" i="2"/>
  <c r="N205" i="2" s="1"/>
  <c r="I204" i="2"/>
  <c r="N204" i="2" s="1"/>
  <c r="I207" i="2"/>
  <c r="N207" i="2" s="1"/>
  <c r="I206" i="2"/>
  <c r="N206" i="2" s="1"/>
  <c r="I209" i="2"/>
  <c r="N209" i="2" s="1"/>
  <c r="I208" i="2"/>
  <c r="N208" i="2" s="1"/>
  <c r="I212" i="2"/>
  <c r="N212" i="2" s="1"/>
  <c r="I211" i="2"/>
  <c r="N211" i="2" s="1"/>
  <c r="I210" i="2"/>
  <c r="N210" i="2" s="1"/>
  <c r="I213" i="2"/>
  <c r="N213" i="2" s="1"/>
  <c r="I214" i="2"/>
  <c r="N214" i="2" s="1"/>
  <c r="I215" i="2"/>
  <c r="N215" i="2" s="1"/>
  <c r="I216" i="2"/>
  <c r="N216" i="2" s="1"/>
  <c r="I219" i="2"/>
  <c r="N219" i="2" s="1"/>
  <c r="I217" i="2"/>
  <c r="N217" i="2" s="1"/>
  <c r="I218" i="2"/>
  <c r="N218" i="2" s="1"/>
  <c r="I220" i="2"/>
  <c r="N220" i="2" s="1"/>
  <c r="I221" i="2"/>
  <c r="N221" i="2" s="1"/>
  <c r="I223" i="2"/>
  <c r="N223" i="2" s="1"/>
  <c r="I222" i="2"/>
  <c r="N222" i="2" s="1"/>
  <c r="I226" i="2"/>
  <c r="N226" i="2" s="1"/>
  <c r="I224" i="2"/>
  <c r="N224" i="2" s="1"/>
  <c r="I225" i="2"/>
  <c r="N225" i="2" s="1"/>
  <c r="I227" i="2"/>
  <c r="N227" i="2" s="1"/>
  <c r="I229" i="2"/>
  <c r="N229" i="2" s="1"/>
  <c r="I228" i="2"/>
  <c r="N228" i="2" s="1"/>
  <c r="I231" i="2"/>
  <c r="N231" i="2" s="1"/>
  <c r="I230" i="2"/>
  <c r="N230" i="2" s="1"/>
  <c r="I232" i="2"/>
  <c r="N232" i="2" s="1"/>
  <c r="I233" i="2"/>
  <c r="N233" i="2" s="1"/>
  <c r="I234" i="2"/>
  <c r="N234" i="2" s="1"/>
  <c r="I235" i="2"/>
  <c r="N235" i="2" s="1"/>
  <c r="I238" i="2"/>
  <c r="N238" i="2" s="1"/>
  <c r="I237" i="2"/>
  <c r="N237" i="2" s="1"/>
  <c r="I239" i="2"/>
  <c r="N239" i="2" s="1"/>
  <c r="I236" i="2"/>
  <c r="N236" i="2" s="1"/>
  <c r="I241" i="2"/>
  <c r="N241" i="2" s="1"/>
  <c r="I243" i="2"/>
  <c r="N243" i="2" s="1"/>
  <c r="I242" i="2"/>
  <c r="N242" i="2" s="1"/>
  <c r="I240" i="2"/>
  <c r="N240" i="2" s="1"/>
  <c r="I244" i="2"/>
  <c r="N244" i="2" s="1"/>
  <c r="I245" i="2"/>
  <c r="N245" i="2" s="1"/>
  <c r="I246" i="2"/>
  <c r="N246" i="2" s="1"/>
  <c r="I248" i="2"/>
  <c r="N248" i="2" s="1"/>
  <c r="I247" i="2"/>
  <c r="N247" i="2" s="1"/>
  <c r="I249" i="2"/>
  <c r="N249" i="2" s="1"/>
  <c r="I250" i="2"/>
  <c r="N250" i="2" s="1"/>
  <c r="I251" i="2"/>
  <c r="N251" i="2" s="1"/>
  <c r="I254" i="2"/>
  <c r="N254" i="2" s="1"/>
  <c r="I252" i="2"/>
  <c r="N252" i="2" s="1"/>
  <c r="I255" i="2"/>
  <c r="N255" i="2" s="1"/>
  <c r="I253" i="2"/>
  <c r="N253" i="2" s="1"/>
  <c r="I256" i="2"/>
  <c r="N256" i="2" s="1"/>
  <c r="I260" i="2"/>
  <c r="N260" i="2" s="1"/>
  <c r="I258" i="2"/>
  <c r="N258" i="2" s="1"/>
  <c r="I257" i="2"/>
  <c r="N257" i="2" s="1"/>
  <c r="I261" i="2"/>
  <c r="N261" i="2" s="1"/>
  <c r="I259" i="2"/>
  <c r="N259" i="2" s="1"/>
  <c r="I262" i="2"/>
  <c r="N262" i="2" s="1"/>
  <c r="I263" i="2"/>
  <c r="N263" i="2" s="1"/>
  <c r="I264" i="2"/>
  <c r="N264" i="2" s="1"/>
  <c r="I265" i="2"/>
  <c r="N265" i="2" s="1"/>
  <c r="I267" i="2"/>
  <c r="N267" i="2" s="1"/>
  <c r="I266" i="2"/>
  <c r="N266" i="2" s="1"/>
  <c r="I271" i="2"/>
  <c r="N271" i="2" s="1"/>
  <c r="I272" i="2"/>
  <c r="N272" i="2" s="1"/>
  <c r="I268" i="2"/>
  <c r="N268" i="2" s="1"/>
  <c r="I273" i="2"/>
  <c r="N273" i="2" s="1"/>
  <c r="I269" i="2"/>
  <c r="N269" i="2" s="1"/>
  <c r="I270" i="2"/>
  <c r="N270" i="2" s="1"/>
  <c r="I275" i="2"/>
  <c r="N275" i="2" s="1"/>
  <c r="I274" i="2"/>
  <c r="N274" i="2" s="1"/>
  <c r="I276" i="2"/>
  <c r="N276" i="2" s="1"/>
  <c r="I277" i="2"/>
  <c r="N277" i="2" s="1"/>
  <c r="I279" i="2"/>
  <c r="N279" i="2" s="1"/>
  <c r="I280" i="2"/>
  <c r="N280" i="2" s="1"/>
  <c r="I278" i="2"/>
  <c r="N278" i="2" s="1"/>
  <c r="I282" i="2"/>
  <c r="N282" i="2" s="1"/>
  <c r="I281" i="2"/>
  <c r="N281" i="2" s="1"/>
  <c r="I283" i="2"/>
  <c r="N283" i="2" s="1"/>
  <c r="I284" i="2"/>
  <c r="N284" i="2" s="1"/>
  <c r="I285" i="2"/>
  <c r="N285" i="2" s="1"/>
  <c r="I286" i="2"/>
  <c r="N286" i="2" s="1"/>
  <c r="I287" i="2"/>
  <c r="N287" i="2" s="1"/>
  <c r="I288" i="2"/>
  <c r="N288" i="2" s="1"/>
  <c r="I289" i="2"/>
  <c r="N289" i="2" s="1"/>
  <c r="I290" i="2"/>
  <c r="N290" i="2" s="1"/>
  <c r="I291" i="2"/>
  <c r="N291" i="2" s="1"/>
  <c r="I293" i="2"/>
  <c r="N293" i="2" s="1"/>
  <c r="I292" i="2"/>
  <c r="N292" i="2" s="1"/>
  <c r="I294" i="2"/>
  <c r="N294" i="2" s="1"/>
  <c r="I298" i="2"/>
  <c r="N298" i="2" s="1"/>
  <c r="I297" i="2"/>
  <c r="N297" i="2" s="1"/>
  <c r="I295" i="2"/>
  <c r="N295" i="2" s="1"/>
  <c r="I296" i="2"/>
  <c r="N296" i="2" s="1"/>
  <c r="I299" i="2"/>
  <c r="N299" i="2" s="1"/>
  <c r="I304" i="2"/>
  <c r="N304" i="2" s="1"/>
  <c r="I302" i="2"/>
  <c r="N302" i="2" s="1"/>
  <c r="I303" i="2"/>
  <c r="N303" i="2" s="1"/>
  <c r="I300" i="2"/>
  <c r="N300" i="2" s="1"/>
  <c r="I305" i="2"/>
  <c r="N305" i="2" s="1"/>
  <c r="I301" i="2"/>
  <c r="N301" i="2" s="1"/>
  <c r="I309" i="2"/>
  <c r="N309" i="2" s="1"/>
  <c r="I308" i="2"/>
  <c r="N308" i="2" s="1"/>
  <c r="I307" i="2"/>
  <c r="N307" i="2" s="1"/>
  <c r="I311" i="2"/>
  <c r="N311" i="2" s="1"/>
  <c r="I306" i="2"/>
  <c r="N306" i="2" s="1"/>
  <c r="I310" i="2"/>
  <c r="N310" i="2" s="1"/>
  <c r="I312" i="2"/>
  <c r="N312" i="2" s="1"/>
  <c r="I313" i="2"/>
  <c r="N313" i="2" s="1"/>
  <c r="I315" i="2"/>
  <c r="N315" i="2" s="1"/>
  <c r="I314" i="2"/>
  <c r="N314" i="2" s="1"/>
  <c r="I318" i="2"/>
  <c r="N318" i="2" s="1"/>
  <c r="I316" i="2"/>
  <c r="N316" i="2" s="1"/>
  <c r="I317" i="2"/>
  <c r="N317" i="2" s="1"/>
  <c r="I322" i="2"/>
  <c r="N322" i="2" s="1"/>
  <c r="I320" i="2"/>
  <c r="N320" i="2" s="1"/>
  <c r="I321" i="2"/>
  <c r="N321" i="2" s="1"/>
  <c r="I319" i="2"/>
  <c r="N319" i="2" s="1"/>
  <c r="I323" i="2"/>
  <c r="N323" i="2" s="1"/>
  <c r="I324" i="2"/>
  <c r="N324" i="2" s="1"/>
  <c r="I325" i="2"/>
  <c r="N325" i="2" s="1"/>
  <c r="I326" i="2"/>
  <c r="N326" i="2" s="1"/>
  <c r="I328" i="2"/>
  <c r="N328" i="2" s="1"/>
  <c r="I332" i="2"/>
  <c r="N332" i="2" s="1"/>
  <c r="I331" i="2"/>
  <c r="N331" i="2" s="1"/>
  <c r="I329" i="2"/>
  <c r="N329" i="2" s="1"/>
  <c r="I330" i="2"/>
  <c r="N330" i="2" s="1"/>
  <c r="I327" i="2"/>
  <c r="N327" i="2" s="1"/>
  <c r="I335" i="2"/>
  <c r="N335" i="2" s="1"/>
  <c r="I334" i="2"/>
  <c r="N334" i="2" s="1"/>
  <c r="I333" i="2"/>
  <c r="N333" i="2" s="1"/>
  <c r="I340" i="2"/>
  <c r="N340" i="2" s="1"/>
  <c r="I337" i="2"/>
  <c r="N337" i="2" s="1"/>
  <c r="I341" i="2"/>
  <c r="N341" i="2" s="1"/>
  <c r="I336" i="2"/>
  <c r="N336" i="2" s="1"/>
  <c r="I342" i="2"/>
  <c r="N342" i="2" s="1"/>
  <c r="I338" i="2"/>
  <c r="N338" i="2" s="1"/>
  <c r="I339" i="2"/>
  <c r="N339" i="2" s="1"/>
  <c r="I344" i="2"/>
  <c r="N344" i="2" s="1"/>
  <c r="I343" i="2"/>
  <c r="I346" i="2"/>
  <c r="N346" i="2" s="1"/>
  <c r="I349" i="2"/>
  <c r="I347" i="2"/>
  <c r="N347" i="2" s="1"/>
  <c r="I345" i="2"/>
  <c r="I352" i="2"/>
  <c r="N352" i="2" s="1"/>
  <c r="I350" i="2"/>
  <c r="I351" i="2"/>
  <c r="N351" i="2" s="1"/>
  <c r="I348" i="2"/>
  <c r="I355" i="2"/>
  <c r="N355" i="2" s="1"/>
  <c r="I357" i="2"/>
  <c r="I356" i="2"/>
  <c r="N356" i="2" s="1"/>
  <c r="I353" i="2"/>
  <c r="I354" i="2"/>
  <c r="N354" i="2" s="1"/>
  <c r="I358" i="2"/>
  <c r="I359" i="2"/>
  <c r="N359" i="2" s="1"/>
  <c r="I360" i="2"/>
  <c r="I366" i="2"/>
  <c r="N366" i="2" s="1"/>
  <c r="I362" i="2"/>
  <c r="I363" i="2"/>
  <c r="N363" i="2" s="1"/>
  <c r="I364" i="2"/>
  <c r="I365" i="2"/>
  <c r="N365" i="2" s="1"/>
  <c r="I361" i="2"/>
  <c r="I370" i="2"/>
  <c r="N370" i="2" s="1"/>
  <c r="I367" i="2"/>
  <c r="I369" i="2"/>
  <c r="N369" i="2" s="1"/>
  <c r="I368" i="2"/>
  <c r="I371" i="2"/>
  <c r="N371" i="2" s="1"/>
  <c r="I375" i="2"/>
  <c r="I372" i="2"/>
  <c r="N372" i="2" s="1"/>
  <c r="I374" i="2"/>
  <c r="I373" i="2"/>
  <c r="N373" i="2" s="1"/>
  <c r="I376" i="2"/>
  <c r="I379" i="2"/>
  <c r="N379" i="2" s="1"/>
  <c r="I377" i="2"/>
  <c r="I378" i="2"/>
  <c r="N378" i="2" s="1"/>
  <c r="I380" i="2"/>
  <c r="I381" i="2"/>
  <c r="N381" i="2" s="1"/>
  <c r="I382" i="2"/>
  <c r="I386" i="2"/>
  <c r="N386" i="2" s="1"/>
  <c r="I390" i="2"/>
  <c r="I383" i="2"/>
  <c r="N383" i="2" s="1"/>
  <c r="I388" i="2"/>
  <c r="I385" i="2"/>
  <c r="N385" i="2" s="1"/>
  <c r="I387" i="2"/>
  <c r="I391" i="2"/>
  <c r="N391" i="2" s="1"/>
  <c r="I384" i="2"/>
  <c r="I389" i="2"/>
  <c r="N389" i="2" s="1"/>
  <c r="I392" i="2"/>
  <c r="I393" i="2"/>
  <c r="N393" i="2" s="1"/>
  <c r="I396" i="2"/>
  <c r="I394" i="2"/>
  <c r="N394" i="2" s="1"/>
  <c r="I395" i="2"/>
  <c r="I397" i="2"/>
  <c r="N397" i="2" s="1"/>
  <c r="I399" i="2"/>
  <c r="I398" i="2"/>
  <c r="N398" i="2" s="1"/>
  <c r="I401" i="2"/>
  <c r="I402" i="2"/>
  <c r="N402" i="2" s="1"/>
  <c r="I403" i="2"/>
  <c r="I400" i="2"/>
  <c r="N400" i="2" s="1"/>
  <c r="I405" i="2"/>
  <c r="I404" i="2"/>
  <c r="N404" i="2" s="1"/>
  <c r="I406" i="2"/>
  <c r="I409" i="2"/>
  <c r="N409" i="2" s="1"/>
  <c r="I408" i="2"/>
  <c r="I407" i="2"/>
  <c r="N407" i="2" s="1"/>
  <c r="I410" i="2"/>
  <c r="I412" i="2"/>
  <c r="N412" i="2" s="1"/>
  <c r="I411" i="2"/>
  <c r="I421" i="2"/>
  <c r="N421" i="2" s="1"/>
  <c r="I414" i="2"/>
  <c r="I418" i="2"/>
  <c r="N418" i="2" s="1"/>
  <c r="I413" i="2"/>
  <c r="I415" i="2"/>
  <c r="N415" i="2" s="1"/>
  <c r="I420" i="2"/>
  <c r="I417" i="2"/>
  <c r="N417" i="2" s="1"/>
  <c r="I416" i="2"/>
  <c r="I419" i="2"/>
  <c r="N419" i="2" s="1"/>
  <c r="I422" i="2"/>
  <c r="I425" i="2"/>
  <c r="N425" i="2" s="1"/>
  <c r="I424" i="2"/>
  <c r="I423" i="2"/>
  <c r="N423" i="2" s="1"/>
  <c r="I426" i="2"/>
  <c r="I428" i="2"/>
  <c r="N428" i="2" s="1"/>
  <c r="I427" i="2"/>
  <c r="I430" i="2"/>
  <c r="N430" i="2" s="1"/>
  <c r="I435" i="2"/>
  <c r="I433" i="2"/>
  <c r="N433" i="2" s="1"/>
  <c r="I432" i="2"/>
  <c r="I431" i="2"/>
  <c r="N431" i="2" s="1"/>
  <c r="I429" i="2"/>
  <c r="I434" i="2"/>
  <c r="N434" i="2" s="1"/>
  <c r="I437" i="2"/>
  <c r="I436" i="2"/>
  <c r="N436" i="2" s="1"/>
  <c r="I438" i="2"/>
  <c r="I439" i="2"/>
  <c r="N439" i="2" s="1"/>
  <c r="I440" i="2"/>
  <c r="I443" i="2"/>
  <c r="N443" i="2" s="1"/>
  <c r="I442" i="2"/>
  <c r="I441" i="2"/>
  <c r="N441" i="2" s="1"/>
  <c r="I446" i="2"/>
  <c r="I444" i="2"/>
  <c r="N444" i="2" s="1"/>
  <c r="I445" i="2"/>
  <c r="I449" i="2"/>
  <c r="N449" i="2" s="1"/>
  <c r="I448" i="2"/>
  <c r="I447" i="2"/>
  <c r="N447" i="2" s="1"/>
  <c r="I450" i="2"/>
  <c r="I451" i="2"/>
  <c r="N451" i="2" s="1"/>
  <c r="I452" i="2"/>
  <c r="I453" i="2"/>
  <c r="N453" i="2" s="1"/>
  <c r="I457" i="2"/>
  <c r="I456" i="2"/>
  <c r="N456" i="2" s="1"/>
  <c r="I454" i="2"/>
  <c r="I455" i="2"/>
  <c r="N455" i="2" s="1"/>
  <c r="I458" i="2"/>
  <c r="I461" i="2"/>
  <c r="N461" i="2" s="1"/>
  <c r="I459" i="2"/>
  <c r="I460" i="2"/>
  <c r="N460" i="2" s="1"/>
  <c r="I463" i="2"/>
  <c r="I462" i="2"/>
  <c r="N462" i="2" s="1"/>
  <c r="I466" i="2"/>
  <c r="I464" i="2"/>
  <c r="N464" i="2" s="1"/>
  <c r="I465" i="2"/>
  <c r="I468" i="2"/>
  <c r="N468" i="2" s="1"/>
  <c r="I467" i="2"/>
  <c r="I469" i="2"/>
  <c r="N469" i="2" s="1"/>
  <c r="I470" i="2"/>
  <c r="I471" i="2"/>
  <c r="N471" i="2" s="1"/>
  <c r="I472" i="2"/>
  <c r="I474" i="2"/>
  <c r="N474" i="2" s="1"/>
  <c r="I473" i="2"/>
  <c r="I475" i="2"/>
  <c r="N475" i="2" s="1"/>
  <c r="I476" i="2"/>
  <c r="I477" i="2"/>
  <c r="N477" i="2" s="1"/>
  <c r="I478" i="2"/>
  <c r="I483" i="2"/>
  <c r="N483" i="2" s="1"/>
  <c r="I479" i="2"/>
  <c r="I480" i="2"/>
  <c r="N480" i="2" s="1"/>
  <c r="I484" i="2"/>
  <c r="I482" i="2"/>
  <c r="N482" i="2" s="1"/>
  <c r="I481" i="2"/>
  <c r="I486" i="2"/>
  <c r="N486" i="2" s="1"/>
  <c r="I485" i="2"/>
  <c r="I5" i="2"/>
  <c r="N5" i="2" s="1"/>
  <c r="C12" i="5" l="1"/>
  <c r="E12" i="5"/>
  <c r="F12" i="5"/>
  <c r="D12" i="5"/>
  <c r="B13" i="5"/>
  <c r="N485" i="2"/>
  <c r="N481" i="2"/>
  <c r="N484" i="2"/>
  <c r="N479" i="2"/>
  <c r="N478" i="2"/>
  <c r="N476" i="2"/>
  <c r="N473" i="2"/>
  <c r="N472" i="2"/>
  <c r="N470" i="2"/>
  <c r="N467" i="2"/>
  <c r="N465" i="2"/>
  <c r="N466" i="2"/>
  <c r="N463" i="2"/>
  <c r="N459" i="2"/>
  <c r="N458" i="2"/>
  <c r="N454" i="2"/>
  <c r="N457" i="2"/>
  <c r="N452" i="2"/>
  <c r="N450" i="2"/>
  <c r="N448" i="2"/>
  <c r="N445" i="2"/>
  <c r="N446" i="2"/>
  <c r="N442" i="2"/>
  <c r="N440" i="2"/>
  <c r="N438" i="2"/>
  <c r="N437" i="2"/>
  <c r="N429" i="2"/>
  <c r="N432" i="2"/>
  <c r="N435" i="2"/>
  <c r="N427" i="2"/>
  <c r="N426" i="2"/>
  <c r="N424" i="2"/>
  <c r="N422" i="2"/>
  <c r="N416" i="2"/>
  <c r="N420" i="2"/>
  <c r="N413" i="2"/>
  <c r="N414" i="2"/>
  <c r="N411" i="2"/>
  <c r="N410" i="2"/>
  <c r="N408" i="2"/>
  <c r="N406" i="2"/>
  <c r="N405" i="2"/>
  <c r="N403" i="2"/>
  <c r="N401" i="2"/>
  <c r="N399" i="2"/>
  <c r="N395" i="2"/>
  <c r="N396" i="2"/>
  <c r="N392" i="2"/>
  <c r="N384" i="2"/>
  <c r="N387" i="2"/>
  <c r="N388" i="2"/>
  <c r="N390" i="2"/>
  <c r="N382" i="2"/>
  <c r="N380" i="2"/>
  <c r="N377" i="2"/>
  <c r="N376" i="2"/>
  <c r="N374" i="2"/>
  <c r="N375" i="2"/>
  <c r="N368" i="2"/>
  <c r="N367" i="2"/>
  <c r="N361" i="2"/>
  <c r="N364" i="2"/>
  <c r="N362" i="2"/>
  <c r="N360" i="2"/>
  <c r="N358" i="2"/>
  <c r="N353" i="2"/>
  <c r="N357" i="2"/>
  <c r="N348" i="2"/>
  <c r="N350" i="2"/>
  <c r="N345" i="2"/>
  <c r="N349" i="2"/>
  <c r="N343" i="2"/>
  <c r="N7" i="2"/>
  <c r="C23" i="3"/>
  <c r="E19" i="3"/>
  <c r="D19" i="3"/>
  <c r="F14" i="3"/>
  <c r="F7" i="3"/>
  <c r="C14" i="3"/>
  <c r="C11" i="3"/>
  <c r="F19" i="3"/>
  <c r="D24" i="3"/>
  <c r="E27" i="3"/>
  <c r="B4" i="3" l="1"/>
  <c r="C13" i="5"/>
  <c r="E13" i="5"/>
  <c r="F13" i="5"/>
  <c r="D13" i="5"/>
  <c r="B14" i="5"/>
  <c r="E24" i="3"/>
  <c r="C13" i="3"/>
  <c r="D17" i="3"/>
  <c r="F27" i="3"/>
  <c r="D22" i="3"/>
  <c r="E15" i="3"/>
  <c r="C7" i="3"/>
  <c r="C25" i="3"/>
  <c r="F23" i="3"/>
  <c r="F12" i="3"/>
  <c r="C16" i="3"/>
  <c r="B3" i="3"/>
  <c r="B2" i="3"/>
  <c r="E8" i="3"/>
  <c r="E18" i="3"/>
  <c r="D8" i="3"/>
  <c r="F18" i="3"/>
  <c r="D9" i="3"/>
  <c r="D25" i="3"/>
  <c r="F13" i="3"/>
  <c r="E17" i="3"/>
  <c r="F16" i="3"/>
  <c r="C27" i="3"/>
  <c r="C22" i="3"/>
  <c r="E12" i="3"/>
  <c r="E22" i="3"/>
  <c r="C9" i="3"/>
  <c r="D20" i="3"/>
  <c r="D11" i="3"/>
  <c r="D27" i="3"/>
  <c r="E16" i="3"/>
  <c r="E25" i="3"/>
  <c r="D18" i="3"/>
  <c r="C8" i="3"/>
  <c r="C24" i="3"/>
  <c r="F17" i="3"/>
  <c r="F11" i="3"/>
  <c r="F25" i="3"/>
  <c r="E13" i="3"/>
  <c r="F10" i="3"/>
  <c r="D16" i="3"/>
  <c r="C21" i="3"/>
  <c r="F26" i="3"/>
  <c r="D13" i="3"/>
  <c r="D21" i="3"/>
  <c r="E10" i="3"/>
  <c r="E26" i="3"/>
  <c r="E20" i="3"/>
  <c r="E7" i="3"/>
  <c r="F8" i="3"/>
  <c r="D14" i="3"/>
  <c r="C19" i="3"/>
  <c r="F24" i="3"/>
  <c r="C10" i="3"/>
  <c r="C18" i="3"/>
  <c r="C26" i="3"/>
  <c r="F21" i="3"/>
  <c r="F15" i="3"/>
  <c r="E11" i="3"/>
  <c r="E21" i="3"/>
  <c r="D12" i="3"/>
  <c r="C17" i="3"/>
  <c r="F22" i="3"/>
  <c r="D7" i="3"/>
  <c r="D15" i="3"/>
  <c r="D23" i="3"/>
  <c r="E14" i="3"/>
  <c r="F9" i="3"/>
  <c r="E23" i="3"/>
  <c r="E9" i="3"/>
  <c r="D10" i="3"/>
  <c r="C15" i="3"/>
  <c r="F20" i="3"/>
  <c r="D26" i="3"/>
  <c r="C12" i="3"/>
  <c r="C20" i="3"/>
  <c r="C14" i="5" l="1"/>
  <c r="E14" i="5"/>
  <c r="F14" i="5"/>
  <c r="D14" i="5"/>
  <c r="B15" i="5"/>
  <c r="C15" i="5" l="1"/>
  <c r="E15" i="5"/>
  <c r="F15" i="5"/>
  <c r="D15" i="5"/>
  <c r="B16" i="5"/>
  <c r="C16" i="5" l="1"/>
  <c r="E16" i="5"/>
  <c r="F16" i="5"/>
  <c r="D16" i="5"/>
  <c r="B17" i="5"/>
  <c r="C17" i="5" l="1"/>
  <c r="E17" i="5"/>
  <c r="F17" i="5"/>
  <c r="D17" i="5"/>
  <c r="B18" i="5"/>
  <c r="C18" i="5" l="1"/>
  <c r="E18" i="5"/>
  <c r="F18" i="5"/>
  <c r="D18" i="5"/>
  <c r="B19" i="5"/>
  <c r="C19" i="5" l="1"/>
  <c r="E19" i="5"/>
  <c r="F19" i="5"/>
  <c r="D19" i="5"/>
  <c r="B20" i="5"/>
  <c r="C20" i="5" l="1"/>
  <c r="E20" i="5"/>
  <c r="F20" i="5"/>
  <c r="D20" i="5"/>
  <c r="B21" i="5"/>
  <c r="C21" i="5" l="1"/>
  <c r="E21" i="5"/>
  <c r="F21" i="5"/>
  <c r="D21" i="5"/>
  <c r="B22" i="5"/>
  <c r="C22" i="5" l="1"/>
  <c r="E22" i="5"/>
  <c r="F22" i="5"/>
  <c r="D22" i="5"/>
  <c r="B23" i="5"/>
  <c r="C23" i="5" l="1"/>
  <c r="E23" i="5"/>
  <c r="F23" i="5"/>
  <c r="D23" i="5"/>
  <c r="B24" i="5"/>
  <c r="C24" i="5" l="1"/>
  <c r="E24" i="5"/>
  <c r="F24" i="5"/>
  <c r="D24" i="5"/>
  <c r="B25" i="5"/>
  <c r="C25" i="5" l="1"/>
  <c r="F25" i="5"/>
  <c r="E25" i="5"/>
  <c r="D25" i="5"/>
  <c r="B26" i="5"/>
  <c r="C26" i="5" l="1"/>
  <c r="E26" i="5"/>
  <c r="F26" i="5"/>
  <c r="D26" i="5"/>
  <c r="B27" i="5"/>
  <c r="C27" i="5" l="1"/>
  <c r="F27" i="5"/>
  <c r="E27" i="5"/>
  <c r="D27" i="5"/>
  <c r="B28" i="5"/>
  <c r="C28" i="5" l="1"/>
  <c r="E28" i="5"/>
  <c r="F28" i="5"/>
  <c r="D28" i="5"/>
  <c r="B29" i="5"/>
  <c r="C29" i="5" l="1"/>
  <c r="F29" i="5"/>
  <c r="E29" i="5"/>
  <c r="D29" i="5"/>
  <c r="B30" i="5"/>
  <c r="C30" i="5" l="1"/>
  <c r="E30" i="5"/>
  <c r="F30" i="5"/>
  <c r="D30" i="5"/>
  <c r="B31" i="5"/>
  <c r="C31" i="5" l="1"/>
  <c r="F31" i="5"/>
  <c r="E31" i="5"/>
  <c r="D31" i="5"/>
  <c r="B32" i="5"/>
  <c r="C32" i="5" l="1"/>
  <c r="E32" i="5"/>
  <c r="F32" i="5"/>
  <c r="D32" i="5"/>
  <c r="B33" i="5"/>
  <c r="C33" i="5" l="1"/>
  <c r="F33" i="5"/>
  <c r="E33" i="5"/>
  <c r="D33" i="5"/>
  <c r="B34" i="5"/>
  <c r="C34" i="5" l="1"/>
  <c r="E34" i="5"/>
  <c r="F34" i="5"/>
  <c r="D34" i="5"/>
  <c r="B35" i="5"/>
  <c r="C35" i="5" l="1"/>
  <c r="F35" i="5"/>
  <c r="E35" i="5"/>
  <c r="D35" i="5"/>
  <c r="B36" i="5"/>
  <c r="C36" i="5" l="1"/>
  <c r="F36" i="5"/>
  <c r="E36" i="5"/>
  <c r="D36" i="5"/>
  <c r="B37" i="5"/>
  <c r="C37" i="5" l="1"/>
  <c r="E37" i="5"/>
  <c r="F37" i="5"/>
  <c r="D37" i="5"/>
  <c r="B38" i="5"/>
  <c r="C38" i="5" l="1"/>
  <c r="F38" i="5"/>
  <c r="E38" i="5"/>
  <c r="D38" i="5"/>
  <c r="B39" i="5"/>
  <c r="C39" i="5" l="1"/>
  <c r="E39" i="5"/>
  <c r="F39" i="5"/>
  <c r="D39" i="5"/>
  <c r="B40" i="5"/>
  <c r="C40" i="5" l="1"/>
  <c r="F40" i="5"/>
  <c r="E40" i="5"/>
  <c r="D40" i="5"/>
  <c r="B41" i="5"/>
  <c r="C41" i="5" l="1"/>
  <c r="E41" i="5"/>
  <c r="F41" i="5"/>
  <c r="D41" i="5"/>
  <c r="B42" i="5"/>
  <c r="C42" i="5" l="1"/>
  <c r="F42" i="5"/>
  <c r="E42" i="5"/>
  <c r="D42" i="5"/>
  <c r="B44" i="5"/>
  <c r="B43" i="5"/>
  <c r="F44" i="5" l="1"/>
  <c r="E44" i="5"/>
  <c r="D44" i="5"/>
  <c r="C43" i="5"/>
  <c r="E43" i="5"/>
  <c r="F43" i="5"/>
  <c r="D43" i="5"/>
  <c r="C44" i="5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sports.yahoo.com/nba/stats/byposition?pos=PG%2CSG%2CG%2CGF%2CSF%2CPF%2CF%2CFC%2CC&amp;sort=25&amp;qualified=0&amp;conference=NBA&amp;year=season_2013"/>
  </connection>
</connections>
</file>

<file path=xl/sharedStrings.xml><?xml version="1.0" encoding="utf-8"?>
<sst xmlns="http://schemas.openxmlformats.org/spreadsheetml/2006/main" count="3078" uniqueCount="582">
  <si>
    <t>FG</t>
  </si>
  <si>
    <t>3PT</t>
  </si>
  <si>
    <t>FT</t>
  </si>
  <si>
    <t xml:space="preserve"> Name</t>
  </si>
  <si>
    <t>Team</t>
  </si>
  <si>
    <t>GP</t>
  </si>
  <si>
    <t xml:space="preserve">Min </t>
  </si>
  <si>
    <t xml:space="preserve">M </t>
  </si>
  <si>
    <t xml:space="preserve">A </t>
  </si>
  <si>
    <t xml:space="preserve">Pct </t>
  </si>
  <si>
    <t xml:space="preserve">Off </t>
  </si>
  <si>
    <t xml:space="preserve">Def </t>
  </si>
  <si>
    <t xml:space="preserve">Tot </t>
  </si>
  <si>
    <t xml:space="preserve">Ast </t>
  </si>
  <si>
    <t xml:space="preserve">TO </t>
  </si>
  <si>
    <t xml:space="preserve">Stl </t>
  </si>
  <si>
    <t xml:space="preserve">Blk </t>
  </si>
  <si>
    <t xml:space="preserve">PF </t>
  </si>
  <si>
    <t xml:space="preserve">PPG </t>
  </si>
  <si>
    <t xml:space="preserve"> Kevin Durant</t>
  </si>
  <si>
    <t>OKC</t>
  </si>
  <si>
    <t xml:space="preserve"> Carmelo Anthony</t>
  </si>
  <si>
    <t>NY</t>
  </si>
  <si>
    <t xml:space="preserve"> LeBron James</t>
  </si>
  <si>
    <t>MIA</t>
  </si>
  <si>
    <t xml:space="preserve"> Kevin Love</t>
  </si>
  <si>
    <t>MIN</t>
  </si>
  <si>
    <t xml:space="preserve"> James Harden</t>
  </si>
  <si>
    <t>HOU</t>
  </si>
  <si>
    <t xml:space="preserve"> Blake Griffin</t>
  </si>
  <si>
    <t>LAC</t>
  </si>
  <si>
    <t xml:space="preserve"> Stephen Curry</t>
  </si>
  <si>
    <t>GS</t>
  </si>
  <si>
    <t xml:space="preserve"> LaMarcus Aldridge</t>
  </si>
  <si>
    <t>POR</t>
  </si>
  <si>
    <t xml:space="preserve"> DeMarcus Cousins</t>
  </si>
  <si>
    <t>SAC</t>
  </si>
  <si>
    <t xml:space="preserve"> DeMar DeRozan</t>
  </si>
  <si>
    <t>TOR</t>
  </si>
  <si>
    <t xml:space="preserve"> Al Jefferson</t>
  </si>
  <si>
    <t>CHA</t>
  </si>
  <si>
    <t xml:space="preserve"> Russell Westbrook</t>
  </si>
  <si>
    <t xml:space="preserve"> Paul George</t>
  </si>
  <si>
    <t>IND</t>
  </si>
  <si>
    <t xml:space="preserve"> Dirk Nowitzki</t>
  </si>
  <si>
    <t>DAL</t>
  </si>
  <si>
    <t xml:space="preserve"> Kyrie Irving</t>
  </si>
  <si>
    <t>CLE</t>
  </si>
  <si>
    <t xml:space="preserve"> Anthony Davis</t>
  </si>
  <si>
    <t>NO</t>
  </si>
  <si>
    <t xml:space="preserve"> Damian Lillard</t>
  </si>
  <si>
    <t xml:space="preserve"> Brook Lopez</t>
  </si>
  <si>
    <t>BKN</t>
  </si>
  <si>
    <t xml:space="preserve"> Goran Dragic</t>
  </si>
  <si>
    <t>PHO</t>
  </si>
  <si>
    <t xml:space="preserve"> Isaiah Thomas</t>
  </si>
  <si>
    <t xml:space="preserve"> Rudy Gay</t>
  </si>
  <si>
    <t xml:space="preserve"> Ryan Anderson</t>
  </si>
  <si>
    <t xml:space="preserve"> John Wall</t>
  </si>
  <si>
    <t>WAS</t>
  </si>
  <si>
    <t xml:space="preserve"> Kevin Martin</t>
  </si>
  <si>
    <t xml:space="preserve"> Chris Paul</t>
  </si>
  <si>
    <t xml:space="preserve"> Dwyane Wade</t>
  </si>
  <si>
    <t xml:space="preserve"> Monta Ellis</t>
  </si>
  <si>
    <t xml:space="preserve"> Jamal Crawford</t>
  </si>
  <si>
    <t xml:space="preserve"> Al Horford</t>
  </si>
  <si>
    <t>ATL</t>
  </si>
  <si>
    <t xml:space="preserve"> Klay Thompson</t>
  </si>
  <si>
    <t xml:space="preserve"> Dwight Howard</t>
  </si>
  <si>
    <t xml:space="preserve"> David Lee</t>
  </si>
  <si>
    <t xml:space="preserve"> Arron Afflalo</t>
  </si>
  <si>
    <t>ORL</t>
  </si>
  <si>
    <t xml:space="preserve"> Nick Young</t>
  </si>
  <si>
    <t>LAL</t>
  </si>
  <si>
    <t xml:space="preserve"> Thaddeus Young</t>
  </si>
  <si>
    <t>PHI</t>
  </si>
  <si>
    <t xml:space="preserve"> Paul Millsap</t>
  </si>
  <si>
    <t xml:space="preserve"> Kyle Lowry</t>
  </si>
  <si>
    <t xml:space="preserve"> Brandon Knight</t>
  </si>
  <si>
    <t>MIL</t>
  </si>
  <si>
    <t xml:space="preserve"> Eric Bledsoe</t>
  </si>
  <si>
    <t xml:space="preserve"> Kemba Walker</t>
  </si>
  <si>
    <t xml:space="preserve"> Ty Lawson</t>
  </si>
  <si>
    <t>DEN</t>
  </si>
  <si>
    <t xml:space="preserve"> Zach Randolph</t>
  </si>
  <si>
    <t>MEM</t>
  </si>
  <si>
    <t xml:space="preserve"> Pau Gasol</t>
  </si>
  <si>
    <t xml:space="preserve"> Nikola Pekovic</t>
  </si>
  <si>
    <t xml:space="preserve">N/A </t>
  </si>
  <si>
    <t xml:space="preserve"> Mike Conley</t>
  </si>
  <si>
    <t xml:space="preserve"> Bradley Beal</t>
  </si>
  <si>
    <t xml:space="preserve"> Jeff Green</t>
  </si>
  <si>
    <t>BOS</t>
  </si>
  <si>
    <t xml:space="preserve"> Tony Parker</t>
  </si>
  <si>
    <t>SA</t>
  </si>
  <si>
    <t xml:space="preserve"> Michael Carter-Williams</t>
  </si>
  <si>
    <t xml:space="preserve"> Chandler Parsons</t>
  </si>
  <si>
    <t xml:space="preserve"> Jeff Teague</t>
  </si>
  <si>
    <t xml:space="preserve"> Wesley Matthews</t>
  </si>
  <si>
    <t xml:space="preserve"> Josh Smith</t>
  </si>
  <si>
    <t>DET</t>
  </si>
  <si>
    <t xml:space="preserve"> Chris Bosh</t>
  </si>
  <si>
    <t xml:space="preserve"> Gordon Hayward</t>
  </si>
  <si>
    <t>UTA</t>
  </si>
  <si>
    <t xml:space="preserve"> Luol Deng</t>
  </si>
  <si>
    <t xml:space="preserve"> Dion Waiters</t>
  </si>
  <si>
    <t xml:space="preserve"> Derrick Rose</t>
  </si>
  <si>
    <t>CHI</t>
  </si>
  <si>
    <t xml:space="preserve"> Gerald Green</t>
  </si>
  <si>
    <t xml:space="preserve"> Joe Johnson</t>
  </si>
  <si>
    <t xml:space="preserve"> Jodie Meeks</t>
  </si>
  <si>
    <t xml:space="preserve"> Brandon Jennings</t>
  </si>
  <si>
    <t xml:space="preserve"> Eric Gordon</t>
  </si>
  <si>
    <t xml:space="preserve"> J.J. Redick</t>
  </si>
  <si>
    <t xml:space="preserve"> Greg Monroe</t>
  </si>
  <si>
    <t xml:space="preserve"> Serge Ibaka</t>
  </si>
  <si>
    <t xml:space="preserve"> Tim Duncan</t>
  </si>
  <si>
    <t xml:space="preserve"> Avery Bradley</t>
  </si>
  <si>
    <t xml:space="preserve"> Tobias Harris</t>
  </si>
  <si>
    <t xml:space="preserve"> Marc Gasol</t>
  </si>
  <si>
    <t xml:space="preserve"> Tyreke Evans</t>
  </si>
  <si>
    <t xml:space="preserve"> J.R. Smith</t>
  </si>
  <si>
    <t xml:space="preserve"> Trevor Ariza</t>
  </si>
  <si>
    <t xml:space="preserve"> Deron Williams</t>
  </si>
  <si>
    <t xml:space="preserve"> Jrue Holiday</t>
  </si>
  <si>
    <t xml:space="preserve"> Nikola Vucevic</t>
  </si>
  <si>
    <t xml:space="preserve"> Nene Hilario</t>
  </si>
  <si>
    <t xml:space="preserve"> Alec Burks</t>
  </si>
  <si>
    <t xml:space="preserve"> David West</t>
  </si>
  <si>
    <t xml:space="preserve"> Evan Turner</t>
  </si>
  <si>
    <t xml:space="preserve"> Gerald Henderson</t>
  </si>
  <si>
    <t xml:space="preserve"> Rodney Stuckey</t>
  </si>
  <si>
    <t xml:space="preserve"> Lance Stephenson</t>
  </si>
  <si>
    <t xml:space="preserve"> Markieff Morris</t>
  </si>
  <si>
    <t xml:space="preserve"> Kobe Bryant</t>
  </si>
  <si>
    <t xml:space="preserve"> Victor Oladipo</t>
  </si>
  <si>
    <t xml:space="preserve"> Carlos Boozer</t>
  </si>
  <si>
    <t xml:space="preserve"> Kenneth Faried</t>
  </si>
  <si>
    <t xml:space="preserve"> Wilson Chandler</t>
  </si>
  <si>
    <t xml:space="preserve"> Paul Pierce</t>
  </si>
  <si>
    <t xml:space="preserve"> Andre Drummond</t>
  </si>
  <si>
    <t xml:space="preserve"> Derrick Favors</t>
  </si>
  <si>
    <t xml:space="preserve"> Andrea Bargnani</t>
  </si>
  <si>
    <t xml:space="preserve"> Jared Sullinger</t>
  </si>
  <si>
    <t xml:space="preserve"> Spencer Hawes</t>
  </si>
  <si>
    <t xml:space="preserve"> Randy Foye</t>
  </si>
  <si>
    <t xml:space="preserve"> Marcin Gortat</t>
  </si>
  <si>
    <t xml:space="preserve"> D.J. Augustin</t>
  </si>
  <si>
    <t xml:space="preserve"> Jimmy Butler</t>
  </si>
  <si>
    <t xml:space="preserve"> Reggie Jackson</t>
  </si>
  <si>
    <t xml:space="preserve"> Taj Gibson</t>
  </si>
  <si>
    <t xml:space="preserve"> Nicolas Batum</t>
  </si>
  <si>
    <t xml:space="preserve"> Tony Wroten</t>
  </si>
  <si>
    <t xml:space="preserve"> Kawhi Leonard</t>
  </si>
  <si>
    <t xml:space="preserve"> Trey Burke</t>
  </si>
  <si>
    <t xml:space="preserve"> Joakim Noah</t>
  </si>
  <si>
    <t xml:space="preserve"> Jeremy Lin</t>
  </si>
  <si>
    <t xml:space="preserve"> Manu Ginobili</t>
  </si>
  <si>
    <t xml:space="preserve"> Ramon Sessions</t>
  </si>
  <si>
    <t xml:space="preserve"> Corey Brewer</t>
  </si>
  <si>
    <t xml:space="preserve"> Enes Kanter</t>
  </si>
  <si>
    <t xml:space="preserve"> Khris Middleton</t>
  </si>
  <si>
    <t xml:space="preserve"> Terrence Jones</t>
  </si>
  <si>
    <t xml:space="preserve"> Jameer Nelson</t>
  </si>
  <si>
    <t xml:space="preserve"> Kyle Korver</t>
  </si>
  <si>
    <t xml:space="preserve"> Amar'e Stoudemire</t>
  </si>
  <si>
    <t xml:space="preserve"> Vince Carter</t>
  </si>
  <si>
    <t xml:space="preserve"> J.J. Hickson</t>
  </si>
  <si>
    <t xml:space="preserve"> Rajon Rondo</t>
  </si>
  <si>
    <t xml:space="preserve"> Tristan Thompson</t>
  </si>
  <si>
    <t xml:space="preserve"> O.J. Mayo</t>
  </si>
  <si>
    <t xml:space="preserve"> Darren Collison</t>
  </si>
  <si>
    <t xml:space="preserve"> Marco Belinelli</t>
  </si>
  <si>
    <t xml:space="preserve"> Jose Calderon</t>
  </si>
  <si>
    <t xml:space="preserve"> Mike Dunleavy</t>
  </si>
  <si>
    <t xml:space="preserve"> Jonas Valanciunas</t>
  </si>
  <si>
    <t xml:space="preserve"> Andray Blatche</t>
  </si>
  <si>
    <t xml:space="preserve"> Ersan Ilyasova</t>
  </si>
  <si>
    <t xml:space="preserve"> John Henson</t>
  </si>
  <si>
    <t xml:space="preserve"> Robin Lopez</t>
  </si>
  <si>
    <t xml:space="preserve"> Brandon Bass</t>
  </si>
  <si>
    <t xml:space="preserve"> DeMarre Carroll</t>
  </si>
  <si>
    <t xml:space="preserve"> Channing Frye</t>
  </si>
  <si>
    <t xml:space="preserve"> Jordan Crawford</t>
  </si>
  <si>
    <t xml:space="preserve"> Terrence Ross</t>
  </si>
  <si>
    <t xml:space="preserve"> Roy Hibbert</t>
  </si>
  <si>
    <t xml:space="preserve"> Gary Neal</t>
  </si>
  <si>
    <t xml:space="preserve"> Caron Butler</t>
  </si>
  <si>
    <t xml:space="preserve"> DeAndre Jordan</t>
  </si>
  <si>
    <t xml:space="preserve"> Amir Johnson</t>
  </si>
  <si>
    <t xml:space="preserve"> Lou Williams</t>
  </si>
  <si>
    <t xml:space="preserve"> Nate Robinson</t>
  </si>
  <si>
    <t xml:space="preserve"> Shawn Marion</t>
  </si>
  <si>
    <t xml:space="preserve"> Chris Kaman</t>
  </si>
  <si>
    <t xml:space="preserve"> George Hill</t>
  </si>
  <si>
    <t xml:space="preserve"> Patty Mills</t>
  </si>
  <si>
    <t xml:space="preserve"> Tim Hardaway Jr.</t>
  </si>
  <si>
    <t xml:space="preserve"> Patrick Beverley</t>
  </si>
  <si>
    <t xml:space="preserve"> Richard Jefferson</t>
  </si>
  <si>
    <t xml:space="preserve"> Jordan Farmar</t>
  </si>
  <si>
    <t xml:space="preserve"> James Anderson</t>
  </si>
  <si>
    <t xml:space="preserve"> Xavier Henry</t>
  </si>
  <si>
    <t xml:space="preserve"> C.J. Miles</t>
  </si>
  <si>
    <t xml:space="preserve"> Matt Barnes</t>
  </si>
  <si>
    <t xml:space="preserve"> Marcus Thornton</t>
  </si>
  <si>
    <t xml:space="preserve"> Mario Chalmers</t>
  </si>
  <si>
    <t xml:space="preserve"> Jason Smith</t>
  </si>
  <si>
    <t xml:space="preserve"> Martell Webster</t>
  </si>
  <si>
    <t xml:space="preserve"> Marcus Morris</t>
  </si>
  <si>
    <t xml:space="preserve"> Raymond Felton</t>
  </si>
  <si>
    <t xml:space="preserve"> Mo Williams</t>
  </si>
  <si>
    <t xml:space="preserve"> Jordan Hill</t>
  </si>
  <si>
    <t xml:space="preserve"> Courtney Lee</t>
  </si>
  <si>
    <t xml:space="preserve"> Mike Scott</t>
  </si>
  <si>
    <t xml:space="preserve"> Kyle Singler</t>
  </si>
  <si>
    <t xml:space="preserve"> Greivis Vasquez</t>
  </si>
  <si>
    <t xml:space="preserve"> Ray Allen</t>
  </si>
  <si>
    <t xml:space="preserve"> Harrison Barnes</t>
  </si>
  <si>
    <t xml:space="preserve"> Ricky Rubio</t>
  </si>
  <si>
    <t xml:space="preserve"> Jarrett Jack</t>
  </si>
  <si>
    <t xml:space="preserve"> Brian Roberts</t>
  </si>
  <si>
    <t xml:space="preserve"> Glen Davis</t>
  </si>
  <si>
    <t xml:space="preserve"> P.J. Tucker</t>
  </si>
  <si>
    <t xml:space="preserve"> Timofey Mozgov</t>
  </si>
  <si>
    <t xml:space="preserve"> Andre Iguodala</t>
  </si>
  <si>
    <t xml:space="preserve"> Jerryd Bayless</t>
  </si>
  <si>
    <t xml:space="preserve"> Wesley Johnson</t>
  </si>
  <si>
    <t xml:space="preserve"> Brandan Wright</t>
  </si>
  <si>
    <t xml:space="preserve"> Danny Green</t>
  </si>
  <si>
    <t xml:space="preserve"> Marvin Williams</t>
  </si>
  <si>
    <t xml:space="preserve"> Kirk Hinrich</t>
  </si>
  <si>
    <t xml:space="preserve"> Boris Diaw</t>
  </si>
  <si>
    <t xml:space="preserve"> Aaron Brooks</t>
  </si>
  <si>
    <t xml:space="preserve"> Tony Allen</t>
  </si>
  <si>
    <t xml:space="preserve"> Ben McLemore</t>
  </si>
  <si>
    <t xml:space="preserve"> Tyson Chandler</t>
  </si>
  <si>
    <t xml:space="preserve"> Kelly Olynyk</t>
  </si>
  <si>
    <t xml:space="preserve"> Will Bynum</t>
  </si>
  <si>
    <t xml:space="preserve"> Andrew Bynum</t>
  </si>
  <si>
    <t xml:space="preserve"> Mirza Teletovic</t>
  </si>
  <si>
    <t xml:space="preserve"> Patrick Patterson</t>
  </si>
  <si>
    <t xml:space="preserve"> Josh McRoberts</t>
  </si>
  <si>
    <t xml:space="preserve"> Jeremy Lamb</t>
  </si>
  <si>
    <t xml:space="preserve"> Troy Daniels</t>
  </si>
  <si>
    <t xml:space="preserve"> Evan Fournier</t>
  </si>
  <si>
    <t xml:space="preserve"> J.J. Barea</t>
  </si>
  <si>
    <t xml:space="preserve"> Kris Humphries</t>
  </si>
  <si>
    <t xml:space="preserve"> Anderson Varejao</t>
  </si>
  <si>
    <t xml:space="preserve"> Anthony Morrow</t>
  </si>
  <si>
    <t xml:space="preserve"> Drew Gooden</t>
  </si>
  <si>
    <t xml:space="preserve"> Shaun Livingston</t>
  </si>
  <si>
    <t xml:space="preserve"> Tiago Splitter</t>
  </si>
  <si>
    <t xml:space="preserve"> Danny Granger</t>
  </si>
  <si>
    <t xml:space="preserve"> Miles Plumlee</t>
  </si>
  <si>
    <t xml:space="preserve"> Manny Harris</t>
  </si>
  <si>
    <t xml:space="preserve"> Ryan Kelly</t>
  </si>
  <si>
    <t xml:space="preserve"> Kendall Marshall</t>
  </si>
  <si>
    <t xml:space="preserve"> Jeffery Taylor</t>
  </si>
  <si>
    <t xml:space="preserve"> Derrick Williams</t>
  </si>
  <si>
    <t xml:space="preserve"> Devin Harris</t>
  </si>
  <si>
    <t xml:space="preserve"> Jermaine O'Neal</t>
  </si>
  <si>
    <t xml:space="preserve"> Michael Beasley</t>
  </si>
  <si>
    <t xml:space="preserve"> Austin Rivers</t>
  </si>
  <si>
    <t xml:space="preserve"> Larry Sanders</t>
  </si>
  <si>
    <t xml:space="preserve"> Zaza Pachulia</t>
  </si>
  <si>
    <t xml:space="preserve"> Luis Scola</t>
  </si>
  <si>
    <t xml:space="preserve"> Henry Sims</t>
  </si>
  <si>
    <t xml:space="preserve"> Leandro Barbosa</t>
  </si>
  <si>
    <t xml:space="preserve"> Shelvin Mack</t>
  </si>
  <si>
    <t xml:space="preserve"> Maurice Harkless</t>
  </si>
  <si>
    <t xml:space="preserve"> Mason Plumlee</t>
  </si>
  <si>
    <t xml:space="preserve"> James Johnson</t>
  </si>
  <si>
    <t xml:space="preserve"> Andrew Bogut</t>
  </si>
  <si>
    <t xml:space="preserve"> Michael Kidd-Gilchrist</t>
  </si>
  <si>
    <t xml:space="preserve"> Alan Anderson</t>
  </si>
  <si>
    <t xml:space="preserve"> Al-Farouq Aminu</t>
  </si>
  <si>
    <t xml:space="preserve"> Nate Wolters</t>
  </si>
  <si>
    <t xml:space="preserve"> Mike Miller</t>
  </si>
  <si>
    <t xml:space="preserve"> Jason Thompson</t>
  </si>
  <si>
    <t xml:space="preserve"> Pero Antic</t>
  </si>
  <si>
    <t xml:space="preserve"> JaVale McGee</t>
  </si>
  <si>
    <t xml:space="preserve"> Omri Casspi</t>
  </si>
  <si>
    <t xml:space="preserve"> Steve Blake</t>
  </si>
  <si>
    <t xml:space="preserve"> Jared Dudley</t>
  </si>
  <si>
    <t xml:space="preserve"> Chris Douglas-Roberts</t>
  </si>
  <si>
    <t xml:space="preserve"> Giannis Antetokounmpo</t>
  </si>
  <si>
    <t xml:space="preserve"> Trevor Booker</t>
  </si>
  <si>
    <t xml:space="preserve"> Jeff Adrien</t>
  </si>
  <si>
    <t xml:space="preserve"> Steve Nash</t>
  </si>
  <si>
    <t xml:space="preserve"> Jordan Hamilton</t>
  </si>
  <si>
    <t xml:space="preserve"> Chase Budinger</t>
  </si>
  <si>
    <t xml:space="preserve"> Iman Shumpert</t>
  </si>
  <si>
    <t xml:space="preserve"> C.J. Watson</t>
  </si>
  <si>
    <t xml:space="preserve"> Samuel Dalembert</t>
  </si>
  <si>
    <t xml:space="preserve"> Chris Andersen</t>
  </si>
  <si>
    <t xml:space="preserve"> Al Harrington</t>
  </si>
  <si>
    <t xml:space="preserve"> Kevin Garnett</t>
  </si>
  <si>
    <t xml:space="preserve"> Kosta Koufos</t>
  </si>
  <si>
    <t xml:space="preserve"> DeJuan Blair</t>
  </si>
  <si>
    <t xml:space="preserve"> Norris Cole</t>
  </si>
  <si>
    <t xml:space="preserve"> Marreese Speights</t>
  </si>
  <si>
    <t xml:space="preserve"> Chris Johnson</t>
  </si>
  <si>
    <t xml:space="preserve"> Thabo Sefolosha</t>
  </si>
  <si>
    <t xml:space="preserve"> Dante Cunningham</t>
  </si>
  <si>
    <t xml:space="preserve"> Quincy Pondexter</t>
  </si>
  <si>
    <t xml:space="preserve"> E'Twaun Moore</t>
  </si>
  <si>
    <t xml:space="preserve"> Luke Babbitt</t>
  </si>
  <si>
    <t xml:space="preserve"> Draymond Green</t>
  </si>
  <si>
    <t xml:space="preserve"> Jon Leuer</t>
  </si>
  <si>
    <t xml:space="preserve"> Kyle O'Quinn</t>
  </si>
  <si>
    <t xml:space="preserve"> Ray McCallum</t>
  </si>
  <si>
    <t xml:space="preserve"> Jeremy Evans</t>
  </si>
  <si>
    <t xml:space="preserve"> Anthony Tolliver</t>
  </si>
  <si>
    <t xml:space="preserve"> Chris Wright</t>
  </si>
  <si>
    <t xml:space="preserve"> Hollis Thompson</t>
  </si>
  <si>
    <t xml:space="preserve"> Cody Zeller</t>
  </si>
  <si>
    <t xml:space="preserve"> Elliot Williams</t>
  </si>
  <si>
    <t xml:space="preserve"> Kent Bazemore</t>
  </si>
  <si>
    <t xml:space="preserve"> Tayshaun Prince</t>
  </si>
  <si>
    <t xml:space="preserve"> Kentavious Caldwell-Pope</t>
  </si>
  <si>
    <t xml:space="preserve"> Darrell Arthur</t>
  </si>
  <si>
    <t xml:space="preserve"> Alexis Ajinca</t>
  </si>
  <si>
    <t xml:space="preserve"> Omer Asik</t>
  </si>
  <si>
    <t xml:space="preserve"> Tyler Zeller</t>
  </si>
  <si>
    <t xml:space="preserve"> Francisco Garcia</t>
  </si>
  <si>
    <t xml:space="preserve"> Elton Brand</t>
  </si>
  <si>
    <t xml:space="preserve"> Andrew Nicholson</t>
  </si>
  <si>
    <t xml:space="preserve"> Ed Davis</t>
  </si>
  <si>
    <t xml:space="preserve"> Cartier Martin</t>
  </si>
  <si>
    <t xml:space="preserve"> Jimmer Fredette</t>
  </si>
  <si>
    <t xml:space="preserve"> Shawne Williams</t>
  </si>
  <si>
    <t xml:space="preserve"> Donatas Motiejunas</t>
  </si>
  <si>
    <t xml:space="preserve"> Robert Sacre</t>
  </si>
  <si>
    <t xml:space="preserve"> Travis Outlaw</t>
  </si>
  <si>
    <t xml:space="preserve"> Casper Ware</t>
  </si>
  <si>
    <t xml:space="preserve"> C.J. McCollum</t>
  </si>
  <si>
    <t xml:space="preserve"> Ben Gordon</t>
  </si>
  <si>
    <t xml:space="preserve"> John Salmons</t>
  </si>
  <si>
    <t xml:space="preserve"> Derek Fisher</t>
  </si>
  <si>
    <t xml:space="preserve"> Gerald Wallace</t>
  </si>
  <si>
    <t xml:space="preserve"> Dorell Wright</t>
  </si>
  <si>
    <t xml:space="preserve"> Willie Green</t>
  </si>
  <si>
    <t xml:space="preserve"> Andrei Kirilenko</t>
  </si>
  <si>
    <t xml:space="preserve"> Luke Ridnour</t>
  </si>
  <si>
    <t xml:space="preserve"> Cory Joseph</t>
  </si>
  <si>
    <t xml:space="preserve"> Tyler Hansbrough</t>
  </si>
  <si>
    <t xml:space="preserve"> Beno Udrih</t>
  </si>
  <si>
    <t xml:space="preserve"> James Jones</t>
  </si>
  <si>
    <t xml:space="preserve"> Quincy Miller</t>
  </si>
  <si>
    <t xml:space="preserve"> Andre Miller</t>
  </si>
  <si>
    <t xml:space="preserve"> Nick Calathes</t>
  </si>
  <si>
    <t xml:space="preserve"> Metta World Peace</t>
  </si>
  <si>
    <t xml:space="preserve"> Gorgui Dieng</t>
  </si>
  <si>
    <t xml:space="preserve"> Ronny Turiaf</t>
  </si>
  <si>
    <t xml:space="preserve"> Thomas Robinson</t>
  </si>
  <si>
    <t xml:space="preserve"> Anthony Randolph</t>
  </si>
  <si>
    <t xml:space="preserve"> Earl Clark</t>
  </si>
  <si>
    <t xml:space="preserve"> Jannero Pargo</t>
  </si>
  <si>
    <t xml:space="preserve"> Matthew Dellavedova</t>
  </si>
  <si>
    <t xml:space="preserve"> Kevin Seraphin</t>
  </si>
  <si>
    <t xml:space="preserve"> Lavoy Allen</t>
  </si>
  <si>
    <t xml:space="preserve"> Isaiah Canaan</t>
  </si>
  <si>
    <t xml:space="preserve"> Jae Crowder</t>
  </si>
  <si>
    <t xml:space="preserve"> Charlie Villanueva</t>
  </si>
  <si>
    <t xml:space="preserve"> Rashard Lewis</t>
  </si>
  <si>
    <t xml:space="preserve"> Tony Snell</t>
  </si>
  <si>
    <t xml:space="preserve"> MarShon Brooks</t>
  </si>
  <si>
    <t xml:space="preserve"> Jason Terry</t>
  </si>
  <si>
    <t xml:space="preserve"> Vitor Faverani</t>
  </si>
  <si>
    <t xml:space="preserve"> Darius Miller</t>
  </si>
  <si>
    <t xml:space="preserve"> Gustavo Ayon</t>
  </si>
  <si>
    <t xml:space="preserve"> Kenyon Martin</t>
  </si>
  <si>
    <t xml:space="preserve"> Jonas Jerebko</t>
  </si>
  <si>
    <t xml:space="preserve"> Mike Harris</t>
  </si>
  <si>
    <t xml:space="preserve"> Carl Landry</t>
  </si>
  <si>
    <t xml:space="preserve"> Nick Collison</t>
  </si>
  <si>
    <t xml:space="preserve"> Byron Mullens</t>
  </si>
  <si>
    <t xml:space="preserve"> Anthony Bennett</t>
  </si>
  <si>
    <t xml:space="preserve"> Jarvis Varnado</t>
  </si>
  <si>
    <t xml:space="preserve"> Shane Battier</t>
  </si>
  <si>
    <t xml:space="preserve"> Jorge Gutierrez</t>
  </si>
  <si>
    <t xml:space="preserve"> Alexey Shved</t>
  </si>
  <si>
    <t xml:space="preserve"> Josh Powell</t>
  </si>
  <si>
    <t xml:space="preserve"> Will Barton</t>
  </si>
  <si>
    <t xml:space="preserve"> Alonzo Gee</t>
  </si>
  <si>
    <t xml:space="preserve"> Reggie Evans</t>
  </si>
  <si>
    <t xml:space="preserve"> Darius Morris</t>
  </si>
  <si>
    <t xml:space="preserve"> Toney Douglas</t>
  </si>
  <si>
    <t xml:space="preserve"> Shabazz Muhammad</t>
  </si>
  <si>
    <t xml:space="preserve"> Tyshawn Taylor</t>
  </si>
  <si>
    <t xml:space="preserve"> Chauncey Billups</t>
  </si>
  <si>
    <t xml:space="preserve"> Miroslav Raduljica</t>
  </si>
  <si>
    <t xml:space="preserve"> Antawn Jamison</t>
  </si>
  <si>
    <t xml:space="preserve"> Mike Muscala</t>
  </si>
  <si>
    <t xml:space="preserve"> John Lucas III</t>
  </si>
  <si>
    <t xml:space="preserve"> Pablo Prigioni</t>
  </si>
  <si>
    <t xml:space="preserve"> Nando De Colo</t>
  </si>
  <si>
    <t xml:space="preserve"> Udonis Haslem</t>
  </si>
  <si>
    <t xml:space="preserve"> Reggie Williams</t>
  </si>
  <si>
    <t xml:space="preserve"> Archie Goodwin</t>
  </si>
  <si>
    <t xml:space="preserve"> Ish Smith</t>
  </si>
  <si>
    <t xml:space="preserve"> Dennis Schroder</t>
  </si>
  <si>
    <t xml:space="preserve"> Chris Copeland</t>
  </si>
  <si>
    <t xml:space="preserve"> Jan Vesely</t>
  </si>
  <si>
    <t xml:space="preserve"> Jeremy Tyler</t>
  </si>
  <si>
    <t xml:space="preserve"> Doron Lamb</t>
  </si>
  <si>
    <t xml:space="preserve"> Diante Garrett</t>
  </si>
  <si>
    <t xml:space="preserve"> Ian Mahinmi</t>
  </si>
  <si>
    <t xml:space="preserve"> Luc Richard Mbah a Moute</t>
  </si>
  <si>
    <t xml:space="preserve"> James Southerland</t>
  </si>
  <si>
    <t xml:space="preserve"> Perry Jones</t>
  </si>
  <si>
    <t xml:space="preserve"> Greg Smith</t>
  </si>
  <si>
    <t xml:space="preserve"> James Nunnally</t>
  </si>
  <si>
    <t xml:space="preserve"> Ekpe Udoh</t>
  </si>
  <si>
    <t xml:space="preserve"> Kendrick Perkins</t>
  </si>
  <si>
    <t xml:space="preserve"> Robbie Hummel</t>
  </si>
  <si>
    <t xml:space="preserve"> Justin Hamilton</t>
  </si>
  <si>
    <t xml:space="preserve"> Jeff Ayres</t>
  </si>
  <si>
    <t xml:space="preserve"> Jeff Withey</t>
  </si>
  <si>
    <t xml:space="preserve"> Joel Freeland</t>
  </si>
  <si>
    <t xml:space="preserve"> Steven Adams</t>
  </si>
  <si>
    <t xml:space="preserve"> Steve Novak</t>
  </si>
  <si>
    <t xml:space="preserve"> Matt Bonner</t>
  </si>
  <si>
    <t xml:space="preserve"> Wayne Ellington</t>
  </si>
  <si>
    <t xml:space="preserve"> Jason Maxiell</t>
  </si>
  <si>
    <t xml:space="preserve"> John Jenkins</t>
  </si>
  <si>
    <t xml:space="preserve"> Dewayne Dedmon</t>
  </si>
  <si>
    <t xml:space="preserve"> Dwight Buycks</t>
  </si>
  <si>
    <t xml:space="preserve"> Daniel Orton</t>
  </si>
  <si>
    <t xml:space="preserve"> Ian Clark</t>
  </si>
  <si>
    <t xml:space="preserve"> Hedo Turkoglu</t>
  </si>
  <si>
    <t xml:space="preserve"> Aron Baynes</t>
  </si>
  <si>
    <t xml:space="preserve"> Melvin Ely</t>
  </si>
  <si>
    <t xml:space="preserve"> Arnett Moultrie</t>
  </si>
  <si>
    <t xml:space="preserve"> Chris Singleton</t>
  </si>
  <si>
    <t xml:space="preserve"> Roger Mason Jr.</t>
  </si>
  <si>
    <t xml:space="preserve"> Austin Daye</t>
  </si>
  <si>
    <t xml:space="preserve"> Bismack Biyombo</t>
  </si>
  <si>
    <t xml:space="preserve"> Josh Harrellson</t>
  </si>
  <si>
    <t xml:space="preserve"> Glen Rice Jr.</t>
  </si>
  <si>
    <t xml:space="preserve"> Greg Oden</t>
  </si>
  <si>
    <t xml:space="preserve"> Greg Stiemsma</t>
  </si>
  <si>
    <t xml:space="preserve"> Phil Pressey</t>
  </si>
  <si>
    <t xml:space="preserve"> Brandon Davies</t>
  </si>
  <si>
    <t xml:space="preserve"> Shane Larkin</t>
  </si>
  <si>
    <t xml:space="preserve"> Carrick Felix</t>
  </si>
  <si>
    <t xml:space="preserve"> Rasual Butler</t>
  </si>
  <si>
    <t xml:space="preserve"> Reggie Bullock</t>
  </si>
  <si>
    <t xml:space="preserve"> Marquis Teague</t>
  </si>
  <si>
    <t xml:space="preserve"> Quincy Acy</t>
  </si>
  <si>
    <t xml:space="preserve"> Toure' Murry</t>
  </si>
  <si>
    <t xml:space="preserve"> Eric Maynor</t>
  </si>
  <si>
    <t xml:space="preserve"> Meyers Leonard</t>
  </si>
  <si>
    <t xml:space="preserve"> Lorenzo Brown</t>
  </si>
  <si>
    <t xml:space="preserve"> Sasha Vujacic</t>
  </si>
  <si>
    <t xml:space="preserve"> Gal Mekel</t>
  </si>
  <si>
    <t xml:space="preserve"> Ronnie Price</t>
  </si>
  <si>
    <t xml:space="preserve"> Luigi Datome</t>
  </si>
  <si>
    <t xml:space="preserve"> Rudy Gobert</t>
  </si>
  <si>
    <t xml:space="preserve"> Robert Covington</t>
  </si>
  <si>
    <t xml:space="preserve"> Adonis Thomas</t>
  </si>
  <si>
    <t xml:space="preserve"> Peyton Siva</t>
  </si>
  <si>
    <t xml:space="preserve"> Donald Sloan</t>
  </si>
  <si>
    <t xml:space="preserve"> Landry Fields</t>
  </si>
  <si>
    <t xml:space="preserve"> D.J. Stephens</t>
  </si>
  <si>
    <t xml:space="preserve"> Ryan Hollins</t>
  </si>
  <si>
    <t xml:space="preserve"> Dionte Christmas</t>
  </si>
  <si>
    <t xml:space="preserve"> Shannon Brown</t>
  </si>
  <si>
    <t xml:space="preserve"> Orlando Johnson</t>
  </si>
  <si>
    <t xml:space="preserve"> Allen Crabbe</t>
  </si>
  <si>
    <t xml:space="preserve"> Victor Claver</t>
  </si>
  <si>
    <t xml:space="preserve"> Chuck Hayes</t>
  </si>
  <si>
    <t xml:space="preserve"> Otto Porter</t>
  </si>
  <si>
    <t xml:space="preserve"> Brandon Rush</t>
  </si>
  <si>
    <t xml:space="preserve"> Louis Amundson</t>
  </si>
  <si>
    <t xml:space="preserve"> Jared Cunningham</t>
  </si>
  <si>
    <t xml:space="preserve"> Cole Aldrich</t>
  </si>
  <si>
    <t xml:space="preserve"> Tony Mitchell</t>
  </si>
  <si>
    <t xml:space="preserve"> DeAndre Liggins</t>
  </si>
  <si>
    <t xml:space="preserve"> Keith Bogans</t>
  </si>
  <si>
    <t xml:space="preserve"> Alex Len</t>
  </si>
  <si>
    <t xml:space="preserve"> Andre Roberson</t>
  </si>
  <si>
    <t xml:space="preserve"> Jamaal Franklin</t>
  </si>
  <si>
    <t xml:space="preserve"> Malcolm Thomas</t>
  </si>
  <si>
    <t xml:space="preserve"> Aaron Gray</t>
  </si>
  <si>
    <t xml:space="preserve"> Garrett Temple</t>
  </si>
  <si>
    <t xml:space="preserve"> Ricky Ledo</t>
  </si>
  <si>
    <t xml:space="preserve"> Sergey Karasev</t>
  </si>
  <si>
    <t xml:space="preserve"> Vander Blue</t>
  </si>
  <si>
    <t xml:space="preserve"> Stephen Jackson</t>
  </si>
  <si>
    <t xml:space="preserve"> Hilton Armstrong</t>
  </si>
  <si>
    <t xml:space="preserve"> Solomon Hill</t>
  </si>
  <si>
    <t xml:space="preserve"> A.J. Price</t>
  </si>
  <si>
    <t xml:space="preserve"> Nazr Mohammed</t>
  </si>
  <si>
    <t xml:space="preserve"> Chris Babb</t>
  </si>
  <si>
    <t xml:space="preserve"> Seth Curry</t>
  </si>
  <si>
    <t xml:space="preserve"> Othyus Jeffers</t>
  </si>
  <si>
    <t xml:space="preserve"> Shavlik Randolph</t>
  </si>
  <si>
    <t xml:space="preserve"> Solomon Jones</t>
  </si>
  <si>
    <t xml:space="preserve"> Damion James</t>
  </si>
  <si>
    <t xml:space="preserve"> Ryan Gomes</t>
  </si>
  <si>
    <t xml:space="preserve"> Lance Thomas</t>
  </si>
  <si>
    <t xml:space="preserve"> Hasheem Thabeet</t>
  </si>
  <si>
    <t xml:space="preserve"> Jason Collins</t>
  </si>
  <si>
    <t xml:space="preserve"> Jamaal Tinsley</t>
  </si>
  <si>
    <t xml:space="preserve"> Tornike Shengelia</t>
  </si>
  <si>
    <t xml:space="preserve"> Nemanja Nedovic</t>
  </si>
  <si>
    <t xml:space="preserve"> Shane Edwards</t>
  </si>
  <si>
    <t xml:space="preserve"> Mike James</t>
  </si>
  <si>
    <t xml:space="preserve"> Viacheslav Kravtsov</t>
  </si>
  <si>
    <t xml:space="preserve"> Maalik Wayns</t>
  </si>
  <si>
    <t xml:space="preserve"> Julyan Stone</t>
  </si>
  <si>
    <t xml:space="preserve"> Bernard James</t>
  </si>
  <si>
    <t xml:space="preserve"> Joel Anthony</t>
  </si>
  <si>
    <t xml:space="preserve"> Ognjen Kuzmic</t>
  </si>
  <si>
    <t xml:space="preserve"> Arinze Onuaku</t>
  </si>
  <si>
    <t xml:space="preserve"> Scotty Hopson</t>
  </si>
  <si>
    <t xml:space="preserve"> Andris Biedrins</t>
  </si>
  <si>
    <t xml:space="preserve"> Earl Watson</t>
  </si>
  <si>
    <t xml:space="preserve"> Hamady Ndiaye</t>
  </si>
  <si>
    <t xml:space="preserve"> Ronnie Brewer</t>
  </si>
  <si>
    <t xml:space="preserve"> Erik Murphy</t>
  </si>
  <si>
    <t xml:space="preserve"> Mustafa Shakur</t>
  </si>
  <si>
    <t xml:space="preserve"> Chris Smith</t>
  </si>
  <si>
    <t xml:space="preserve"> Dexter Pittman</t>
  </si>
  <si>
    <t xml:space="preserve"> DJ White</t>
  </si>
  <si>
    <t xml:space="preserve"> Royal Ivey</t>
  </si>
  <si>
    <t xml:space="preserve"> Josh Childress</t>
  </si>
  <si>
    <t xml:space="preserve"> Elias Harris</t>
  </si>
  <si>
    <t xml:space="preserve"> Royce White</t>
  </si>
  <si>
    <t xml:space="preserve"> Darius Johnson-Odom</t>
  </si>
  <si>
    <t>RBD</t>
  </si>
  <si>
    <t>Rbd</t>
  </si>
  <si>
    <t>Mean</t>
  </si>
  <si>
    <t>SD</t>
  </si>
  <si>
    <t>Count</t>
  </si>
  <si>
    <t>M</t>
  </si>
  <si>
    <t>Bin</t>
  </si>
  <si>
    <t>Number</t>
  </si>
  <si>
    <t>Bin Size</t>
  </si>
  <si>
    <t>Rank</t>
  </si>
  <si>
    <t>AstSD</t>
  </si>
  <si>
    <t>StlSD</t>
  </si>
  <si>
    <t>BlkSD</t>
  </si>
  <si>
    <t>RbdSD</t>
  </si>
  <si>
    <t>Standard Deviation</t>
  </si>
  <si>
    <t>t-Deviations</t>
  </si>
  <si>
    <t>NormPDF</t>
  </si>
  <si>
    <t>NormCDF</t>
  </si>
  <si>
    <t>Pts</t>
  </si>
  <si>
    <t>Ast</t>
  </si>
  <si>
    <t>Stl</t>
  </si>
  <si>
    <t>Blk</t>
  </si>
  <si>
    <t>PtsSD</t>
  </si>
  <si>
    <t>Density-F</t>
  </si>
  <si>
    <t>Density-C</t>
  </si>
  <si>
    <t>Weights</t>
  </si>
  <si>
    <t>WAvgSD</t>
  </si>
  <si>
    <t>Row Labels</t>
  </si>
  <si>
    <t>Grand Total</t>
  </si>
  <si>
    <t>Sum of Pts</t>
  </si>
  <si>
    <t>Sum of Ast</t>
  </si>
  <si>
    <t>Sum of Stl</t>
  </si>
  <si>
    <t>Sum of Blk</t>
  </si>
  <si>
    <t>Sum of Rbd</t>
  </si>
  <si>
    <t>Sum of WAvgSD</t>
  </si>
  <si>
    <t>GammaPDF</t>
  </si>
  <si>
    <t>V</t>
  </si>
  <si>
    <t>A</t>
  </si>
  <si>
    <t>B</t>
  </si>
  <si>
    <t>GammaCDF</t>
  </si>
  <si>
    <t>Chi Sq</t>
  </si>
  <si>
    <t>r0</t>
  </si>
  <si>
    <t>v0</t>
  </si>
  <si>
    <t>t0</t>
  </si>
  <si>
    <t>m</t>
  </si>
  <si>
    <t>g</t>
  </si>
  <si>
    <t>mu</t>
  </si>
  <si>
    <t>T</t>
  </si>
  <si>
    <t>r(T)</t>
  </si>
  <si>
    <t>ang</t>
  </si>
  <si>
    <t>v(T)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</si>
</sst>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00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164" fontId="3" fillId="0" borderId="0" xfId="0" applyNumberFormat="1" applyFont="1"/>
    <xf numFmtId="9" fontId="3" fillId="0" borderId="0" xfId="2" applyFont="1"/>
    <xf numFmtId="2" fontId="3" fillId="0" borderId="0" xfId="0" applyNumberFormat="1" applyFont="1"/>
    <xf numFmtId="0" fontId="2" fillId="0" borderId="2" xfId="0" applyFont="1" applyBorder="1"/>
    <xf numFmtId="0" fontId="3" fillId="0" borderId="1" xfId="0" applyFont="1" applyBorder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2" fontId="0" fillId="0" borderId="0" xfId="0" applyNumberFormat="1"/>
    <xf numFmtId="0" fontId="2" fillId="0" borderId="0" xfId="0" applyFont="1" applyAlignment="1">
      <alignment horizontal="center"/>
    </xf>
    <xf numFmtId="2" fontId="4" fillId="0" borderId="0" xfId="0" applyNumberFormat="1" applyFont="1"/>
    <xf numFmtId="165" fontId="3" fillId="0" borderId="0" xfId="1" applyNumberFormat="1" applyFont="1"/>
    <xf numFmtId="165" fontId="3" fillId="0" borderId="0" xfId="0" applyNumberFormat="1" applyFont="1"/>
    <xf numFmtId="164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58">
    <dxf>
      <font>
        <b/>
        <i val="0"/>
        <strike val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Mean Deviations For All Categories-PDF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Dist'!$C$6</c:f>
              <c:strCache>
                <c:ptCount val="1"/>
                <c:pt idx="0">
                  <c:v>Density-F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'Overall Dist'!$B$7:$B$27</c:f>
              <c:numCache>
                <c:formatCode>0.00</c:formatCode>
                <c:ptCount val="21"/>
                <c:pt idx="0">
                  <c:v>-2.5</c:v>
                </c:pt>
                <c:pt idx="1">
                  <c:v>-2.25</c:v>
                </c:pt>
                <c:pt idx="2">
                  <c:v>-2</c:v>
                </c:pt>
                <c:pt idx="3">
                  <c:v>-1.75</c:v>
                </c:pt>
                <c:pt idx="4">
                  <c:v>-1.5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-0.5</c:v>
                </c:pt>
                <c:pt idx="9">
                  <c:v>-0.25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  <c:pt idx="19">
                  <c:v>2.25</c:v>
                </c:pt>
                <c:pt idx="20">
                  <c:v>2.5</c:v>
                </c:pt>
              </c:numCache>
            </c:numRef>
          </c:cat>
          <c:val>
            <c:numRef>
              <c:f>'Overall Dist'!$C$7:$C$27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5.1867219917012451E-2</c:v>
                </c:pt>
                <c:pt idx="7">
                  <c:v>0.12448132780082988</c:v>
                </c:pt>
                <c:pt idx="8">
                  <c:v>0.13692946058091288</c:v>
                </c:pt>
                <c:pt idx="9">
                  <c:v>0.12863070539419086</c:v>
                </c:pt>
                <c:pt idx="10">
                  <c:v>0.1078838174273859</c:v>
                </c:pt>
                <c:pt idx="11">
                  <c:v>0.1037344398340249</c:v>
                </c:pt>
                <c:pt idx="12">
                  <c:v>9.9585062240663894E-2</c:v>
                </c:pt>
                <c:pt idx="13">
                  <c:v>8.7136929460580909E-2</c:v>
                </c:pt>
                <c:pt idx="14">
                  <c:v>4.1493775933609957E-2</c:v>
                </c:pt>
                <c:pt idx="15">
                  <c:v>3.7344398340248962E-2</c:v>
                </c:pt>
                <c:pt idx="16">
                  <c:v>3.3195020746887967E-2</c:v>
                </c:pt>
                <c:pt idx="17">
                  <c:v>1.6597510373443983E-2</c:v>
                </c:pt>
                <c:pt idx="18">
                  <c:v>1.8672199170124481E-2</c:v>
                </c:pt>
                <c:pt idx="19">
                  <c:v>1.0373443983402489E-2</c:v>
                </c:pt>
                <c:pt idx="20">
                  <c:v>2.0746887966804979E-3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063104"/>
        <c:axId val="357063496"/>
      </c:barChart>
      <c:lineChart>
        <c:grouping val="standard"/>
        <c:varyColors val="0"/>
        <c:ser>
          <c:idx val="1"/>
          <c:order val="1"/>
          <c:tx>
            <c:strRef>
              <c:f>'Overall Dist'!$D$6</c:f>
              <c:strCache>
                <c:ptCount val="1"/>
                <c:pt idx="0">
                  <c:v>NormPDF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numRef>
              <c:f>'Overall Dist'!$B$7:$B$27</c:f>
              <c:numCache>
                <c:formatCode>0.00</c:formatCode>
                <c:ptCount val="21"/>
                <c:pt idx="0">
                  <c:v>-2.5</c:v>
                </c:pt>
                <c:pt idx="1">
                  <c:v>-2.25</c:v>
                </c:pt>
                <c:pt idx="2">
                  <c:v>-2</c:v>
                </c:pt>
                <c:pt idx="3">
                  <c:v>-1.75</c:v>
                </c:pt>
                <c:pt idx="4">
                  <c:v>-1.5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-0.5</c:v>
                </c:pt>
                <c:pt idx="9">
                  <c:v>-0.25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  <c:pt idx="19">
                  <c:v>2.25</c:v>
                </c:pt>
                <c:pt idx="20">
                  <c:v>2.5</c:v>
                </c:pt>
              </c:numCache>
            </c:numRef>
          </c:cat>
          <c:val>
            <c:numRef>
              <c:f>'Overall Dist'!$D$7:$D$27</c:f>
              <c:numCache>
                <c:formatCode>0.00</c:formatCode>
                <c:ptCount val="21"/>
                <c:pt idx="0">
                  <c:v>2.5945341542001595E-3</c:v>
                </c:pt>
                <c:pt idx="1">
                  <c:v>7.101540585338989E-3</c:v>
                </c:pt>
                <c:pt idx="2">
                  <c:v>1.7482957164849405E-2</c:v>
                </c:pt>
                <c:pt idx="3">
                  <c:v>3.8712066258499551E-2</c:v>
                </c:pt>
                <c:pt idx="4">
                  <c:v>7.7098681343507697E-2</c:v>
                </c:pt>
                <c:pt idx="5">
                  <c:v>0.13810731648017438</c:v>
                </c:pt>
                <c:pt idx="6">
                  <c:v>0.22251308862705768</c:v>
                </c:pt>
                <c:pt idx="7">
                  <c:v>0.32245088721885851</c:v>
                </c:pt>
                <c:pt idx="8">
                  <c:v>0.42028194090372062</c:v>
                </c:pt>
                <c:pt idx="9">
                  <c:v>0.49270505836580825</c:v>
                </c:pt>
                <c:pt idx="10">
                  <c:v>0.51952021568606077</c:v>
                </c:pt>
                <c:pt idx="11">
                  <c:v>0.4927050583658083</c:v>
                </c:pt>
                <c:pt idx="12">
                  <c:v>0.42028194090372067</c:v>
                </c:pt>
                <c:pt idx="13">
                  <c:v>0.32245088721885856</c:v>
                </c:pt>
                <c:pt idx="14">
                  <c:v>0.22251308862705782</c:v>
                </c:pt>
                <c:pt idx="15">
                  <c:v>0.13810731648017452</c:v>
                </c:pt>
                <c:pt idx="16">
                  <c:v>7.7098681343507752E-2</c:v>
                </c:pt>
                <c:pt idx="17">
                  <c:v>3.8712066258499586E-2</c:v>
                </c:pt>
                <c:pt idx="18">
                  <c:v>1.7482957164849405E-2</c:v>
                </c:pt>
                <c:pt idx="19">
                  <c:v>7.101540585338989E-3</c:v>
                </c:pt>
                <c:pt idx="20">
                  <c:v>2.5945341542001595E-3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99704"/>
        <c:axId val="357063888"/>
      </c:lineChart>
      <c:catAx>
        <c:axId val="3570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t-Deviations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3496"/>
        <c:crosses val="autoZero"/>
        <c:auto val="1"/>
        <c:lblAlgn val="ctr"/>
        <c:lblOffset val="100"/>
        <c:noMultiLvlLbl val="0"/>
      </c:catAx>
      <c:valAx>
        <c:axId val="357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</a:t>
                </a:r>
                <a:r>
                  <a:rPr lang="en-US"/>
                  <a:t>(Data)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3104"/>
        <c:crosses val="autoZero"/>
        <c:crossBetween val="between"/>
      </c:valAx>
      <c:valAx>
        <c:axId val="357063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(Curve)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9704"/>
        <c:crosses val="max"/>
        <c:crossBetween val="between"/>
      </c:valAx>
      <c:catAx>
        <c:axId val="3561997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5706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Distribution of Mean Deviations For All Categories-CDF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'Overall Dist'!$E$6</c:f>
              <c:strCache>
                <c:ptCount val="1"/>
                <c:pt idx="0">
                  <c:v>Density-C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xVal>
            <c:numRef>
              <c:f>'Overall Dist'!$B$7:$B$27</c:f>
              <c:numCache>
                <c:formatCode>0.00</c:formatCode>
                <c:ptCount val="21"/>
                <c:pt idx="0">
                  <c:v>-2.5</c:v>
                </c:pt>
                <c:pt idx="1">
                  <c:v>-2.25</c:v>
                </c:pt>
                <c:pt idx="2">
                  <c:v>-2</c:v>
                </c:pt>
                <c:pt idx="3">
                  <c:v>-1.75</c:v>
                </c:pt>
                <c:pt idx="4">
                  <c:v>-1.5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-0.5</c:v>
                </c:pt>
                <c:pt idx="9">
                  <c:v>-0.25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  <c:pt idx="19">
                  <c:v>2.25</c:v>
                </c:pt>
                <c:pt idx="20">
                  <c:v>2.5</c:v>
                </c:pt>
              </c:numCache>
            </c:numRef>
          </c:xVal>
          <c:yVal>
            <c:numRef>
              <c:f>'Overall Dist'!$E$7:$E$27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5.1867219917012451E-2</c:v>
                </c:pt>
                <c:pt idx="7">
                  <c:v>0.17634854771784234</c:v>
                </c:pt>
                <c:pt idx="8">
                  <c:v>0.31327800829875518</c:v>
                </c:pt>
                <c:pt idx="9">
                  <c:v>0.44190871369294604</c:v>
                </c:pt>
                <c:pt idx="10">
                  <c:v>0.549792531120332</c:v>
                </c:pt>
                <c:pt idx="11">
                  <c:v>0.65352697095435686</c:v>
                </c:pt>
                <c:pt idx="12">
                  <c:v>0.75311203319502074</c:v>
                </c:pt>
                <c:pt idx="13">
                  <c:v>0.84024896265560167</c:v>
                </c:pt>
                <c:pt idx="14">
                  <c:v>0.88174273858921159</c:v>
                </c:pt>
                <c:pt idx="15">
                  <c:v>0.91908713692946054</c:v>
                </c:pt>
                <c:pt idx="16">
                  <c:v>0.9522821576763485</c:v>
                </c:pt>
                <c:pt idx="17">
                  <c:v>0.96887966804979253</c:v>
                </c:pt>
                <c:pt idx="18">
                  <c:v>0.98755186721991706</c:v>
                </c:pt>
                <c:pt idx="19">
                  <c:v>0.99792531120331951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'Overall Dist'!$F$6</c:f>
              <c:strCache>
                <c:ptCount val="1"/>
                <c:pt idx="0">
                  <c:v>NormCDF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xVal>
            <c:numRef>
              <c:f>'Overall Dist'!$B$7:$B$27</c:f>
              <c:numCache>
                <c:formatCode>0.00</c:formatCode>
                <c:ptCount val="21"/>
                <c:pt idx="0">
                  <c:v>-2.5</c:v>
                </c:pt>
                <c:pt idx="1">
                  <c:v>-2.25</c:v>
                </c:pt>
                <c:pt idx="2">
                  <c:v>-2</c:v>
                </c:pt>
                <c:pt idx="3">
                  <c:v>-1.75</c:v>
                </c:pt>
                <c:pt idx="4">
                  <c:v>-1.5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-0.5</c:v>
                </c:pt>
                <c:pt idx="9">
                  <c:v>-0.25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  <c:pt idx="19">
                  <c:v>2.25</c:v>
                </c:pt>
                <c:pt idx="20">
                  <c:v>2.5</c:v>
                </c:pt>
              </c:numCache>
            </c:numRef>
          </c:xVal>
          <c:yVal>
            <c:numRef>
              <c:f>'Overall Dist'!$F$7:$F$27</c:f>
              <c:numCache>
                <c:formatCode>0.00</c:formatCode>
                <c:ptCount val="21"/>
                <c:pt idx="0">
                  <c:v>5.6574497557120094E-4</c:v>
                </c:pt>
                <c:pt idx="1">
                  <c:v>1.6945420285168142E-3</c:v>
                </c:pt>
                <c:pt idx="2">
                  <c:v>4.6005804869037664E-3</c:v>
                </c:pt>
                <c:pt idx="3">
                  <c:v>1.1335699336611266E-2</c:v>
                </c:pt>
                <c:pt idx="4">
                  <c:v>2.5388115509758207E-2</c:v>
                </c:pt>
                <c:pt idx="5">
                  <c:v>5.1783111801335331E-2</c:v>
                </c:pt>
                <c:pt idx="6">
                  <c:v>9.641648357476755E-2</c:v>
                </c:pt>
                <c:pt idx="7">
                  <c:v>0.16436304545827043</c:v>
                </c:pt>
                <c:pt idx="8">
                  <c:v>0.25748385801658191</c:v>
                </c:pt>
                <c:pt idx="9">
                  <c:v>0.37237825583097905</c:v>
                </c:pt>
                <c:pt idx="10">
                  <c:v>0.49999999999999994</c:v>
                </c:pt>
                <c:pt idx="11">
                  <c:v>0.62762174416902072</c:v>
                </c:pt>
                <c:pt idx="12">
                  <c:v>0.74251614198341798</c:v>
                </c:pt>
                <c:pt idx="13">
                  <c:v>0.83563695454172959</c:v>
                </c:pt>
                <c:pt idx="14">
                  <c:v>0.90358351642523238</c:v>
                </c:pt>
                <c:pt idx="15">
                  <c:v>0.94821688819866456</c:v>
                </c:pt>
                <c:pt idx="16">
                  <c:v>0.97461188449024183</c:v>
                </c:pt>
                <c:pt idx="17">
                  <c:v>0.98866430066338873</c:v>
                </c:pt>
                <c:pt idx="18">
                  <c:v>0.99539941951309618</c:v>
                </c:pt>
                <c:pt idx="19">
                  <c:v>0.99830545797148318</c:v>
                </c:pt>
                <c:pt idx="20">
                  <c:v>0.99943425502442884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71760"/>
        <c:axId val="361572152"/>
      </c:scatterChart>
      <c:valAx>
        <c:axId val="3615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t-Deviations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2152"/>
        <c:crosses val="autoZero"/>
        <c:crossBetween val="midCat"/>
      </c:valAx>
      <c:valAx>
        <c:axId val="3615721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Points: Density</a:t>
            </a:r>
            <a:r>
              <a:rPr lang="en-US" baseline="0"/>
              <a:t> &amp; </a:t>
            </a:r>
            <a:r>
              <a:rPr lang="en-US"/>
              <a:t>Gamma</a:t>
            </a:r>
          </a:p>
          <a:p>
            <a:pPr>
              <a:defRPr/>
            </a:pPr>
            <a:r>
              <a:rPr lang="en-US"/>
              <a:t>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Points!$E$8</c:f>
              <c:strCache>
                <c:ptCount val="1"/>
                <c:pt idx="0">
                  <c:v>Density-C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Points!$B$9:$B$44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Points!$E$9:$E$44</c:f>
              <c:numCache>
                <c:formatCode>0.00</c:formatCode>
                <c:ptCount val="36"/>
                <c:pt idx="0">
                  <c:v>1.6597510373443983E-2</c:v>
                </c:pt>
                <c:pt idx="1">
                  <c:v>5.1867219917012451E-2</c:v>
                </c:pt>
                <c:pt idx="2">
                  <c:v>0.12033195020746888</c:v>
                </c:pt>
                <c:pt idx="3">
                  <c:v>0.21576763485477179</c:v>
                </c:pt>
                <c:pt idx="4">
                  <c:v>0.31327800829875518</c:v>
                </c:pt>
                <c:pt idx="5">
                  <c:v>0.39834024896265557</c:v>
                </c:pt>
                <c:pt idx="6">
                  <c:v>0.45435684647302904</c:v>
                </c:pt>
                <c:pt idx="7">
                  <c:v>0.524896265560166</c:v>
                </c:pt>
                <c:pt idx="8">
                  <c:v>0.57468879668049788</c:v>
                </c:pt>
                <c:pt idx="9">
                  <c:v>0.62240663900414939</c:v>
                </c:pt>
                <c:pt idx="10">
                  <c:v>0.68672199170124482</c:v>
                </c:pt>
                <c:pt idx="11">
                  <c:v>0.72406639004149376</c:v>
                </c:pt>
                <c:pt idx="12">
                  <c:v>0.76348547717842319</c:v>
                </c:pt>
                <c:pt idx="13">
                  <c:v>0.79253112033195017</c:v>
                </c:pt>
                <c:pt idx="14">
                  <c:v>0.84024896265560167</c:v>
                </c:pt>
                <c:pt idx="15">
                  <c:v>0.86099585062240669</c:v>
                </c:pt>
                <c:pt idx="16">
                  <c:v>0.88589211618257258</c:v>
                </c:pt>
                <c:pt idx="17">
                  <c:v>0.9045643153526971</c:v>
                </c:pt>
                <c:pt idx="18">
                  <c:v>0.93153526970954359</c:v>
                </c:pt>
                <c:pt idx="19">
                  <c:v>0.94813278008298751</c:v>
                </c:pt>
                <c:pt idx="20">
                  <c:v>0.95850622406639008</c:v>
                </c:pt>
                <c:pt idx="21">
                  <c:v>0.97095435684647302</c:v>
                </c:pt>
                <c:pt idx="22">
                  <c:v>0.97925311203319498</c:v>
                </c:pt>
                <c:pt idx="23">
                  <c:v>0.98340248962655596</c:v>
                </c:pt>
                <c:pt idx="24">
                  <c:v>0.98755186721991706</c:v>
                </c:pt>
                <c:pt idx="25">
                  <c:v>0.98962655601659755</c:v>
                </c:pt>
                <c:pt idx="26">
                  <c:v>0.99170124481327804</c:v>
                </c:pt>
                <c:pt idx="27">
                  <c:v>0.99377593360995853</c:v>
                </c:pt>
                <c:pt idx="28">
                  <c:v>0.99792531120331951</c:v>
                </c:pt>
                <c:pt idx="29">
                  <c:v>0.99792531120331951</c:v>
                </c:pt>
                <c:pt idx="30">
                  <c:v>0.99792531120331951</c:v>
                </c:pt>
                <c:pt idx="31">
                  <c:v>0.99792531120331951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74504"/>
        <c:axId val="361574896"/>
      </c:barChart>
      <c:scatterChart>
        <c:scatterStyle val="smoothMarker"/>
        <c:varyColors val="0"/>
        <c:ser>
          <c:idx val="1"/>
          <c:order val="1"/>
          <c:tx>
            <c:strRef>
              <c:f>Points!$F$8</c:f>
              <c:strCache>
                <c:ptCount val="1"/>
                <c:pt idx="0">
                  <c:v>GammaCDF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yVal>
            <c:numRef>
              <c:f>Points!$F$9:$F$44</c:f>
              <c:numCache>
                <c:formatCode>0.00</c:formatCode>
                <c:ptCount val="36"/>
                <c:pt idx="0">
                  <c:v>0</c:v>
                </c:pt>
                <c:pt idx="1">
                  <c:v>2.9438378478301549E-2</c:v>
                </c:pt>
                <c:pt idx="2">
                  <c:v>9.5345947915240259E-2</c:v>
                </c:pt>
                <c:pt idx="3">
                  <c:v>0.17875163118329435</c:v>
                </c:pt>
                <c:pt idx="4">
                  <c:v>0.26846577850360975</c:v>
                </c:pt>
                <c:pt idx="5">
                  <c:v>0.35765640183007563</c:v>
                </c:pt>
                <c:pt idx="6">
                  <c:v>0.44228323625781324</c:v>
                </c:pt>
                <c:pt idx="7">
                  <c:v>0.52013540405859848</c:v>
                </c:pt>
                <c:pt idx="8">
                  <c:v>0.59019694551095325</c:v>
                </c:pt>
                <c:pt idx="9">
                  <c:v>0.65221830064469311</c:v>
                </c:pt>
                <c:pt idx="10">
                  <c:v>0.7064250451452655</c:v>
                </c:pt>
                <c:pt idx="11">
                  <c:v>0.75332057121639306</c:v>
                </c:pt>
                <c:pt idx="12">
                  <c:v>0.79355382515438067</c:v>
                </c:pt>
                <c:pt idx="13">
                  <c:v>0.82783225131930704</c:v>
                </c:pt>
                <c:pt idx="14">
                  <c:v>0.85686608558182242</c:v>
                </c:pt>
                <c:pt idx="15">
                  <c:v>0.8813342494141253</c:v>
                </c:pt>
                <c:pt idx="16">
                  <c:v>0.9018649672628074</c:v>
                </c:pt>
                <c:pt idx="17">
                  <c:v>0.91902625996779097</c:v>
                </c:pt>
                <c:pt idx="18">
                  <c:v>0.93332291120358302</c:v>
                </c:pt>
                <c:pt idx="19">
                  <c:v>0.94519753400123241</c:v>
                </c:pt>
                <c:pt idx="20">
                  <c:v>0.95503409906098991</c:v>
                </c:pt>
                <c:pt idx="21">
                  <c:v>0.96316280931670961</c:v>
                </c:pt>
                <c:pt idx="22">
                  <c:v>0.9698655755685669</c:v>
                </c:pt>
                <c:pt idx="23">
                  <c:v>0.97538160869354518</c:v>
                </c:pt>
                <c:pt idx="24">
                  <c:v>0.979912825816593</c:v>
                </c:pt>
                <c:pt idx="25">
                  <c:v>0.9836288932037609</c:v>
                </c:pt>
                <c:pt idx="26">
                  <c:v>0.98667181369762358</c:v>
                </c:pt>
                <c:pt idx="27">
                  <c:v>0.98916002297092076</c:v>
                </c:pt>
                <c:pt idx="28">
                  <c:v>0.99119199519857215</c:v>
                </c:pt>
                <c:pt idx="29">
                  <c:v>0.99284938104964326</c:v>
                </c:pt>
                <c:pt idx="30">
                  <c:v>0.99419971356597436</c:v>
                </c:pt>
                <c:pt idx="31">
                  <c:v>0.99529872365571581</c:v>
                </c:pt>
                <c:pt idx="32">
                  <c:v>0.99619230880948162</c:v>
                </c:pt>
                <c:pt idx="33">
                  <c:v>0.99691819780542557</c:v>
                </c:pt>
                <c:pt idx="34">
                  <c:v>0.99750735169180749</c:v>
                </c:pt>
                <c:pt idx="35">
                  <c:v>0.99798513796365107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74504"/>
        <c:axId val="361574896"/>
      </c:scatterChart>
      <c:catAx>
        <c:axId val="36157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4896"/>
        <c:crosses val="autoZero"/>
        <c:auto val="1"/>
        <c:lblAlgn val="ctr"/>
        <c:lblOffset val="100"/>
        <c:noMultiLvlLbl val="0"/>
      </c:catAx>
      <c:valAx>
        <c:axId val="361574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Points: Density &amp; Gamma</a:t>
            </a:r>
          </a:p>
          <a:p>
            <a:pPr>
              <a:defRPr/>
            </a:pPr>
            <a:r>
              <a:rPr lang="en-US"/>
              <a:t>PDF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Points!$C$8</c:f>
              <c:strCache>
                <c:ptCount val="1"/>
                <c:pt idx="0">
                  <c:v>Density-F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Points!$B$9:$B$44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Points!$C$9:$C$44</c:f>
              <c:numCache>
                <c:formatCode>0.00</c:formatCode>
                <c:ptCount val="36"/>
                <c:pt idx="0">
                  <c:v>1.6597510373443983E-2</c:v>
                </c:pt>
                <c:pt idx="1">
                  <c:v>3.5269709543568464E-2</c:v>
                </c:pt>
                <c:pt idx="2">
                  <c:v>6.8464730290456438E-2</c:v>
                </c:pt>
                <c:pt idx="3">
                  <c:v>9.5435684647302899E-2</c:v>
                </c:pt>
                <c:pt idx="4">
                  <c:v>9.7510373443983403E-2</c:v>
                </c:pt>
                <c:pt idx="5">
                  <c:v>8.5062240663900418E-2</c:v>
                </c:pt>
                <c:pt idx="6">
                  <c:v>5.6016597510373446E-2</c:v>
                </c:pt>
                <c:pt idx="7">
                  <c:v>7.0539419087136929E-2</c:v>
                </c:pt>
                <c:pt idx="8">
                  <c:v>4.9792531120331947E-2</c:v>
                </c:pt>
                <c:pt idx="9">
                  <c:v>4.7717842323651449E-2</c:v>
                </c:pt>
                <c:pt idx="10">
                  <c:v>6.4315352697095429E-2</c:v>
                </c:pt>
                <c:pt idx="11">
                  <c:v>3.7344398340248962E-2</c:v>
                </c:pt>
                <c:pt idx="12">
                  <c:v>3.9419087136929459E-2</c:v>
                </c:pt>
                <c:pt idx="13">
                  <c:v>2.9045643153526972E-2</c:v>
                </c:pt>
                <c:pt idx="14">
                  <c:v>4.7717842323651449E-2</c:v>
                </c:pt>
                <c:pt idx="15">
                  <c:v>2.0746887966804978E-2</c:v>
                </c:pt>
                <c:pt idx="16">
                  <c:v>2.4896265560165973E-2</c:v>
                </c:pt>
                <c:pt idx="17">
                  <c:v>1.8672199170124481E-2</c:v>
                </c:pt>
                <c:pt idx="18">
                  <c:v>2.6970954356846474E-2</c:v>
                </c:pt>
                <c:pt idx="19">
                  <c:v>1.6597510373443983E-2</c:v>
                </c:pt>
                <c:pt idx="20">
                  <c:v>1.0373443983402489E-2</c:v>
                </c:pt>
                <c:pt idx="21">
                  <c:v>1.2448132780082987E-2</c:v>
                </c:pt>
                <c:pt idx="22">
                  <c:v>8.2987551867219917E-3</c:v>
                </c:pt>
                <c:pt idx="23">
                  <c:v>4.1493775933609959E-3</c:v>
                </c:pt>
                <c:pt idx="24">
                  <c:v>4.1493775933609959E-3</c:v>
                </c:pt>
                <c:pt idx="25">
                  <c:v>2.0746887966804979E-3</c:v>
                </c:pt>
                <c:pt idx="26">
                  <c:v>2.0746887966804979E-3</c:v>
                </c:pt>
                <c:pt idx="27">
                  <c:v>2.0746887966804979E-3</c:v>
                </c:pt>
                <c:pt idx="28">
                  <c:v>4.1493775933609959E-3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2.0746887966804979E-3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808136"/>
        <c:axId val="361808528"/>
      </c:barChart>
      <c:scatterChart>
        <c:scatterStyle val="smoothMarker"/>
        <c:varyColors val="0"/>
        <c:ser>
          <c:idx val="1"/>
          <c:order val="1"/>
          <c:tx>
            <c:strRef>
              <c:f>Points!$D$8</c:f>
              <c:strCache>
                <c:ptCount val="1"/>
                <c:pt idx="0">
                  <c:v>GammaPDF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yVal>
            <c:numRef>
              <c:f>Points!$D$9:$D$44</c:f>
              <c:numCache>
                <c:formatCode>0.00</c:formatCode>
                <c:ptCount val="36"/>
                <c:pt idx="0">
                  <c:v>0</c:v>
                </c:pt>
                <c:pt idx="1">
                  <c:v>5.1821138682795267E-2</c:v>
                </c:pt>
                <c:pt idx="2">
                  <c:v>7.6996535950740658E-2</c:v>
                </c:pt>
                <c:pt idx="3">
                  <c:v>8.7994990559948597E-2</c:v>
                </c:pt>
                <c:pt idx="4">
                  <c:v>9.0319174284209769E-2</c:v>
                </c:pt>
                <c:pt idx="5">
                  <c:v>8.7404197851041129E-2</c:v>
                </c:pt>
                <c:pt idx="6">
                  <c:v>8.1491302104520283E-2</c:v>
                </c:pt>
                <c:pt idx="7">
                  <c:v>7.4050694064329708E-2</c:v>
                </c:pt>
                <c:pt idx="8">
                  <c:v>6.6035550582509817E-2</c:v>
                </c:pt>
                <c:pt idx="9">
                  <c:v>5.8047977456854256E-2</c:v>
                </c:pt>
                <c:pt idx="10">
                  <c:v>5.0451568492848341E-2</c:v>
                </c:pt>
                <c:pt idx="11">
                  <c:v>4.344906002230909E-2</c:v>
                </c:pt>
                <c:pt idx="12">
                  <c:v>3.7136260952131898E-2</c:v>
                </c:pt>
                <c:pt idx="13">
                  <c:v>3.1539516404429577E-2</c:v>
                </c:pt>
                <c:pt idx="14">
                  <c:v>2.6641617428834211E-2</c:v>
                </c:pt>
                <c:pt idx="15">
                  <c:v>2.2399564811449682E-2</c:v>
                </c:pt>
                <c:pt idx="16">
                  <c:v>1.8756586050136533E-2</c:v>
                </c:pt>
                <c:pt idx="17">
                  <c:v>1.565010837859673E-2</c:v>
                </c:pt>
                <c:pt idx="18">
                  <c:v>1.3016901529534955E-2</c:v>
                </c:pt>
                <c:pt idx="19">
                  <c:v>1.0796256208165177E-2</c:v>
                </c:pt>
                <c:pt idx="20">
                  <c:v>8.9318153502409309E-3</c:v>
                </c:pt>
                <c:pt idx="21">
                  <c:v>7.3724963925201874E-3</c:v>
                </c:pt>
                <c:pt idx="22">
                  <c:v>6.0728140815266137E-3</c:v>
                </c:pt>
                <c:pt idx="23">
                  <c:v>4.992820766014725E-3</c:v>
                </c:pt>
                <c:pt idx="24">
                  <c:v>4.0978146565963059E-3</c:v>
                </c:pt>
                <c:pt idx="25">
                  <c:v>3.3579189941461713E-3</c:v>
                </c:pt>
                <c:pt idx="26">
                  <c:v>2.747601236098273E-3</c:v>
                </c:pt>
                <c:pt idx="27">
                  <c:v>2.2451774603156243E-3</c:v>
                </c:pt>
                <c:pt idx="28">
                  <c:v>1.8323304428597325E-3</c:v>
                </c:pt>
                <c:pt idx="29">
                  <c:v>1.4936582795709282E-3</c:v>
                </c:pt>
                <c:pt idx="30">
                  <c:v>1.2162625282967029E-3</c:v>
                </c:pt>
                <c:pt idx="31">
                  <c:v>9.8937958413327872E-4</c:v>
                </c:pt>
                <c:pt idx="32">
                  <c:v>8.0405559142298483E-4</c:v>
                </c:pt>
                <c:pt idx="33">
                  <c:v>6.5286308450800449E-4</c:v>
                </c:pt>
                <c:pt idx="34">
                  <c:v>5.2965633183426665E-4</c:v>
                </c:pt>
                <c:pt idx="35">
                  <c:v>4.2936174666092104E-4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9312"/>
        <c:axId val="361808920"/>
      </c:scatterChart>
      <c:catAx>
        <c:axId val="36180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8528"/>
        <c:crosses val="autoZero"/>
        <c:auto val="1"/>
        <c:lblAlgn val="ctr"/>
        <c:lblOffset val="100"/>
        <c:noMultiLvlLbl val="0"/>
      </c:catAx>
      <c:valAx>
        <c:axId val="3618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(Data)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8136"/>
        <c:crosses val="autoZero"/>
        <c:crossBetween val="between"/>
      </c:valAx>
      <c:valAx>
        <c:axId val="361808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(Curve)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9312"/>
        <c:crosses val="max"/>
        <c:crossBetween val="midCat"/>
      </c:valAx>
      <c:valAx>
        <c:axId val="36180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6180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Assists: Density</a:t>
            </a:r>
            <a:r>
              <a:rPr lang="en-US" baseline="0"/>
              <a:t> &amp; Gamma</a:t>
            </a:r>
          </a:p>
          <a:p>
            <a:pPr>
              <a:defRPr/>
            </a:pPr>
            <a:r>
              <a:rPr lang="en-US" baseline="0"/>
              <a:t>PDF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Assists!$C$8</c:f>
              <c:strCache>
                <c:ptCount val="1"/>
                <c:pt idx="0">
                  <c:v>Density-F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Assists!$B$9:$B$24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cat>
          <c:val>
            <c:numRef>
              <c:f>Assists!$C$9:$C$24</c:f>
              <c:numCache>
                <c:formatCode>0.00</c:formatCode>
                <c:ptCount val="16"/>
                <c:pt idx="0">
                  <c:v>3.9419087136929459E-2</c:v>
                </c:pt>
                <c:pt idx="1">
                  <c:v>0.21369294605809128</c:v>
                </c:pt>
                <c:pt idx="2">
                  <c:v>0.21784232365145229</c:v>
                </c:pt>
                <c:pt idx="3">
                  <c:v>0.13900414937759337</c:v>
                </c:pt>
                <c:pt idx="4">
                  <c:v>0.1016597510373444</c:v>
                </c:pt>
                <c:pt idx="5">
                  <c:v>4.5643153526970952E-2</c:v>
                </c:pt>
                <c:pt idx="6">
                  <c:v>6.4315352697095429E-2</c:v>
                </c:pt>
                <c:pt idx="7">
                  <c:v>4.3568464730290454E-2</c:v>
                </c:pt>
                <c:pt idx="8">
                  <c:v>1.8672199170124481E-2</c:v>
                </c:pt>
                <c:pt idx="9">
                  <c:v>2.9045643153526972E-2</c:v>
                </c:pt>
                <c:pt idx="10">
                  <c:v>1.4522821576763486E-2</c:v>
                </c:pt>
                <c:pt idx="11">
                  <c:v>1.0373443983402489E-2</c:v>
                </c:pt>
                <c:pt idx="12">
                  <c:v>1.8672199170124481E-2</c:v>
                </c:pt>
                <c:pt idx="13">
                  <c:v>1.6597510373443983E-2</c:v>
                </c:pt>
                <c:pt idx="14">
                  <c:v>6.2240663900414933E-3</c:v>
                </c:pt>
                <c:pt idx="15">
                  <c:v>2.0746887966804979E-3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510992"/>
        <c:axId val="357060360"/>
      </c:barChart>
      <c:scatterChart>
        <c:scatterStyle val="smoothMarker"/>
        <c:varyColors val="0"/>
        <c:ser>
          <c:idx val="1"/>
          <c:order val="1"/>
          <c:tx>
            <c:strRef>
              <c:f>Assists!$D$8</c:f>
              <c:strCache>
                <c:ptCount val="1"/>
                <c:pt idx="0">
                  <c:v>GammaPDF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yVal>
            <c:numRef>
              <c:f>Assists!$D$9:$D$24</c:f>
              <c:numCache>
                <c:formatCode>0.00</c:formatCode>
                <c:ptCount val="16"/>
                <c:pt idx="0">
                  <c:v>0</c:v>
                </c:pt>
                <c:pt idx="1">
                  <c:v>0.42338165806104089</c:v>
                </c:pt>
                <c:pt idx="2">
                  <c:v>0.31386516324942582</c:v>
                </c:pt>
                <c:pt idx="3">
                  <c:v>0.23569340254812018</c:v>
                </c:pt>
                <c:pt idx="4">
                  <c:v>0.1779269460541395</c:v>
                </c:pt>
                <c:pt idx="5">
                  <c:v>0.13470719970791434</c:v>
                </c:pt>
                <c:pt idx="6">
                  <c:v>0.10217239414054999</c:v>
                </c:pt>
                <c:pt idx="7">
                  <c:v>7.759326773968446E-2</c:v>
                </c:pt>
                <c:pt idx="8">
                  <c:v>5.8981444263559661E-2</c:v>
                </c:pt>
                <c:pt idx="9">
                  <c:v>4.4865545218084085E-2</c:v>
                </c:pt>
                <c:pt idx="10">
                  <c:v>3.4146958017999551E-2</c:v>
                </c:pt>
                <c:pt idx="11">
                  <c:v>2.6000787045956979E-2</c:v>
                </c:pt>
                <c:pt idx="12">
                  <c:v>1.9805340657672213E-2</c:v>
                </c:pt>
                <c:pt idx="13">
                  <c:v>1.5090847385722356E-2</c:v>
                </c:pt>
                <c:pt idx="14">
                  <c:v>1.1501654642802688E-2</c:v>
                </c:pt>
                <c:pt idx="15">
                  <c:v>8.7681196760261513E-3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24200"/>
        <c:axId val="357523808"/>
      </c:scatterChart>
      <c:catAx>
        <c:axId val="402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360"/>
        <c:crosses val="autoZero"/>
        <c:auto val="1"/>
        <c:lblAlgn val="ctr"/>
        <c:lblOffset val="100"/>
        <c:noMultiLvlLbl val="0"/>
      </c:catAx>
      <c:valAx>
        <c:axId val="3570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(Data)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0992"/>
        <c:crosses val="autoZero"/>
        <c:crossBetween val="between"/>
      </c:valAx>
      <c:valAx>
        <c:axId val="35752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(Curve)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4200"/>
        <c:crosses val="max"/>
        <c:crossBetween val="midCat"/>
      </c:valAx>
      <c:valAx>
        <c:axId val="357524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3575238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0</xdr:colOff>
      <xdr:row>16</xdr:row>
      <xdr:rowOff>0</xdr:rowOff>
    </xdr:to>
    <xdr:graphicFrame macro="">
      <xdr:nvGraphicFramePr>
        <xdr:cNvPr id="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0</xdr:colOff>
      <xdr:row>16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21</xdr:col>
      <xdr:colOff>457200</xdr:colOff>
      <xdr:row>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14</xdr:col>
      <xdr:colOff>457200</xdr:colOff>
      <xdr:row>20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</xdr:row>
      <xdr:rowOff>0</xdr:rowOff>
    </xdr:from>
    <xdr:to>
      <xdr:col>14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" refreshedDate="42039.511528935182" createdVersion="5" refreshedVersion="5" minRefreshableVersion="3" recordCount="482">
  <cacheSource type="worksheet">
    <worksheetSource name="Table1"/>
  </cacheSource>
  <cacheFields count="13">
    <cacheField name=" Name" numFmtId="0">
      <sharedItems count="481">
        <s v=" Paul Millsap"/>
        <s v=" Al Horford"/>
        <s v=" Jeff Teague"/>
        <s v=" DeMarre Carroll"/>
        <s v=" Kyle Korver"/>
        <s v=" Lou Williams"/>
        <s v=" Elton Brand"/>
        <s v=" Gustavo Ayon"/>
        <s v=" Shelvin Mack"/>
        <s v=" Mike Scott"/>
        <s v=" Pero Antic"/>
        <s v=" Mike Muscala"/>
        <s v=" Dennis Schroder"/>
        <s v=" John Jenkins"/>
        <s v=" Dexter Pittman"/>
        <s v=" Brook Lopez"/>
        <s v=" Deron Williams"/>
        <s v=" Paul Pierce"/>
        <s v=" Andray Blatche"/>
        <s v=" Joe Johnson"/>
        <s v=" Shaun Livingston"/>
        <s v=" Kevin Garnett"/>
        <s v=" Mason Plumlee"/>
        <s v=" Marcus Thornton"/>
        <s v=" Andrei Kirilenko"/>
        <s v=" Mirza Teletovic"/>
        <s v=" Alan Anderson"/>
        <s v=" Jorge Gutierrez"/>
        <s v=" Jason Terry"/>
        <s v=" Tyshawn Taylor"/>
        <s v=" Marquis Teague"/>
        <s v=" Jason Collins"/>
        <s v=" Rajon Rondo"/>
        <s v=" Jared Sullinger"/>
        <s v=" Jeff Green"/>
        <s v=" Avery Bradley"/>
        <s v=" Brandon Bass"/>
        <s v=" Kris Humphries"/>
        <s v=" Kelly Olynyk"/>
        <s v=" Gerald Wallace"/>
        <s v=" Jerryd Bayless"/>
        <s v=" Phil Pressey"/>
        <s v=" Vitor Faverani"/>
        <s v=" Chris Johnson"/>
        <s v=" Chris Babb"/>
        <s v=" Joel Anthony"/>
        <s v=" Keith Bogans"/>
        <s v=" Vander Blue"/>
        <s v=" Al Jefferson"/>
        <s v=" Kemba Walker"/>
        <s v=" Josh McRoberts"/>
        <s v=" Gerald Henderson"/>
        <s v=" Michael Kidd-Gilchrist"/>
        <s v=" Cody Zeller"/>
        <s v=" Chris Douglas-Roberts"/>
        <s v=" Bismack Biyombo"/>
        <s v=" Gary Neal"/>
        <s v=" Jeffery Taylor"/>
        <s v=" Luke Ridnour"/>
        <s v=" Anthony Tolliver"/>
        <s v=" Ben Gordon"/>
        <s v=" Jannero Pargo"/>
        <s v=" DJ White"/>
        <s v=" Joakim Noah"/>
        <s v=" Jimmy Butler"/>
        <s v=" Taj Gibson"/>
        <s v=" Carlos Boozer"/>
        <s v=" Derrick Rose"/>
        <s v=" Mike Dunleavy"/>
        <s v=" Kirk Hinrich"/>
        <s v=" D.J. Augustin"/>
        <s v=" Louis Amundson"/>
        <s v=" Cartier Martin"/>
        <s v=" Tony Snell"/>
        <s v=" Jimmer Fredette"/>
        <s v=" Nazr Mohammed"/>
        <s v=" Mike James"/>
        <s v=" Ronnie Brewer"/>
        <s v=" Tornike Shengelia"/>
        <s v=" Erik Murphy"/>
        <s v=" Kyrie Irving"/>
        <s v=" Spencer Hawes"/>
        <s v=" Anderson Varejao"/>
        <s v=" Luol Deng"/>
        <s v=" Tristan Thompson"/>
        <s v=" Dion Waiters"/>
        <s v=" Jarrett Jack"/>
        <s v=" C.J. Miles"/>
        <s v=" Tyler Zeller"/>
        <s v=" Matthew Dellavedova"/>
        <s v=" Alonzo Gee"/>
        <s v=" Anthony Bennett"/>
        <s v=" Seth Curry"/>
        <s v=" Carrick Felix"/>
        <s v=" Scotty Hopson"/>
        <s v=" Arinze Onuaku"/>
        <s v=" Sergey Karasev"/>
        <s v=" Shane Edwards"/>
        <s v=" Monta Ellis"/>
        <s v=" Dirk Nowitzki"/>
        <s v=" Shawn Marion"/>
        <s v=" Jose Calderon"/>
        <s v=" Vince Carter"/>
        <s v=" Samuel Dalembert"/>
        <s v=" Brandan Wright"/>
        <s v=" Devin Harris"/>
        <s v=" DeJuan Blair"/>
        <s v=" Jae Crowder"/>
        <s v=" Shane Larkin"/>
        <s v=" Gal Mekel"/>
        <s v=" Wayne Ellington"/>
        <s v=" Bernard James"/>
        <s v=" Ricky Ledo"/>
        <s v=" Ty Lawson"/>
        <s v=" Kenneth Faried"/>
        <s v=" J.J. Hickson"/>
        <s v=" Randy Foye"/>
        <s v=" Wilson Chandler"/>
        <s v=" Timofey Mozgov"/>
        <s v=" Aaron Brooks"/>
        <s v=" Nate Robinson"/>
        <s v=" JaVale McGee"/>
        <s v=" Darrell Arthur"/>
        <s v=" Jan Vesely"/>
        <s v=" Evan Fournier"/>
        <s v=" Anthony Randolph"/>
        <s v=" Quincy Miller"/>
        <s v=" Andre Drummond"/>
        <s v=" Josh Smith"/>
        <s v=" Brandon Jennings"/>
        <s v=" Greg Monroe"/>
        <s v=" Rodney Stuckey"/>
        <s v=" Kyle Singler"/>
        <s v=" Will Bynum"/>
        <s v=" Kentavious Caldwell-Pope"/>
        <s v=" Chauncey Billups"/>
        <s v=" Josh Harrellson"/>
        <s v=" Jonas Jerebko"/>
        <s v=" Charlie Villanueva"/>
        <s v=" Peyton Siva"/>
        <s v=" Luigi Datome"/>
        <s v=" Tony Mitchell"/>
        <s v=" Stephen Curry"/>
        <s v=" David Lee"/>
        <s v=" Andrew Bogut"/>
        <s v=" Andre Iguodala"/>
        <s v=" Klay Thompson"/>
        <s v=" Draymond Green"/>
        <s v=" Steve Blake"/>
        <s v=" Jordan Crawford"/>
        <s v=" Harrison Barnes"/>
        <s v=" Jermaine O'Neal"/>
        <s v=" Marreese Speights"/>
        <s v=" Hilton Armstrong"/>
        <s v=" Ognjen Kuzmic"/>
        <s v=" Nemanja Nedovic"/>
        <s v=" James Harden"/>
        <s v=" Dwight Howard"/>
        <s v=" Chandler Parsons"/>
        <s v=" Terrence Jones"/>
        <s v=" Jeremy Lin"/>
        <s v=" Patrick Beverley"/>
        <s v=" Omer Asik"/>
        <s v=" Omri Casspi"/>
        <s v=" Jordan Hamilton"/>
        <s v=" Francisco Garcia"/>
        <s v=" Josh Powell"/>
        <s v=" Donatas Motiejunas"/>
        <s v=" Isaiah Canaan"/>
        <s v=" Troy Daniels"/>
        <s v=" Greg Smith"/>
        <s v=" Robert Covington"/>
        <s v=" Paul George"/>
        <s v=" David West"/>
        <s v=" Roy Hibbert"/>
        <s v=" Lance Stephenson"/>
        <s v=" Evan Turner"/>
        <s v=" George Hill"/>
        <s v=" Andrew Bynum"/>
        <s v=" Lavoy Allen"/>
        <s v=" Luis Scola"/>
        <s v=" C.J. Watson"/>
        <s v=" Ian Mahinmi"/>
        <s v=" Chris Copeland"/>
        <s v=" Donald Sloan"/>
        <s v=" Solomon Hill"/>
        <s v=" Rasual Butler"/>
        <s v=" Chris Paul"/>
        <s v=" Blake Griffin"/>
        <s v=" DeAndre Jordan"/>
        <s v=" Jamal Crawford"/>
        <s v=" Darren Collison"/>
        <s v=" Matt Barnes"/>
        <s v=" J.J. Redick"/>
        <s v=" Glen Davis"/>
        <s v=" Danny Granger"/>
        <s v=" Jared Dudley"/>
        <s v=" Hedo Turkoglu"/>
        <s v=" Willie Green"/>
        <s v=" Antawn Jamison"/>
        <s v=" Maalik Wayns"/>
        <s v=" Stephen Jackson"/>
        <s v=" Ryan Hollins"/>
        <s v=" Sasha Vujacic"/>
        <s v=" Reggie Bullock"/>
        <s v=" Pau Gasol"/>
        <s v=" Kobe Bryant"/>
        <s v=" Kendall Marshall"/>
        <s v=" Wesley Johnson"/>
        <s v=" Jodie Meeks"/>
        <s v=" Jordan Farmar"/>
        <s v=" Jordan Hill"/>
        <s v=" Chris Kaman"/>
        <s v=" Nick Young"/>
        <s v=" Steve Nash"/>
        <s v=" Ryan Kelly"/>
        <s v=" Xavier Henry"/>
        <s v=" Shawne Williams"/>
        <s v=" Robert Sacre"/>
        <s v=" Manny Harris"/>
        <s v=" Kent Bazemore"/>
        <s v=" MarShon Brooks"/>
        <s v=" Elias Harris"/>
        <s v=" Marc Gasol"/>
        <s v=" Mike Conley"/>
        <s v=" Zach Randolph"/>
        <s v=" Tony Allen"/>
        <s v=" James Johnson"/>
        <s v=" Courtney Lee"/>
        <s v=" Kosta Koufos"/>
        <s v=" Nick Calathes"/>
        <s v=" Ed Davis"/>
        <s v=" Tayshaun Prince"/>
        <s v=" Beno Udrih"/>
        <s v=" Mike Miller"/>
        <s v=" Jon Leuer"/>
        <s v=" Quincy Pondexter"/>
        <s v=" Darius Morris"/>
        <s v=" Jamaal Franklin"/>
        <s v=" LeBron James"/>
        <s v=" Dwyane Wade"/>
        <s v=" Chris Bosh"/>
        <s v=" Mario Chalmers"/>
        <s v=" Chris Andersen"/>
        <s v=" Ray Allen"/>
        <s v=" Norris Cole"/>
        <s v=" Michael Beasley"/>
        <s v=" Shane Battier"/>
        <s v=" Rashard Lewis"/>
        <s v=" Udonis Haslem"/>
        <s v=" Toney Douglas"/>
        <s v=" Greg Oden"/>
        <s v=" James Jones"/>
        <s v=" Justin Hamilton"/>
        <s v=" Roger Mason Jr."/>
        <s v=" DeAndre Liggins"/>
        <s v=" Brandon Knight"/>
        <s v=" John Henson"/>
        <s v=" Larry Sanders"/>
        <s v=" Khris Middleton"/>
        <s v=" Zaza Pachulia"/>
        <s v=" Ersan Ilyasova"/>
        <s v=" Ramon Sessions"/>
        <s v=" Giannis Antetokounmpo"/>
        <s v=" O.J. Mayo"/>
        <s v=" Jeff Adrien"/>
        <s v=" Nate Wolters"/>
        <s v=" Chris Wright"/>
        <s v=" Ekpe Udoh"/>
        <s v=" Miroslav Raduljica"/>
        <s v=" D.J. Stephens"/>
        <s v=" Kevin Love"/>
        <s v=" Ricky Rubio"/>
        <s v=" Nikola Pekovic"/>
        <s v=" Corey Brewer"/>
        <s v=" Kevin Martin"/>
        <s v=" Ronny Turiaf"/>
        <s v=" Dante Cunningham"/>
        <s v=" Gorgui Dieng"/>
        <s v=" J.J. Barea"/>
        <s v=" Chase Budinger"/>
        <s v=" Luc Richard Mbah a Moute"/>
        <s v=" Alexey Shved"/>
        <s v=" Robbie Hummel"/>
        <s v=" Shabazz Muhammad"/>
        <s v=" Othyus Jeffers"/>
        <s v=" A.J. Price"/>
        <s v=" Anthony Davis"/>
        <s v=" Jrue Holiday"/>
        <s v=" Tyreke Evans"/>
        <s v=" Ryan Anderson"/>
        <s v=" Eric Gordon"/>
        <s v=" Al-Farouq Aminu"/>
        <s v=" Jason Smith"/>
        <s v=" Brian Roberts"/>
        <s v=" Alexis Ajinca"/>
        <s v=" Greg Stiemsma"/>
        <s v=" Austin Rivers"/>
        <s v=" Luke Babbitt"/>
        <s v=" Anthony Morrow"/>
        <s v=" Jeff Withey"/>
        <s v=" Darius Miller"/>
        <s v=" James Southerland"/>
        <s v=" Melvin Ely"/>
        <s v=" Lance Thomas"/>
        <s v=" Josh Childress"/>
        <s v=" Carmelo Anthony"/>
        <s v=" Tyson Chandler"/>
        <s v=" Raymond Felton"/>
        <s v=" J.R. Smith"/>
        <s v=" Andrea Bargnani"/>
        <s v=" Amar'e Stoudemire"/>
        <s v=" Iman Shumpert"/>
        <s v=" Kenyon Martin"/>
        <s v=" Pablo Prigioni"/>
        <s v=" Tim Hardaway Jr."/>
        <s v=" Metta World Peace"/>
        <s v=" Earl Clark"/>
        <s v=" Cole Aldrich"/>
        <s v=" Jeremy Tyler"/>
        <s v=" Toure' Murry"/>
        <s v=" Shannon Brown"/>
        <s v=" Chris Smith"/>
        <s v=" Kevin Durant"/>
        <s v=" Russell Westbrook"/>
        <s v=" Serge Ibaka"/>
        <s v=" Reggie Jackson"/>
        <s v=" Caron Butler"/>
        <s v=" Thabo Sefolosha"/>
        <s v=" Jeremy Lamb"/>
        <s v=" Kendrick Perkins"/>
        <s v=" Steven Adams"/>
        <s v=" Nick Collison"/>
        <s v=" Derek Fisher"/>
        <s v=" Andre Roberson"/>
        <s v=" Perry Jones"/>
        <s v=" Hasheem Thabeet"/>
        <s v=" Reggie Williams"/>
        <s v=" Mustafa Shakur"/>
        <s v=" Ryan Gomes"/>
        <s v=" Royal Ivey"/>
        <s v=" Nikola Vucevic"/>
        <s v=" Victor Oladipo"/>
        <s v=" Jameer Nelson"/>
        <s v=" Tobias Harris"/>
        <s v=" Arron Afflalo"/>
        <s v=" Kyle O'Quinn"/>
        <s v=" Maurice Harkless"/>
        <s v=" E'Twaun Moore"/>
        <s v=" Dewayne Dedmon"/>
        <s v=" Ronnie Price"/>
        <s v=" Andrew Nicholson"/>
        <s v=" Jason Maxiell"/>
        <s v=" Doron Lamb"/>
        <s v=" Solomon Jones"/>
        <s v=" Michael Carter-Williams"/>
        <s v=" Thaddeus Young"/>
        <s v=" Tony Wroten"/>
        <s v=" James Anderson"/>
        <s v=" Henry Sims"/>
        <s v=" Jarvis Varnado"/>
        <s v=" Hollis Thompson"/>
        <s v=" Daniel Orton"/>
        <s v=" Casper Ware"/>
        <s v=" Arnett Moultrie"/>
        <s v=" Elliot Williams"/>
        <s v=" Brandon Davies"/>
        <s v=" James Nunnally"/>
        <s v=" Lorenzo Brown"/>
        <s v=" Byron Mullens"/>
        <s v=" Eric Maynor"/>
        <s v=" Adonis Thomas"/>
        <s v=" Darius Johnson-Odom"/>
        <s v=" Eric Bledsoe"/>
        <s v=" Goran Dragic"/>
        <s v=" Markieff Morris"/>
        <s v=" P.J. Tucker"/>
        <s v=" Gerald Green"/>
        <s v=" Miles Plumlee"/>
        <s v=" Channing Frye"/>
        <s v=" Marcus Morris"/>
        <s v=" Ish Smith"/>
        <s v=" Leandro Barbosa"/>
        <s v=" Archie Goodwin"/>
        <s v=" Alex Len"/>
        <s v=" Shavlik Randolph"/>
        <s v=" Dionte Christmas"/>
        <s v=" Viacheslav Kravtsov"/>
        <s v=" LaMarcus Aldridge"/>
        <s v=" Nicolas Batum"/>
        <s v=" Damian Lillard"/>
        <s v=" Robin Lopez"/>
        <s v=" Wesley Matthews"/>
        <s v=" Mo Williams"/>
        <s v=" Thomas Robinson"/>
        <s v=" Joel Freeland"/>
        <s v=" Dorell Wright"/>
        <s v=" C.J. McCollum"/>
        <s v=" Will Barton"/>
        <s v=" Meyers Leonard"/>
        <s v=" Victor Claver"/>
        <s v=" Earl Watson"/>
        <s v=" Allen Crabbe"/>
        <s v=" Tim Duncan"/>
        <s v=" Kawhi Leonard"/>
        <s v=" Tony Parker"/>
        <s v=" Manu Ginobili"/>
        <s v=" Danny Green"/>
        <s v=" Boris Diaw"/>
        <s v=" Tiago Splitter"/>
        <s v=" Marco Belinelli"/>
        <s v=" Patty Mills"/>
        <s v=" Cory Joseph"/>
        <s v=" Jeff Ayres"/>
        <s v=" Matt Bonner"/>
        <s v=" Aron Baynes"/>
        <s v=" Austin Daye"/>
        <s v=" Damion James"/>
        <s v=" DeMarcus Cousins"/>
        <s v=" Rudy Gay"/>
        <s v=" Isaiah Thomas"/>
        <s v=" Jason Thompson"/>
        <s v=" Derrick Williams"/>
        <s v=" Ben McLemore"/>
        <s v=" Reggie Evans"/>
        <s v=" Ray McCallum"/>
        <s v=" Travis Outlaw"/>
        <s v=" Quincy Acy"/>
        <s v=" Carl Landry"/>
        <s v=" Aaron Gray"/>
        <s v=" Orlando Johnson"/>
        <s v=" Jared Cunningham"/>
        <s v=" Hamady Ndiaye"/>
        <s v=" Royce White"/>
        <s v=" Kyle Lowry"/>
        <s v=" DeMar DeRozan"/>
        <s v=" Amir Johnson"/>
        <s v=" Jonas Valanciunas"/>
        <s v=" Patrick Patterson"/>
        <s v=" Terrence Ross"/>
        <s v=" Greivis Vasquez"/>
        <s v=" John Salmons"/>
        <s v=" Tyler Hansbrough"/>
        <s v=" Chuck Hayes"/>
        <s v=" Nando De Colo"/>
        <s v=" Dwight Buycks"/>
        <s v=" Landry Fields"/>
        <s v=" Steve Novak"/>
        <s v=" Julyan Stone"/>
        <s v=" Gordon Hayward"/>
        <s v=" Derrick Favors"/>
        <s v=" Trey Burke"/>
        <s v=" Alec Burks"/>
        <s v=" Enes Kanter"/>
        <s v=" Marvin Williams"/>
        <s v=" Richard Jefferson"/>
        <s v=" Jeremy Evans"/>
        <s v=" Mike Harris"/>
        <s v=" Rudy Gobert"/>
        <s v=" Diante Garrett"/>
        <s v=" Jamaal Tinsley"/>
        <s v=" John Lucas III"/>
        <s v=" Malcolm Thomas"/>
        <s v=" Ian Clark"/>
        <s v=" Brandon Rush"/>
        <s v=" Andris Biedrins"/>
        <s v=" John Wall"/>
        <s v=" Marcin Gortat"/>
        <s v=" Nene Hilario"/>
        <s v=" Trevor Ariza"/>
        <s v=" Bradley Beal"/>
        <s v=" Trevor Booker"/>
        <s v=" Drew Gooden"/>
        <s v=" Martell Webster"/>
        <s v=" Andre Miller"/>
        <s v=" Al Harrington"/>
        <s v=" Kevin Seraphin"/>
        <s v=" Glen Rice Jr."/>
        <s v=" Chris Singleton"/>
        <s v=" Garrett Temple"/>
        <s v=" Otto Porter"/>
      </sharedItems>
    </cacheField>
    <cacheField name="Team" numFmtId="0">
      <sharedItems count="30">
        <s v="ATL"/>
        <s v="BKN"/>
        <s v="BOS"/>
        <s v="CHA"/>
        <s v="CHI"/>
        <s v="CLE"/>
        <s v="DAL"/>
        <s v="DEN"/>
        <s v="DET"/>
        <s v="GS"/>
        <s v="HOU"/>
        <s v="IND"/>
        <s v="LAC"/>
        <s v="LAL"/>
        <s v="MEM"/>
        <s v="MIA"/>
        <s v="MIL"/>
        <s v="MIN"/>
        <s v="NO"/>
        <s v="NY"/>
        <s v="OKC"/>
        <s v="ORL"/>
        <s v="PHI"/>
        <s v="PHO"/>
        <s v="POR"/>
        <s v="SA"/>
        <s v="SAC"/>
        <s v="TOR"/>
        <s v="UTA"/>
        <s v="WAS"/>
      </sharedItems>
    </cacheField>
    <cacheField name="Pts" numFmtId="164">
      <sharedItems containsSemiMixedTypes="0" containsString="0" containsNumber="1" minValue="0" maxValue="32"/>
    </cacheField>
    <cacheField name="Ast" numFmtId="164">
      <sharedItems containsSemiMixedTypes="0" containsString="0" containsNumber="1" minValue="0" maxValue="10.7"/>
    </cacheField>
    <cacheField name="Stl" numFmtId="164">
      <sharedItems containsSemiMixedTypes="0" containsString="0" containsNumber="1" minValue="0" maxValue="2.5"/>
    </cacheField>
    <cacheField name="Blk" numFmtId="164">
      <sharedItems containsSemiMixedTypes="0" containsString="0" containsNumber="1" minValue="0" maxValue="2.8"/>
    </cacheField>
    <cacheField name="Rbd" numFmtId="164">
      <sharedItems containsSemiMixedTypes="0" containsString="0" containsNumber="1" minValue="0" maxValue="13.6"/>
    </cacheField>
    <cacheField name="PtsSD" numFmtId="2">
      <sharedItems containsSemiMixedTypes="0" containsString="0" containsNumber="1" minValue="-1.3828473858435573" maxValue="4.0869782486773998"/>
    </cacheField>
    <cacheField name="AstSD" numFmtId="2">
      <sharedItems containsSemiMixedTypes="0" containsString="0" containsNumber="1" minValue="-0.97735979706338361" maxValue="4.8968220201778365"/>
    </cacheField>
    <cacheField name="StlSD" numFmtId="2">
      <sharedItems containsSemiMixedTypes="0" containsString="0" containsNumber="1" minValue="-1.4494665433375413" maxValue="4.2771143901763438"/>
    </cacheField>
    <cacheField name="BlkSD" numFmtId="2">
      <sharedItems containsSemiMixedTypes="0" containsString="0" containsNumber="1" minValue="-0.90311677931300416" maxValue="5.5560586598011072"/>
    </cacheField>
    <cacheField name="RbdSD" numFmtId="2">
      <sharedItems containsSemiMixedTypes="0" containsString="0" containsNumber="1" minValue="-1.4252146850163077" maxValue="4.0752665061634952"/>
    </cacheField>
    <cacheField name="WAvgSD" numFmtId="2">
      <sharedItems containsSemiMixedTypes="0" containsString="0" containsNumber="1" minValue="-1.2482566105665871" maxValue="2.28405309862836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2">
  <r>
    <x v="0"/>
    <x v="0"/>
    <n v="17.899999999999999"/>
    <n v="3.1"/>
    <n v="1.7"/>
    <n v="1.1000000000000001"/>
    <n v="8.5"/>
    <n v="1.6768363284666026"/>
    <n v="0.7245059630719235"/>
    <n v="2.4446084914519002"/>
    <n v="1.6344164289103968"/>
    <n v="2.0125860594710692"/>
    <n v="1.6623230411029239"/>
  </r>
  <r>
    <x v="1"/>
    <x v="0"/>
    <n v="18.600000000000001"/>
    <n v="2.6"/>
    <n v="0.9"/>
    <n v="1.5"/>
    <n v="8.4"/>
    <n v="1.7964887642217489"/>
    <n v="0.45001148563074495"/>
    <n v="0.61210259272745726"/>
    <n v="2.5571557773552698"/>
    <n v="1.9721413448300413"/>
    <n v="1.4987659508710909"/>
  </r>
  <r>
    <x v="2"/>
    <x v="0"/>
    <n v="16.5"/>
    <n v="6.7"/>
    <n v="1.1000000000000001"/>
    <n v="0.2"/>
    <n v="2.6"/>
    <n v="1.4375314569563109"/>
    <n v="2.7008662006484094"/>
    <n v="1.0702290674085682"/>
    <n v="-0.44174710509056758"/>
    <n v="-0.37365210434958057"/>
    <n v="0.99097455069435914"/>
  </r>
  <r>
    <x v="3"/>
    <x v="0"/>
    <n v="11.1"/>
    <n v="1.8"/>
    <n v="1.5"/>
    <n v="0.3"/>
    <n v="5.5"/>
    <n v="0.51449838113089952"/>
    <n v="1.082032172485921E-2"/>
    <n v="1.9864820167707895"/>
    <n v="-0.21106226797934938"/>
    <n v="0.79924462024023035"/>
    <n v="0.58267546505100376"/>
  </r>
  <r>
    <x v="4"/>
    <x v="0"/>
    <n v="12"/>
    <n v="2.9"/>
    <n v="1"/>
    <n v="0.3"/>
    <n v="4"/>
    <n v="0.66833722710180143"/>
    <n v="0.61470817209545192"/>
    <n v="0.8411658300680126"/>
    <n v="-0.21106226797934938"/>
    <n v="0.19257390062481089"/>
    <n v="0.45647311698789245"/>
  </r>
  <r>
    <x v="5"/>
    <x v="0"/>
    <n v="10.4"/>
    <n v="3.5"/>
    <n v="0.8"/>
    <n v="0.1"/>
    <n v="2.1"/>
    <n v="0.39484594537575374"/>
    <n v="0.94410154502486632"/>
    <n v="0.38303935538690198"/>
    <n v="-0.67243194220178581"/>
    <n v="-0.57587567755472036"/>
    <n v="0.14869006908452273"/>
  </r>
  <r>
    <x v="6"/>
    <x v="0"/>
    <n v="5.7"/>
    <n v="1"/>
    <n v="0.5"/>
    <n v="1.2"/>
    <n v="4.9000000000000004"/>
    <n v="-0.40853469469451181"/>
    <n v="-0.4283708421810265"/>
    <n v="-0.30415035663476431"/>
    <n v="1.8651012660216149"/>
    <n v="0.55657633239406268"/>
    <n v="0.1372233260422813"/>
  </r>
  <r>
    <x v="7"/>
    <x v="0"/>
    <n v="4.3"/>
    <n v="1.1000000000000001"/>
    <n v="1"/>
    <n v="0.4"/>
    <n v="4.8"/>
    <n v="-0.64783956620480365"/>
    <n v="-0.37347194669279077"/>
    <n v="0.8411658300680126"/>
    <n v="1.9622569131868967E-2"/>
    <n v="0.51613161775303451"/>
    <n v="-3.6701675769410136E-2"/>
  </r>
  <r>
    <x v="8"/>
    <x v="0"/>
    <n v="7.5"/>
    <n v="3.7"/>
    <n v="0.7"/>
    <n v="0"/>
    <n v="2.2000000000000002"/>
    <n v="-0.10085700275270802"/>
    <n v="1.0538993360013378"/>
    <n v="0.15397611804634637"/>
    <n v="-0.90311677931300416"/>
    <n v="-0.53543096291369241"/>
    <n v="-3.8934525398281988E-2"/>
  </r>
  <r>
    <x v="9"/>
    <x v="0"/>
    <n v="9.6"/>
    <n v="0.9"/>
    <n v="0.4"/>
    <n v="0.1"/>
    <n v="3.6"/>
    <n v="0.25810030451272969"/>
    <n v="-0.48326973766926218"/>
    <n v="-0.53321359397531964"/>
    <n v="-0.67243194220178581"/>
    <n v="3.0795042060699065E-2"/>
    <n v="-0.19391167819445951"/>
  </r>
  <r>
    <x v="10"/>
    <x v="0"/>
    <n v="7"/>
    <n v="1.2"/>
    <n v="0.4"/>
    <n v="0.2"/>
    <n v="4.2"/>
    <n v="-0.18632302829209796"/>
    <n v="-0.31857305120455509"/>
    <n v="-0.53321359397531964"/>
    <n v="-0.44174710509056758"/>
    <n v="0.27346332990686689"/>
    <n v="-0.21116295760705009"/>
  </r>
  <r>
    <x v="11"/>
    <x v="0"/>
    <n v="3.8"/>
    <n v="0.4"/>
    <n v="0.2"/>
    <n v="0.5"/>
    <n v="2.6"/>
    <n v="-0.73330559174419363"/>
    <n v="-0.75776421511044068"/>
    <n v="-0.99134006865643043"/>
    <n v="0.25030740624308717"/>
    <n v="-0.37365210434958057"/>
    <n v="-0.55742984077726376"/>
  </r>
  <r>
    <x v="12"/>
    <x v="0"/>
    <n v="3.7"/>
    <n v="1.9"/>
    <n v="0.3"/>
    <n v="0"/>
    <n v="1.2"/>
    <n v="-0.75039879685207156"/>
    <n v="6.5719217213094844E-2"/>
    <n v="-0.76227683131587509"/>
    <n v="-0.90311677931300416"/>
    <n v="-0.93987810932397198"/>
    <n v="-0.64976045907212876"/>
  </r>
  <r>
    <x v="13"/>
    <x v="0"/>
    <n v="3.1"/>
    <n v="0.8"/>
    <n v="0.1"/>
    <n v="0.1"/>
    <n v="1.7"/>
    <n v="-0.85295802749933958"/>
    <n v="-0.53816863315749786"/>
    <n v="-1.2204033059969859"/>
    <n v="-0.67243194220178581"/>
    <n v="-0.73765453611883225"/>
    <n v="-0.79497732933488363"/>
  </r>
  <r>
    <x v="14"/>
    <x v="0"/>
    <n v="0"/>
    <n v="0"/>
    <n v="0"/>
    <n v="0"/>
    <n v="1.5"/>
    <n v="-1.3828473858435573"/>
    <n v="-0.97735979706338361"/>
    <n v="-1.4494665433375413"/>
    <n v="-0.90311677931300416"/>
    <n v="-0.81854396540088825"/>
    <n v="-1.1269224666435034"/>
  </r>
  <r>
    <x v="15"/>
    <x v="1"/>
    <n v="20.7"/>
    <n v="0.9"/>
    <n v="0.5"/>
    <n v="1.8"/>
    <n v="6"/>
    <n v="2.1554460714871864"/>
    <n v="-0.48326973766926218"/>
    <n v="-0.30415035663476431"/>
    <n v="3.2492102886889245"/>
    <n v="1.0014681934453702"/>
    <n v="1.1920325024095015"/>
  </r>
  <r>
    <x v="16"/>
    <x v="1"/>
    <n v="14.3"/>
    <n v="6.1"/>
    <n v="1.5"/>
    <n v="0.2"/>
    <n v="2.6"/>
    <n v="1.0614809445829954"/>
    <n v="2.3714728277189945"/>
    <n v="1.9864820167707895"/>
    <n v="-0.44174710509056758"/>
    <n v="-0.37365210434958057"/>
    <n v="0.94971866480081479"/>
  </r>
  <r>
    <x v="17"/>
    <x v="1"/>
    <n v="13.5"/>
    <n v="2.4"/>
    <n v="1.1000000000000001"/>
    <n v="0.4"/>
    <n v="4.5999999999999996"/>
    <n v="0.92473530371997126"/>
    <n v="0.34021369465427342"/>
    <n v="1.0702290674085682"/>
    <n v="1.9622569131868967E-2"/>
    <n v="0.43524218847097851"/>
    <n v="0.59598951322210725"/>
  </r>
  <r>
    <x v="18"/>
    <x v="1"/>
    <n v="11.2"/>
    <n v="1.5"/>
    <n v="1"/>
    <n v="0.5"/>
    <n v="5.3"/>
    <n v="0.53159158623877745"/>
    <n v="-0.15387636473984795"/>
    <n v="0.8411658300680126"/>
    <n v="0.25030740624308717"/>
    <n v="0.71835519095817435"/>
    <n v="0.4360942265619635"/>
  </r>
  <r>
    <x v="19"/>
    <x v="1"/>
    <n v="15.8"/>
    <n v="2.7"/>
    <n v="0.6"/>
    <n v="0.1"/>
    <n v="3.4"/>
    <n v="1.3178790212011651"/>
    <n v="0.50491038111898068"/>
    <n v="-7.508711929420897E-2"/>
    <n v="-0.67243194220178581"/>
    <n v="-5.009438722135693E-2"/>
    <n v="0.37419904591547504"/>
  </r>
  <r>
    <x v="20"/>
    <x v="1"/>
    <n v="8.3000000000000007"/>
    <n v="3.2"/>
    <n v="1.2"/>
    <n v="0.4"/>
    <n v="3.2"/>
    <n v="3.5888638110316007E-2"/>
    <n v="0.77940485856015929"/>
    <n v="1.2992923047491234"/>
    <n v="1.9622569131868967E-2"/>
    <n v="-0.13098381650341276"/>
    <n v="0.33828803092659299"/>
  </r>
  <r>
    <x v="21"/>
    <x v="1"/>
    <n v="6.5"/>
    <n v="1.5"/>
    <n v="0.8"/>
    <n v="0.7"/>
    <n v="6.6"/>
    <n v="-0.27178905383148788"/>
    <n v="-0.15387636473984795"/>
    <n v="0.38303935538690198"/>
    <n v="0.71167708046552358"/>
    <n v="1.2441364812915379"/>
    <n v="0.30072277253875546"/>
  </r>
  <r>
    <x v="22"/>
    <x v="1"/>
    <n v="7.4"/>
    <n v="0.9"/>
    <n v="0.7"/>
    <n v="0.8"/>
    <n v="4.4000000000000004"/>
    <n v="-0.11795020786058595"/>
    <n v="-0.48326973766926218"/>
    <n v="0.15397611804634637"/>
    <n v="0.94236191757674204"/>
    <n v="0.35435275918892289"/>
    <n v="0.10328224728921963"/>
  </r>
  <r>
    <x v="23"/>
    <x v="1"/>
    <n v="9.8000000000000007"/>
    <n v="1.1000000000000001"/>
    <n v="0.8"/>
    <n v="0.2"/>
    <n v="2.8"/>
    <n v="0.29228671472848583"/>
    <n v="-0.37347194669279077"/>
    <n v="0.38303935538690198"/>
    <n v="-0.44174710509056758"/>
    <n v="-0.29276267506752474"/>
    <n v="-5.4367072389067198E-2"/>
  </r>
  <r>
    <x v="24"/>
    <x v="1"/>
    <n v="5"/>
    <n v="1.6"/>
    <n v="0.9"/>
    <n v="0.4"/>
    <n v="3.2"/>
    <n v="-0.5281871304496577"/>
    <n v="-9.8977469251612188E-2"/>
    <n v="0.61210259272745726"/>
    <n v="1.9622569131868967E-2"/>
    <n v="-0.13098381650341276"/>
    <n v="-0.10968962200700338"/>
  </r>
  <r>
    <x v="25"/>
    <x v="1"/>
    <n v="8.6"/>
    <n v="0.8"/>
    <n v="0.4"/>
    <n v="0.3"/>
    <n v="3.7"/>
    <n v="8.7168253433949794E-2"/>
    <n v="-0.53816863315749786"/>
    <n v="-0.53321359397531964"/>
    <n v="-0.21106226797934938"/>
    <n v="7.1239756701727067E-2"/>
    <n v="-0.17887667855416961"/>
  </r>
  <r>
    <x v="26"/>
    <x v="1"/>
    <n v="7.2"/>
    <n v="1"/>
    <n v="0.6"/>
    <n v="0.1"/>
    <n v="2.2000000000000002"/>
    <n v="-0.15213661807634196"/>
    <n v="-0.4283708421810265"/>
    <n v="-7.508711929420897E-2"/>
    <n v="-0.67243194220178581"/>
    <n v="-0.53543096291369241"/>
    <n v="-0.35052920566624557"/>
  </r>
  <r>
    <x v="27"/>
    <x v="1"/>
    <n v="4.0999999999999996"/>
    <n v="2"/>
    <n v="0.7"/>
    <n v="0.1"/>
    <n v="1.5"/>
    <n v="-0.68202597642055973"/>
    <n v="0.1206181127013306"/>
    <n v="0.15397611804634637"/>
    <n v="-0.67243194220178581"/>
    <n v="-0.81854396540088825"/>
    <n v="-0.42196133708939537"/>
  </r>
  <r>
    <x v="28"/>
    <x v="1"/>
    <n v="4.5"/>
    <n v="1.6"/>
    <n v="0.4"/>
    <n v="0"/>
    <n v="1.1000000000000001"/>
    <n v="-0.61365315598904768"/>
    <n v="-9.8977469251612188E-2"/>
    <n v="-0.53321359397531964"/>
    <n v="-0.90311677931300416"/>
    <n v="-0.98032282396500003"/>
    <n v="-0.61540556143328529"/>
  </r>
  <r>
    <x v="29"/>
    <x v="1"/>
    <n v="3.9"/>
    <n v="1.6"/>
    <n v="0.5"/>
    <n v="0"/>
    <n v="0.7"/>
    <n v="-0.71621238663631559"/>
    <n v="-9.8977469251612188E-2"/>
    <n v="-0.30415035663476431"/>
    <n v="-0.90311677931300416"/>
    <n v="-1.1421016825291119"/>
    <n v="-0.64416961673920481"/>
  </r>
  <r>
    <x v="30"/>
    <x v="1"/>
    <n v="2.7"/>
    <n v="1.5"/>
    <n v="0.3"/>
    <n v="0.1"/>
    <n v="1"/>
    <n v="-0.9213308479308514"/>
    <n v="-0.15387636473984795"/>
    <n v="-0.76227683131587509"/>
    <n v="-0.67243194220178581"/>
    <n v="-1.020767538606028"/>
    <n v="-0.72653435107607978"/>
  </r>
  <r>
    <x v="31"/>
    <x v="1"/>
    <n v="1.1000000000000001"/>
    <n v="0.2"/>
    <n v="0.4"/>
    <n v="0"/>
    <n v="0.9"/>
    <n v="-1.1948221296568993"/>
    <n v="-0.86756200608691225"/>
    <n v="-0.53321359397531964"/>
    <n v="-0.90311677931300416"/>
    <n v="-1.061212253247056"/>
    <n v="-0.95965104675711199"/>
  </r>
  <r>
    <x v="32"/>
    <x v="2"/>
    <n v="11.7"/>
    <n v="9.8000000000000007"/>
    <n v="1.3"/>
    <n v="0.1"/>
    <n v="5.5"/>
    <n v="0.61705761177816743"/>
    <n v="4.4027319607837159"/>
    <n v="1.5283555420896788"/>
    <n v="-0.67243194220178581"/>
    <n v="0.79924462024023035"/>
    <n v="1.3539011397214233"/>
  </r>
  <r>
    <x v="33"/>
    <x v="2"/>
    <n v="13.3"/>
    <n v="1.6"/>
    <n v="0.5"/>
    <n v="0.7"/>
    <n v="8.1"/>
    <n v="0.8905488935042154"/>
    <n v="-9.8977469251612188E-2"/>
    <n v="-0.30415035663476431"/>
    <n v="0.71167708046552358"/>
    <n v="1.8508072009069572"/>
    <n v="0.67865962295694748"/>
  </r>
  <r>
    <x v="34"/>
    <x v="2"/>
    <n v="16.899999999999999"/>
    <n v="1.7"/>
    <n v="0.7"/>
    <n v="0.6"/>
    <n v="4.5999999999999996"/>
    <n v="1.5059042773878226"/>
    <n v="-4.4078573763376552E-2"/>
    <n v="0.15397611804634637"/>
    <n v="0.4809922433543054"/>
    <n v="0.43524218847097851"/>
    <n v="0.62524926036796491"/>
  </r>
  <r>
    <x v="35"/>
    <x v="2"/>
    <n v="14.9"/>
    <n v="1.4"/>
    <n v="1.1000000000000001"/>
    <n v="0.2"/>
    <n v="3.8"/>
    <n v="1.1640401752302632"/>
    <n v="-0.20877526022808371"/>
    <n v="1.0702290674085682"/>
    <n v="-0.44174710509056758"/>
    <n v="0.11168447134275489"/>
    <n v="0.42406618913971328"/>
  </r>
  <r>
    <x v="36"/>
    <x v="2"/>
    <n v="11.1"/>
    <n v="1.1000000000000001"/>
    <n v="0.4"/>
    <n v="0.9"/>
    <n v="5.7"/>
    <n v="0.51449838113089952"/>
    <n v="-0.37347194669279077"/>
    <n v="-0.53321359397531964"/>
    <n v="1.1730467546879604"/>
    <n v="0.88013404952228635"/>
    <n v="0.35165690901206509"/>
  </r>
  <r>
    <x v="37"/>
    <x v="2"/>
    <n v="8.4"/>
    <n v="1"/>
    <n v="0.4"/>
    <n v="0.9"/>
    <n v="5.9"/>
    <n v="5.2981843218193936E-2"/>
    <n v="-0.4283708421810265"/>
    <n v="-0.53321359397531964"/>
    <n v="1.1730467546879604"/>
    <n v="0.96102347880434236"/>
    <n v="0.21840005439701746"/>
  </r>
  <r>
    <x v="38"/>
    <x v="2"/>
    <n v="8.6999999999999993"/>
    <n v="1.6"/>
    <n v="0.5"/>
    <n v="0.4"/>
    <n v="5.2"/>
    <n v="0.10426145854182772"/>
    <n v="-9.8977469251612188E-2"/>
    <n v="-0.30415035663476431"/>
    <n v="1.9622569131868967E-2"/>
    <n v="0.67791047631714652"/>
    <n v="0.10438587085022089"/>
  </r>
  <r>
    <x v="39"/>
    <x v="2"/>
    <n v="5.0999999999999996"/>
    <n v="2.5"/>
    <n v="1.3"/>
    <n v="0.2"/>
    <n v="3.7"/>
    <n v="-0.51109392534177978"/>
    <n v="0.39511259014250916"/>
    <n v="1.5283555420896788"/>
    <n v="-0.44174710509056758"/>
    <n v="7.1239756701727067E-2"/>
    <n v="0.10293355731618004"/>
  </r>
  <r>
    <x v="40"/>
    <x v="2"/>
    <n v="9.3000000000000007"/>
    <n v="2.7"/>
    <n v="0.8"/>
    <n v="0.1"/>
    <n v="2"/>
    <n v="0.20682068918909591"/>
    <n v="0.50491038111898068"/>
    <n v="0.38303935538690198"/>
    <n v="-0.67243194220178581"/>
    <n v="-0.61632039219574841"/>
    <n v="-3.6446834808573497E-3"/>
  </r>
  <r>
    <x v="41"/>
    <x v="2"/>
    <n v="2.8"/>
    <n v="3.2"/>
    <n v="0.9"/>
    <n v="0.1"/>
    <n v="1.4"/>
    <n v="-0.90423764282297348"/>
    <n v="0.77940485856015929"/>
    <n v="0.61210259272745726"/>
    <n v="-0.67243194220178581"/>
    <n v="-0.8589886800419162"/>
    <n v="-0.29623745956439274"/>
  </r>
  <r>
    <x v="42"/>
    <x v="2"/>
    <n v="4.4000000000000004"/>
    <n v="0.4"/>
    <n v="0.4"/>
    <n v="0.7"/>
    <n v="3.5"/>
    <n v="-0.63074636109692561"/>
    <n v="-0.75776421511044068"/>
    <n v="-0.53321359397531964"/>
    <n v="0.71167708046552358"/>
    <n v="-9.6496725803289322E-3"/>
    <n v="-0.315937162893701"/>
  </r>
  <r>
    <x v="43"/>
    <x v="2"/>
    <n v="6.3"/>
    <n v="0.8"/>
    <n v="0.7"/>
    <n v="0.1"/>
    <n v="2.4"/>
    <n v="-0.30597546404724391"/>
    <n v="-0.53816863315749786"/>
    <n v="0.15397611804634637"/>
    <n v="-0.67243194220178581"/>
    <n v="-0.45454153363163657"/>
    <n v="-0.36810304619531597"/>
  </r>
  <r>
    <x v="44"/>
    <x v="2"/>
    <n v="1.6"/>
    <n v="0.2"/>
    <n v="0.4"/>
    <n v="0"/>
    <n v="1.2"/>
    <n v="-1.1093561041175095"/>
    <n v="-0.86756200608691225"/>
    <n v="-0.53321359397531964"/>
    <n v="-0.90311677931300416"/>
    <n v="-0.93987810932397198"/>
    <n v="-0.90974441031067832"/>
  </r>
  <r>
    <x v="45"/>
    <x v="2"/>
    <n v="0.8"/>
    <n v="0.1"/>
    <n v="0.1"/>
    <n v="0.4"/>
    <n v="1.2"/>
    <n v="-1.2461017449805334"/>
    <n v="-0.92246090157514782"/>
    <n v="-1.2204033059969859"/>
    <n v="1.9622569131868967E-2"/>
    <n v="-0.93987810932397198"/>
    <n v="-0.92641543620375155"/>
  </r>
  <r>
    <x v="46"/>
    <x v="2"/>
    <n v="2"/>
    <n v="0.5"/>
    <n v="0.2"/>
    <n v="0"/>
    <n v="0.5"/>
    <n v="-1.0409832836859974"/>
    <n v="-0.70286531962220511"/>
    <n v="-0.99134006865643043"/>
    <n v="-0.90311677931300416"/>
    <n v="-1.2229911118111678"/>
    <n v="-0.98163479858788893"/>
  </r>
  <r>
    <x v="47"/>
    <x v="2"/>
    <n v="1.7"/>
    <n v="0.3"/>
    <n v="0"/>
    <n v="0"/>
    <n v="1"/>
    <n v="-1.0922628990096312"/>
    <n v="-0.81266311059867646"/>
    <n v="-1.4494665433375413"/>
    <n v="-0.90311677931300416"/>
    <n v="-1.020767538606028"/>
    <n v="-1.047252497941412"/>
  </r>
  <r>
    <x v="48"/>
    <x v="3"/>
    <n v="21.8"/>
    <n v="2.1"/>
    <n v="0.9"/>
    <n v="1.1000000000000001"/>
    <n v="10.8"/>
    <n v="2.3434713276738446"/>
    <n v="0.17551700818956636"/>
    <n v="0.61210259272745726"/>
    <n v="1.6344164289103968"/>
    <n v="2.9428144962147127"/>
    <n v="1.6636855524286873"/>
  </r>
  <r>
    <x v="49"/>
    <x v="3"/>
    <n v="17.7"/>
    <n v="6.1"/>
    <n v="1.2"/>
    <n v="0.4"/>
    <n v="4.2"/>
    <n v="1.6426499182508467"/>
    <n v="2.3714728277189945"/>
    <n v="1.2992923047491234"/>
    <n v="1.9622569131868967E-2"/>
    <n v="0.27346332990686689"/>
    <n v="1.2196194380825751"/>
  </r>
  <r>
    <x v="50"/>
    <x v="3"/>
    <n v="8.5"/>
    <n v="4.3"/>
    <n v="0.7"/>
    <n v="0.6"/>
    <n v="4.8"/>
    <n v="7.0075048326071865E-2"/>
    <n v="1.3832927089307521"/>
    <n v="0.15397611804634637"/>
    <n v="0.4809922433543054"/>
    <n v="0.51613161775303451"/>
    <n v="0.49615263404467663"/>
  </r>
  <r>
    <x v="51"/>
    <x v="3"/>
    <n v="14"/>
    <n v="2.6"/>
    <n v="0.7"/>
    <n v="0.4"/>
    <n v="4"/>
    <n v="1.0102013292593612"/>
    <n v="0.45001148563074495"/>
    <n v="0.15397611804634637"/>
    <n v="1.9622569131868967E-2"/>
    <n v="0.19257390062481089"/>
    <n v="0.45761727910565186"/>
  </r>
  <r>
    <x v="52"/>
    <x v="3"/>
    <n v="7.2"/>
    <n v="0.8"/>
    <n v="0.7"/>
    <n v="0.6"/>
    <n v="5.2"/>
    <n v="-0.15213661807634196"/>
    <n v="-0.53816863315749786"/>
    <n v="0.15397611804634637"/>
    <n v="0.4809922433543054"/>
    <n v="0.67791047631714652"/>
    <n v="7.7552637419124923E-2"/>
  </r>
  <r>
    <x v="53"/>
    <x v="3"/>
    <n v="6"/>
    <n v="1.1000000000000001"/>
    <n v="0.5"/>
    <n v="0.5"/>
    <n v="4.3"/>
    <n v="-0.35725507937087786"/>
    <n v="-0.37347194669279077"/>
    <n v="-0.30415035663476431"/>
    <n v="0.25030740624308717"/>
    <n v="0.31390804454789473"/>
    <n v="-0.12716574679899417"/>
  </r>
  <r>
    <x v="54"/>
    <x v="3"/>
    <n v="6.9"/>
    <n v="1"/>
    <n v="0.6"/>
    <n v="0.3"/>
    <n v="2.4"/>
    <n v="-0.20341623339997589"/>
    <n v="-0.4283708421810265"/>
    <n v="-7.508711929420897E-2"/>
    <n v="-0.21106226797934938"/>
    <n v="-0.45454153363163657"/>
    <n v="-0.28052975327355917"/>
  </r>
  <r>
    <x v="55"/>
    <x v="3"/>
    <n v="2.9"/>
    <n v="0.1"/>
    <n v="0.1"/>
    <n v="1.1000000000000001"/>
    <n v="4.8"/>
    <n v="-0.88714443771509544"/>
    <n v="-0.92246090157514782"/>
    <n v="-1.2204033059969859"/>
    <n v="1.6344164289103968"/>
    <n v="0.51613161775303451"/>
    <n v="-0.28530721964193961"/>
  </r>
  <r>
    <x v="56"/>
    <x v="3"/>
    <n v="10.5"/>
    <n v="1.6"/>
    <n v="0.3"/>
    <n v="0"/>
    <n v="1.7"/>
    <n v="0.41193915048363161"/>
    <n v="-9.8977469251612188E-2"/>
    <n v="-0.76227683131587509"/>
    <n v="-0.90311677931300416"/>
    <n v="-0.73765453611883225"/>
    <n v="-0.29355369752333127"/>
  </r>
  <r>
    <x v="57"/>
    <x v="3"/>
    <n v="8"/>
    <n v="0.8"/>
    <n v="0.5"/>
    <n v="0.2"/>
    <n v="2.2999999999999998"/>
    <n v="-1.5390977213318077E-2"/>
    <n v="-0.53816863315749786"/>
    <n v="-0.30415035663476431"/>
    <n v="-0.44174710509056758"/>
    <n v="-0.49498624827266458"/>
    <n v="-0.32313288870882773"/>
  </r>
  <r>
    <x v="58"/>
    <x v="3"/>
    <n v="5"/>
    <n v="2.9"/>
    <n v="0.5"/>
    <n v="0.1"/>
    <n v="1.6"/>
    <n v="-0.5281871304496577"/>
    <n v="0.61470817209545192"/>
    <n v="-0.30415035663476431"/>
    <n v="-0.67243194220178581"/>
    <n v="-0.77809925075986019"/>
    <n v="-0.3376216996932615"/>
  </r>
  <r>
    <x v="59"/>
    <x v="3"/>
    <n v="6.1"/>
    <n v="0.7"/>
    <n v="0.3"/>
    <n v="0.2"/>
    <n v="2.6"/>
    <n v="-0.34016187426299993"/>
    <n v="-0.59306752864573364"/>
    <n v="-0.76227683131587509"/>
    <n v="-0.44174710509056758"/>
    <n v="-0.37365210434958057"/>
    <n v="-0.47599607933892923"/>
  </r>
  <r>
    <x v="60"/>
    <x v="3"/>
    <n v="5.2"/>
    <n v="1.1000000000000001"/>
    <n v="0.5"/>
    <n v="0.1"/>
    <n v="1.4"/>
    <n v="-0.49400072023390174"/>
    <n v="-0.37347194669279077"/>
    <n v="-0.30415035663476431"/>
    <n v="-0.67243194220178581"/>
    <n v="-0.8589886800419162"/>
    <n v="-0.54117968624259438"/>
  </r>
  <r>
    <x v="61"/>
    <x v="3"/>
    <n v="4.7"/>
    <n v="1.8"/>
    <n v="0.5"/>
    <n v="0"/>
    <n v="0.7"/>
    <n v="-0.57946674577329171"/>
    <n v="1.082032172485921E-2"/>
    <n v="-0.30415035663476431"/>
    <n v="-0.90311677931300416"/>
    <n v="-1.1421016825291119"/>
    <n v="-0.58118636628500331"/>
  </r>
  <r>
    <x v="62"/>
    <x v="3"/>
    <n v="0"/>
    <n v="0"/>
    <n v="0.5"/>
    <n v="0"/>
    <n v="1"/>
    <n v="-1.3828473858435573"/>
    <n v="-0.97735979706338361"/>
    <n v="-0.30415035663476431"/>
    <n v="-0.90311677931300416"/>
    <n v="-1.020767538606028"/>
    <n v="-0.99556975327911479"/>
  </r>
  <r>
    <x v="63"/>
    <x v="4"/>
    <n v="12.6"/>
    <n v="5.4"/>
    <n v="1.2"/>
    <n v="1.5"/>
    <n v="11.3"/>
    <n v="0.77089645774906934"/>
    <n v="1.9871805593013452"/>
    <n v="1.2992923047491234"/>
    <n v="2.5571557773552698"/>
    <n v="3.1450380694198525"/>
    <n v="1.836179875384619"/>
  </r>
  <r>
    <x v="64"/>
    <x v="4"/>
    <n v="13.1"/>
    <n v="2.6"/>
    <n v="1.9"/>
    <n v="0.5"/>
    <n v="4.9000000000000004"/>
    <n v="0.85636248328845932"/>
    <n v="0.45001148563074495"/>
    <n v="2.9027349661330111"/>
    <n v="0.25030740624308717"/>
    <n v="0.55657633239406268"/>
    <n v="0.93118266444791398"/>
  </r>
  <r>
    <x v="65"/>
    <x v="4"/>
    <n v="13"/>
    <n v="1.1000000000000001"/>
    <n v="0.5"/>
    <n v="1.4"/>
    <n v="6.8"/>
    <n v="0.83926927818058139"/>
    <n v="-0.37347194669279077"/>
    <n v="-0.30415035663476431"/>
    <n v="2.3264709402440511"/>
    <n v="1.3250259105735938"/>
    <n v="0.74543966377172799"/>
  </r>
  <r>
    <x v="66"/>
    <x v="4"/>
    <n v="13.7"/>
    <n v="1.6"/>
    <n v="0.7"/>
    <n v="0.3"/>
    <n v="8.3000000000000007"/>
    <n v="0.95892171393572712"/>
    <n v="-9.8977469251612188E-2"/>
    <n v="0.15397611804634637"/>
    <n v="-0.21106226797934938"/>
    <n v="1.9316966301890135"/>
    <n v="0.64565742387824798"/>
  </r>
  <r>
    <x v="67"/>
    <x v="4"/>
    <n v="15.9"/>
    <n v="4.3"/>
    <n v="0.5"/>
    <n v="0.1"/>
    <n v="3.2"/>
    <n v="1.3349722263090431"/>
    <n v="1.3832927089307521"/>
    <n v="-0.30415035663476431"/>
    <n v="-0.67243194220178581"/>
    <n v="-0.13098381650341276"/>
    <n v="0.50446610155269833"/>
  </r>
  <r>
    <x v="68"/>
    <x v="4"/>
    <n v="11.3"/>
    <n v="2.2999999999999998"/>
    <n v="0.8"/>
    <n v="0.6"/>
    <n v="4.2"/>
    <n v="0.54868479134665571"/>
    <n v="0.28531479916603764"/>
    <n v="0.38303935538690198"/>
    <n v="0.4809922433543054"/>
    <n v="0.27346332990686689"/>
    <n v="0.40596580302975871"/>
  </r>
  <r>
    <x v="69"/>
    <x v="4"/>
    <n v="9.1"/>
    <n v="3.9"/>
    <n v="1.1000000000000001"/>
    <n v="0.4"/>
    <n v="2.6"/>
    <n v="0.17263427897333974"/>
    <n v="1.1636971269778089"/>
    <n v="1.0702290674085682"/>
    <n v="1.9622569131868967E-2"/>
    <n v="-0.37365210434958057"/>
    <n v="0.37327703369871312"/>
  </r>
  <r>
    <x v="70"/>
    <x v="4"/>
    <n v="13.1"/>
    <n v="4.4000000000000004"/>
    <n v="0.7"/>
    <n v="0"/>
    <n v="1.8"/>
    <n v="0.85636248328845932"/>
    <n v="1.438191604418988"/>
    <n v="0.15397611804634637"/>
    <n v="-0.90311677931300416"/>
    <n v="-0.6972098214778043"/>
    <n v="0.29273400238477576"/>
  </r>
  <r>
    <x v="71"/>
    <x v="4"/>
    <n v="2"/>
    <n v="0.3"/>
    <n v="0.5"/>
    <n v="0.6"/>
    <n v="2.9"/>
    <n v="-1.0409832836859974"/>
    <n v="-0.81266311059867646"/>
    <n v="-0.30415035663476431"/>
    <n v="0.4809922433543054"/>
    <n v="-0.25231796042649673"/>
    <n v="-0.49876491630290265"/>
  </r>
  <r>
    <x v="72"/>
    <x v="4"/>
    <n v="5.6"/>
    <n v="0.6"/>
    <n v="0.5"/>
    <n v="0.1"/>
    <n v="1.9"/>
    <n v="-0.42562789980238985"/>
    <n v="-0.64796642413396943"/>
    <n v="-0.30415035663476431"/>
    <n v="-0.67243194220178581"/>
    <n v="-0.65676510683677636"/>
    <n v="-0.53512202096034867"/>
  </r>
  <r>
    <x v="73"/>
    <x v="4"/>
    <n v="4.5"/>
    <n v="0.9"/>
    <n v="0.4"/>
    <n v="0.2"/>
    <n v="1.6"/>
    <n v="-0.61365315598904768"/>
    <n v="-0.48326973766926218"/>
    <n v="-0.53321359397531964"/>
    <n v="-0.44174710509056758"/>
    <n v="-0.77809925075986019"/>
    <n v="-0.58261384934242189"/>
  </r>
  <r>
    <x v="74"/>
    <x v="4"/>
    <n v="5.6"/>
    <n v="1.3"/>
    <n v="0.3"/>
    <n v="0.1"/>
    <n v="1.1000000000000001"/>
    <n v="-0.42562789980238985"/>
    <n v="-0.26367415571631936"/>
    <n v="-0.76227683131587509"/>
    <n v="-0.67243194220178581"/>
    <n v="-0.98032282396500003"/>
    <n v="-0.59169408190463002"/>
  </r>
  <r>
    <x v="75"/>
    <x v="4"/>
    <n v="1.6"/>
    <n v="0.3"/>
    <n v="0.2"/>
    <n v="0.4"/>
    <n v="2.2000000000000002"/>
    <n v="-1.1093561041175095"/>
    <n v="-0.81266311059867646"/>
    <n v="-0.99134006865643043"/>
    <n v="1.9622569131868967E-2"/>
    <n v="-0.53543096291369241"/>
    <n v="-0.7481832708664109"/>
  </r>
  <r>
    <x v="76"/>
    <x v="4"/>
    <n v="1"/>
    <n v="1.5"/>
    <n v="0.2"/>
    <n v="0"/>
    <n v="0.6"/>
    <n v="-1.2119153347647773"/>
    <n v="-0.15387636473984795"/>
    <n v="-0.99134006865643043"/>
    <n v="-0.90311677931300416"/>
    <n v="-1.1825463971701398"/>
    <n v="-0.91502768000684598"/>
  </r>
  <r>
    <x v="77"/>
    <x v="4"/>
    <n v="0.3"/>
    <n v="0.4"/>
    <n v="0.3"/>
    <n v="0"/>
    <n v="0.6"/>
    <n v="-1.3315677705199231"/>
    <n v="-0.75776421511044068"/>
    <n v="-0.76227683131587509"/>
    <n v="-0.90311677931300416"/>
    <n v="-1.1825463971701398"/>
    <n v="-1.0373414952064248"/>
  </r>
  <r>
    <x v="78"/>
    <x v="4"/>
    <n v="1.1000000000000001"/>
    <n v="0.5"/>
    <n v="0.1"/>
    <n v="0"/>
    <n v="0.6"/>
    <n v="-1.1948221296568993"/>
    <n v="-0.70286531962220511"/>
    <n v="-1.2204033059969859"/>
    <n v="-0.90311677931300416"/>
    <n v="-1.1825463971701398"/>
    <n v="-1.0540569950520373"/>
  </r>
  <r>
    <x v="79"/>
    <x v="4"/>
    <n v="0.3"/>
    <n v="0.1"/>
    <n v="0"/>
    <n v="0.2"/>
    <n v="0.3"/>
    <n v="-1.3315677705199231"/>
    <n v="-0.92246090157514782"/>
    <n v="-1.4494665433375413"/>
    <n v="-0.44174710509056758"/>
    <n v="-1.3038805410932239"/>
    <n v="-1.1284206669538677"/>
  </r>
  <r>
    <x v="80"/>
    <x v="5"/>
    <n v="20.8"/>
    <n v="6.1"/>
    <n v="1.5"/>
    <n v="0.3"/>
    <n v="3.6"/>
    <n v="2.1725392765950646"/>
    <n v="2.3714728277189945"/>
    <n v="1.9864820167707895"/>
    <n v="-0.21106226797934938"/>
    <n v="3.0795042060699065E-2"/>
    <n v="1.3985283192531743"/>
  </r>
  <r>
    <x v="81"/>
    <x v="5"/>
    <n v="13.2"/>
    <n v="3"/>
    <n v="0.6"/>
    <n v="1.2"/>
    <n v="8.3000000000000007"/>
    <n v="0.87345568839633725"/>
    <n v="0.66960706758368771"/>
    <n v="-7.508711929420897E-2"/>
    <n v="1.8651012660216149"/>
    <n v="1.9316966301890135"/>
    <n v="1.0507995680825524"/>
  </r>
  <r>
    <x v="82"/>
    <x v="5"/>
    <n v="8.4"/>
    <n v="2.2000000000000002"/>
    <n v="1.1000000000000001"/>
    <n v="0.6"/>
    <n v="9.6999999999999993"/>
    <n v="5.2981843218193936E-2"/>
    <n v="0.23041590367780213"/>
    <n v="1.0702290674085682"/>
    <n v="0.4809922433543054"/>
    <n v="2.4979226351634045"/>
    <n v="0.79424545734813057"/>
  </r>
  <r>
    <x v="83"/>
    <x v="5"/>
    <n v="16"/>
    <n v="2.9"/>
    <n v="1"/>
    <n v="0.1"/>
    <n v="5.7"/>
    <n v="1.3520654314169209"/>
    <n v="0.61470817209545192"/>
    <n v="0.8411658300680126"/>
    <n v="-0.67243194220178581"/>
    <n v="0.88013404952228635"/>
    <n v="0.72989815692855808"/>
  </r>
  <r>
    <x v="84"/>
    <x v="5"/>
    <n v="11.7"/>
    <n v="0.9"/>
    <n v="0.5"/>
    <n v="0.4"/>
    <n v="9.1999999999999993"/>
    <n v="0.61705761177816743"/>
    <n v="-0.48326973766926218"/>
    <n v="-0.30415035663476431"/>
    <n v="1.9622569131868967E-2"/>
    <n v="2.2956990619582647"/>
    <n v="0.50492398026581642"/>
  </r>
  <r>
    <x v="85"/>
    <x v="5"/>
    <n v="15.9"/>
    <n v="3"/>
    <n v="0.9"/>
    <n v="0.2"/>
    <n v="2.8"/>
    <n v="1.3349722263090431"/>
    <n v="0.66960706758368771"/>
    <n v="0.61210259272745726"/>
    <n v="-0.44174710509056758"/>
    <n v="-0.29276267506752474"/>
    <n v="0.50141386954147882"/>
  </r>
  <r>
    <x v="86"/>
    <x v="5"/>
    <n v="9.5"/>
    <n v="4.0999999999999996"/>
    <n v="0.7"/>
    <n v="0.3"/>
    <n v="2.8"/>
    <n v="0.24100709940485177"/>
    <n v="1.2734949179542805"/>
    <n v="0.15397611804634637"/>
    <n v="-0.21106226797934938"/>
    <n v="-0.29276267506752474"/>
    <n v="0.25988565590885626"/>
  </r>
  <r>
    <x v="87"/>
    <x v="5"/>
    <n v="9.9"/>
    <n v="1"/>
    <n v="0.9"/>
    <n v="0.3"/>
    <n v="2"/>
    <n v="0.30937991983636376"/>
    <n v="-0.4283708421810265"/>
    <n v="0.61210259272745726"/>
    <n v="-0.21106226797934938"/>
    <n v="-0.61632039219574841"/>
    <n v="-5.596822221222969E-2"/>
  </r>
  <r>
    <x v="88"/>
    <x v="5"/>
    <n v="5.7"/>
    <n v="0.5"/>
    <n v="0.3"/>
    <n v="0.5"/>
    <n v="4"/>
    <n v="-0.40853469469451181"/>
    <n v="-0.70286531962220511"/>
    <n v="-0.76227683131587509"/>
    <n v="0.25030740624308717"/>
    <n v="0.19257390062481089"/>
    <n v="-0.30141410596875057"/>
  </r>
  <r>
    <x v="89"/>
    <x v="5"/>
    <n v="4.7"/>
    <n v="2.6"/>
    <n v="0.5"/>
    <n v="0.1"/>
    <n v="1.7"/>
    <n v="-0.57946674577329171"/>
    <n v="0.45001148563074495"/>
    <n v="-0.30415035663476431"/>
    <n v="-0.67243194220178581"/>
    <n v="-0.73765453611883225"/>
    <n v="-0.37785597865508747"/>
  </r>
  <r>
    <x v="90"/>
    <x v="5"/>
    <n v="4"/>
    <n v="0.7"/>
    <n v="0.6"/>
    <n v="0.2"/>
    <n v="2.2999999999999998"/>
    <n v="-0.69911918152843766"/>
    <n v="-0.59306752864573364"/>
    <n v="-7.508711929420897E-2"/>
    <n v="-0.44174710509056758"/>
    <n v="-0.49498624827266458"/>
    <n v="-0.50487164349992741"/>
  </r>
  <r>
    <x v="91"/>
    <x v="5"/>
    <n v="4.2"/>
    <n v="0.3"/>
    <n v="0.4"/>
    <n v="0.2"/>
    <n v="3"/>
    <n v="-0.66493277131268158"/>
    <n v="-0.81266311059867646"/>
    <n v="-0.53321359397531964"/>
    <n v="-0.44174710509056758"/>
    <n v="-0.21187324578546876"/>
    <n v="-0.55063120753051664"/>
  </r>
  <r>
    <x v="92"/>
    <x v="5"/>
    <n v="1.5"/>
    <n v="0"/>
    <n v="1"/>
    <n v="0"/>
    <n v="0.5"/>
    <n v="-1.1264493092253873"/>
    <n v="-0.97735979706338361"/>
    <n v="0.8411658300680126"/>
    <n v="-0.90311677931300416"/>
    <n v="-1.2229911118111678"/>
    <n v="-0.78729761692927525"/>
  </r>
  <r>
    <x v="93"/>
    <x v="5"/>
    <n v="2.7"/>
    <n v="0.6"/>
    <n v="0"/>
    <n v="0"/>
    <n v="0.9"/>
    <n v="-0.9213308479308514"/>
    <n v="-0.64796642413396943"/>
    <n v="-1.4494665433375413"/>
    <n v="-0.90311677931300416"/>
    <n v="-1.061212253247056"/>
    <n v="-0.97112248825304226"/>
  </r>
  <r>
    <x v="94"/>
    <x v="5"/>
    <n v="0.5"/>
    <n v="0.5"/>
    <n v="0.5"/>
    <n v="0"/>
    <n v="0"/>
    <n v="-1.2973813603041673"/>
    <n v="-0.70286531962220511"/>
    <n v="-0.30415035663476431"/>
    <n v="-0.90311677931300416"/>
    <n v="-1.4252146850163077"/>
    <n v="-0.99592047941111794"/>
  </r>
  <r>
    <x v="95"/>
    <x v="5"/>
    <n v="0.6"/>
    <n v="0.6"/>
    <n v="0"/>
    <n v="0"/>
    <n v="1.6"/>
    <n v="-1.2802881551962892"/>
    <n v="-0.64796642413396943"/>
    <n v="-1.4494665433375413"/>
    <n v="-0.90311677931300416"/>
    <n v="-0.77809925075986019"/>
    <n v="-1.0221870799352346"/>
  </r>
  <r>
    <x v="96"/>
    <x v="5"/>
    <n v="1.7"/>
    <n v="0.3"/>
    <n v="0.1"/>
    <n v="0"/>
    <n v="0.7"/>
    <n v="-1.0922628990096312"/>
    <n v="-0.81266311059867646"/>
    <n v="-1.2204033059969859"/>
    <n v="-0.90311677931300416"/>
    <n v="-1.1421016825291119"/>
    <n v="-1.0371598411249454"/>
  </r>
  <r>
    <x v="97"/>
    <x v="5"/>
    <n v="1"/>
    <n v="0"/>
    <n v="0"/>
    <n v="0"/>
    <n v="1"/>
    <n v="-1.2119153347647773"/>
    <n v="-0.97735979706338361"/>
    <n v="-1.4494665433375413"/>
    <n v="-0.90311677931300416"/>
    <n v="-1.020767538606028"/>
    <n v="-1.1160875659608973"/>
  </r>
  <r>
    <x v="98"/>
    <x v="6"/>
    <n v="19"/>
    <n v="5.7"/>
    <n v="1.7"/>
    <n v="0.3"/>
    <n v="3.6"/>
    <n v="1.8648615846532606"/>
    <n v="2.1518772457660522"/>
    <n v="2.4446084914519002"/>
    <n v="-0.21106226797934938"/>
    <n v="3.0795042060699065E-2"/>
    <n v="1.3310248664822113"/>
  </r>
  <r>
    <x v="99"/>
    <x v="6"/>
    <n v="21.7"/>
    <n v="2.7"/>
    <n v="0.9"/>
    <n v="0.6"/>
    <n v="6.2"/>
    <n v="2.3263781225659663"/>
    <n v="0.50491038111898068"/>
    <n v="0.61210259272745726"/>
    <n v="0.4809922433543054"/>
    <n v="1.0823576227274261"/>
    <n v="1.1793312629513357"/>
  </r>
  <r>
    <x v="100"/>
    <x v="6"/>
    <n v="10.4"/>
    <n v="1.6"/>
    <n v="1.2"/>
    <n v="0.5"/>
    <n v="6.5"/>
    <n v="0.39484594537575374"/>
    <n v="-9.8977469251612188E-2"/>
    <n v="1.2992923047491234"/>
    <n v="0.25030740624308717"/>
    <n v="1.20369176665051"/>
    <n v="0.57183659974133727"/>
  </r>
  <r>
    <x v="101"/>
    <x v="6"/>
    <n v="11.4"/>
    <n v="4.7"/>
    <n v="0.9"/>
    <n v="0.1"/>
    <n v="2.4"/>
    <n v="0.56577799645453364"/>
    <n v="1.602888290883695"/>
    <n v="0.61210259272745726"/>
    <n v="-0.67243194220178581"/>
    <n v="-0.45454153363163657"/>
    <n v="0.39035334796562243"/>
  </r>
  <r>
    <x v="102"/>
    <x v="6"/>
    <n v="11.9"/>
    <n v="2.6"/>
    <n v="0.8"/>
    <n v="0.4"/>
    <n v="3.5"/>
    <n v="0.65124402199392351"/>
    <n v="0.45001148563074495"/>
    <n v="0.38303935538690198"/>
    <n v="1.9622569131868967E-2"/>
    <n v="-9.6496725803289322E-3"/>
    <n v="0.34384485788607594"/>
  </r>
  <r>
    <x v="103"/>
    <x v="6"/>
    <n v="6.6"/>
    <n v="0.5"/>
    <n v="0.5"/>
    <n v="1.2"/>
    <n v="6.8"/>
    <n v="-0.25469584872360995"/>
    <n v="-0.70286531962220511"/>
    <n v="-0.30415035663476431"/>
    <n v="1.8651012660216149"/>
    <n v="1.3250259105735938"/>
    <n v="0.28216599998122233"/>
  </r>
  <r>
    <x v="104"/>
    <x v="6"/>
    <n v="9.1"/>
    <n v="0.5"/>
    <n v="0.6"/>
    <n v="0.9"/>
    <n v="4.2"/>
    <n v="0.17263427897333974"/>
    <n v="-0.70286531962220511"/>
    <n v="-7.508711929420897E-2"/>
    <n v="1.1730467546879604"/>
    <n v="0.27346332990686689"/>
    <n v="0.13060383105799697"/>
  </r>
  <r>
    <x v="105"/>
    <x v="6"/>
    <n v="7.9"/>
    <n v="4.5"/>
    <n v="0.7"/>
    <n v="0.1"/>
    <n v="2.1"/>
    <n v="-3.2484182321196008E-2"/>
    <n v="1.4930904999072234"/>
    <n v="0.15397611804634637"/>
    <n v="-0.67243194220178581"/>
    <n v="-0.57587567755472036"/>
    <n v="9.5929336150825911E-2"/>
  </r>
  <r>
    <x v="106"/>
    <x v="6"/>
    <n v="6.4"/>
    <n v="0.9"/>
    <n v="0.8"/>
    <n v="0.3"/>
    <n v="4.7"/>
    <n v="-0.28888225893936581"/>
    <n v="-0.48326973766926218"/>
    <n v="0.38303935538690198"/>
    <n v="-0.21106226797934938"/>
    <n v="0.47568690311200668"/>
    <n v="-6.2384681482127946E-2"/>
  </r>
  <r>
    <x v="107"/>
    <x v="6"/>
    <n v="4.5999999999999996"/>
    <n v="0.8"/>
    <n v="0.8"/>
    <n v="0.3"/>
    <n v="2.5"/>
    <n v="-0.59655995088116975"/>
    <n v="-0.53816863315749786"/>
    <n v="0.38303935538690198"/>
    <n v="-0.21106226797934938"/>
    <n v="-0.41409681899060857"/>
    <n v="-0.34362451258283933"/>
  </r>
  <r>
    <x v="108"/>
    <x v="6"/>
    <n v="2.8"/>
    <n v="1.5"/>
    <n v="0.5"/>
    <n v="0"/>
    <n v="0.9"/>
    <n v="-0.90423764282297348"/>
    <n v="-0.15387636473984795"/>
    <n v="-0.30415035663476431"/>
    <n v="-0.90311677931300416"/>
    <n v="-1.061212253247056"/>
    <n v="-0.69537908683643823"/>
  </r>
  <r>
    <x v="109"/>
    <x v="6"/>
    <n v="2.4"/>
    <n v="2"/>
    <n v="0.1"/>
    <n v="0"/>
    <n v="0.9"/>
    <n v="-0.97261046325448541"/>
    <n v="0.1206181127013306"/>
    <n v="-1.2204033059969859"/>
    <n v="-0.90311677931300416"/>
    <n v="-1.061212253247056"/>
    <n v="-0.79842997988198916"/>
  </r>
  <r>
    <x v="110"/>
    <x v="6"/>
    <n v="3.2"/>
    <n v="0.4"/>
    <n v="0.4"/>
    <n v="0"/>
    <n v="1"/>
    <n v="-0.83586482239146154"/>
    <n v="-0.75776421511044068"/>
    <n v="-0.53321359397531964"/>
    <n v="-0.90311677931300416"/>
    <n v="-1.020767538606028"/>
    <n v="-0.8219153534539807"/>
  </r>
  <r>
    <x v="111"/>
    <x v="6"/>
    <n v="0.9"/>
    <n v="0.1"/>
    <n v="0.1"/>
    <n v="0.3"/>
    <n v="1.4"/>
    <n v="-1.2290085398726551"/>
    <n v="-0.92246090157514782"/>
    <n v="-1.2204033059969859"/>
    <n v="-0.21106226797934938"/>
    <n v="-0.8589886800419162"/>
    <n v="-0.93971231438165959"/>
  </r>
  <r>
    <x v="112"/>
    <x v="6"/>
    <n v="1.7"/>
    <n v="0.2"/>
    <n v="0.1"/>
    <n v="0"/>
    <n v="0.2"/>
    <n v="-1.0922628990096312"/>
    <n v="-0.86756200608691225"/>
    <n v="-1.2204033059969859"/>
    <n v="-0.90311677931300416"/>
    <n v="-1.3443252557342515"/>
    <n v="-1.0885843348636206"/>
  </r>
  <r>
    <x v="113"/>
    <x v="7"/>
    <n v="17.600000000000001"/>
    <n v="8.8000000000000007"/>
    <n v="1.6"/>
    <n v="0.2"/>
    <n v="3.5"/>
    <n v="1.6255567131429691"/>
    <n v="3.8537430059013595"/>
    <n v="2.2155452541113454"/>
    <n v="-0.44174710509056758"/>
    <n v="-9.6496725803289322E-3"/>
    <n v="1.5225554029602137"/>
  </r>
  <r>
    <x v="114"/>
    <x v="7"/>
    <n v="13.7"/>
    <n v="1.2"/>
    <n v="0.9"/>
    <n v="0.9"/>
    <n v="8.6"/>
    <n v="0.95892171393572712"/>
    <n v="-0.31857305120455509"/>
    <n v="0.61210259272745726"/>
    <n v="1.1730467546879604"/>
    <n v="2.0530307741120972"/>
    <n v="0.90234046087453912"/>
  </r>
  <r>
    <x v="115"/>
    <x v="7"/>
    <n v="11.8"/>
    <n v="1.4"/>
    <n v="0.7"/>
    <n v="0.7"/>
    <n v="9.1999999999999993"/>
    <n v="0.63415081688604558"/>
    <n v="-0.20877526022808371"/>
    <n v="0.15397611804634637"/>
    <n v="0.71167708046552358"/>
    <n v="2.2956990619582647"/>
    <n v="0.73747798518863039"/>
  </r>
  <r>
    <x v="116"/>
    <x v="7"/>
    <n v="13.2"/>
    <n v="3.5"/>
    <n v="0.8"/>
    <n v="0.5"/>
    <n v="2.9"/>
    <n v="0.87345568839633725"/>
    <n v="0.94410154502486632"/>
    <n v="0.38303935538690198"/>
    <n v="0.25030740624308717"/>
    <n v="-0.25231796042649673"/>
    <n v="0.49539543768307348"/>
  </r>
  <r>
    <x v="117"/>
    <x v="7"/>
    <n v="13.6"/>
    <n v="1.8"/>
    <n v="0.7"/>
    <n v="0.5"/>
    <n v="4.7"/>
    <n v="0.94182850882784919"/>
    <n v="1.082032172485921E-2"/>
    <n v="0.15397611804634637"/>
    <n v="0.25030740624308717"/>
    <n v="0.47568690311200668"/>
    <n v="0.44049252625914304"/>
  </r>
  <r>
    <x v="118"/>
    <x v="7"/>
    <n v="9.4"/>
    <n v="0.8"/>
    <n v="0.3"/>
    <n v="1.2"/>
    <n v="6.4"/>
    <n v="0.22391389429697384"/>
    <n v="-0.53816863315749786"/>
    <n v="-0.76227683131587509"/>
    <n v="1.8651012660216149"/>
    <n v="1.1632470520094822"/>
    <n v="0.35761351726535001"/>
  </r>
  <r>
    <x v="119"/>
    <x v="7"/>
    <n v="9"/>
    <n v="3.2"/>
    <n v="0.7"/>
    <n v="0.2"/>
    <n v="1.9"/>
    <n v="0.15554107386546182"/>
    <n v="0.77940485856015929"/>
    <n v="0.15397611804634637"/>
    <n v="-0.44174710509056758"/>
    <n v="-0.65676510683677636"/>
    <n v="2.8024624447681945E-2"/>
  </r>
  <r>
    <x v="120"/>
    <x v="7"/>
    <n v="10.4"/>
    <n v="2.5"/>
    <n v="0.8"/>
    <n v="0.1"/>
    <n v="1.8"/>
    <n v="0.39484594537575374"/>
    <n v="0.39511259014250916"/>
    <n v="0.38303935538690198"/>
    <n v="-0.67243194220178581"/>
    <n v="-0.6972098214778043"/>
    <n v="1.4625449323434542E-2"/>
  </r>
  <r>
    <x v="121"/>
    <x v="7"/>
    <n v="7"/>
    <n v="0.4"/>
    <n v="0.2"/>
    <n v="1.4"/>
    <n v="3.4"/>
    <n v="-0.18632302829209796"/>
    <n v="-0.75776421511044068"/>
    <n v="-0.99134006865643043"/>
    <n v="2.3264709402440511"/>
    <n v="-5.009438722135693E-2"/>
    <n v="-1.7198998215845814E-2"/>
  </r>
  <r>
    <x v="122"/>
    <x v="7"/>
    <n v="5.9"/>
    <n v="0.9"/>
    <n v="0.6"/>
    <n v="0.7"/>
    <n v="3.1"/>
    <n v="-0.37434828447875579"/>
    <n v="-0.48326973766926218"/>
    <n v="-7.508711929420897E-2"/>
    <n v="0.71167708046552358"/>
    <n v="-0.17142853114444076"/>
    <n v="-0.14775564493067012"/>
  </r>
  <r>
    <x v="123"/>
    <x v="7"/>
    <n v="3.6"/>
    <n v="0.4"/>
    <n v="1"/>
    <n v="0.6"/>
    <n v="3.5"/>
    <n v="-0.7674920019599496"/>
    <n v="-0.75776421511044068"/>
    <n v="0.8411658300680126"/>
    <n v="0.4809922433543054"/>
    <n v="-9.6496725803289322E-3"/>
    <n v="-0.18540666711279116"/>
  </r>
  <r>
    <x v="124"/>
    <x v="7"/>
    <n v="8.4"/>
    <n v="1.5"/>
    <n v="0.4"/>
    <n v="0.1"/>
    <n v="2.7"/>
    <n v="5.2981843218193936E-2"/>
    <n v="-0.15387636473984795"/>
    <n v="-0.53321359397531964"/>
    <n v="-0.67243194220178581"/>
    <n v="-0.33320738970855257"/>
    <n v="-0.26236902835078774"/>
  </r>
  <r>
    <x v="125"/>
    <x v="7"/>
    <n v="4.8"/>
    <n v="0.7"/>
    <n v="0.6"/>
    <n v="0.4"/>
    <n v="2.8"/>
    <n v="-0.56237354066541378"/>
    <n v="-0.59306752864573364"/>
    <n v="-7.508711929420897E-2"/>
    <n v="1.9622569131868967E-2"/>
    <n v="-0.29276267506752474"/>
    <n v="-0.35419778546662678"/>
  </r>
  <r>
    <x v="126"/>
    <x v="7"/>
    <n v="4.9000000000000004"/>
    <n v="0.5"/>
    <n v="0.4"/>
    <n v="0.6"/>
    <n v="2.8"/>
    <n v="-0.54528033555753563"/>
    <n v="-0.70286531962220511"/>
    <n v="-0.53321359397531964"/>
    <n v="0.4809922433543054"/>
    <n v="-0.29276267506752474"/>
    <n v="-0.37054290219835884"/>
  </r>
  <r>
    <x v="127"/>
    <x v="8"/>
    <n v="13.5"/>
    <n v="0.4"/>
    <n v="1.2"/>
    <n v="1.6"/>
    <n v="13.2"/>
    <n v="0.92473530371997126"/>
    <n v="-0.75776421511044068"/>
    <n v="1.2992923047491234"/>
    <n v="2.787840614466488"/>
    <n v="3.9134876475993829"/>
    <n v="1.5216352154961215"/>
  </r>
  <r>
    <x v="128"/>
    <x v="8"/>
    <n v="16.399999999999999"/>
    <n v="3.3"/>
    <n v="1.4"/>
    <n v="1.4"/>
    <n v="6.8"/>
    <n v="1.4204382518484326"/>
    <n v="0.83430375404839474"/>
    <n v="1.7574187794302341"/>
    <n v="2.3264709402440511"/>
    <n v="1.3250259105735938"/>
    <n v="1.4705808664300704"/>
  </r>
  <r>
    <x v="129"/>
    <x v="8"/>
    <n v="15.5"/>
    <n v="7.6"/>
    <n v="1.3"/>
    <n v="0.1"/>
    <n v="3.1"/>
    <n v="1.2665994058775312"/>
    <n v="3.1949562600425305"/>
    <n v="1.5283555420896788"/>
    <n v="-0.67243194220178581"/>
    <n v="-0.17142853114444076"/>
    <n v="1.1130739075260614"/>
  </r>
  <r>
    <x v="130"/>
    <x v="8"/>
    <n v="15.2"/>
    <n v="2.1"/>
    <n v="1.1000000000000001"/>
    <n v="0.6"/>
    <n v="9.3000000000000007"/>
    <n v="1.2153197905538971"/>
    <n v="0.17551700818956636"/>
    <n v="1.0702290674085682"/>
    <n v="0.4809922433543054"/>
    <n v="2.3361437765992932"/>
    <n v="1.0996112907383719"/>
  </r>
  <r>
    <x v="131"/>
    <x v="8"/>
    <n v="13.9"/>
    <n v="2.1"/>
    <n v="0.7"/>
    <n v="0.1"/>
    <n v="2.2999999999999998"/>
    <n v="0.99310812415148331"/>
    <n v="0.17551700818956636"/>
    <n v="0.15397611804634637"/>
    <n v="-0.67243194220178581"/>
    <n v="-0.49498624827266458"/>
    <n v="0.15627021560550941"/>
  </r>
  <r>
    <x v="132"/>
    <x v="8"/>
    <n v="9.6"/>
    <n v="0.9"/>
    <n v="0.7"/>
    <n v="0.5"/>
    <n v="3.7"/>
    <n v="0.25810030451272969"/>
    <n v="-0.48326973766926218"/>
    <n v="0.15397611804634637"/>
    <n v="0.25030740624308717"/>
    <n v="7.1239756701727067E-2"/>
    <n v="5.5666623803726917E-2"/>
  </r>
  <r>
    <x v="133"/>
    <x v="8"/>
    <n v="8.6999999999999993"/>
    <n v="3.9"/>
    <n v="0.7"/>
    <n v="0.1"/>
    <n v="1.8"/>
    <n v="0.10426145854182772"/>
    <n v="1.1636971269778089"/>
    <n v="0.15397611804634637"/>
    <n v="-0.67243194220178581"/>
    <n v="-0.6972098214778043"/>
    <n v="4.6807525039233383E-2"/>
  </r>
  <r>
    <x v="134"/>
    <x v="8"/>
    <n v="5.9"/>
    <n v="0.7"/>
    <n v="0.9"/>
    <n v="0.2"/>
    <n v="2"/>
    <n v="-0.37434828447875579"/>
    <n v="-0.59306752864573364"/>
    <n v="0.61210259272745726"/>
    <n v="-0.44174710509056758"/>
    <n v="-0.61632039219574841"/>
    <n v="-0.32862874636638972"/>
  </r>
  <r>
    <x v="135"/>
    <x v="8"/>
    <n v="3.8"/>
    <n v="2.2000000000000002"/>
    <n v="0.4"/>
    <n v="0.1"/>
    <n v="1.5"/>
    <n v="-0.73330559174419363"/>
    <n v="0.23041590367780213"/>
    <n v="-0.53321359397531964"/>
    <n v="-0.67243194220178581"/>
    <n v="-0.81854396540088825"/>
    <n v="-0.51846412029444111"/>
  </r>
  <r>
    <x v="136"/>
    <x v="8"/>
    <n v="2.9"/>
    <n v="0.5"/>
    <n v="0.2"/>
    <n v="0.5"/>
    <n v="2.4"/>
    <n v="-0.88714443771509544"/>
    <n v="-0.70286531962220511"/>
    <n v="-0.99134006865643043"/>
    <n v="0.25030740624308717"/>
    <n v="-0.45454153363163657"/>
    <n v="-0.60877960132729836"/>
  </r>
  <r>
    <x v="137"/>
    <x v="8"/>
    <n v="4.2"/>
    <n v="0.6"/>
    <n v="0.3"/>
    <n v="0.1"/>
    <n v="2.7"/>
    <n v="-0.66493277131268158"/>
    <n v="-0.64796642413396943"/>
    <n v="-0.76227683131587509"/>
    <n v="-0.67243194220178581"/>
    <n v="-0.33320738970855257"/>
    <n v="-0.61092091018995787"/>
  </r>
  <r>
    <x v="138"/>
    <x v="8"/>
    <n v="4.5999999999999996"/>
    <n v="0.3"/>
    <n v="0.2"/>
    <n v="0.3"/>
    <n v="1.7"/>
    <n v="-0.59655995088116975"/>
    <n v="-0.81266311059867646"/>
    <n v="-0.99134006865643043"/>
    <n v="-0.21106226797934938"/>
    <n v="-0.73765453611883225"/>
    <n v="-0.66939186510321969"/>
  </r>
  <r>
    <x v="139"/>
    <x v="8"/>
    <n v="2.2999999999999998"/>
    <n v="1.4"/>
    <n v="0.4"/>
    <n v="0"/>
    <n v="0.6"/>
    <n v="-0.98970366836236345"/>
    <n v="-0.20877526022808371"/>
    <n v="-0.53321359397531964"/>
    <n v="-0.90311677931300416"/>
    <n v="-1.1825463971701398"/>
    <n v="-0.7906249879816023"/>
  </r>
  <r>
    <x v="140"/>
    <x v="8"/>
    <n v="2.4"/>
    <n v="0.3"/>
    <n v="0.2"/>
    <n v="0"/>
    <n v="1.4"/>
    <n v="-0.97261046325448541"/>
    <n v="-0.81266311059867646"/>
    <n v="-0.99134006865643043"/>
    <n v="-0.90311677931300416"/>
    <n v="-0.8589886800419162"/>
    <n v="-0.91028202429987926"/>
  </r>
  <r>
    <x v="141"/>
    <x v="8"/>
    <n v="1"/>
    <n v="0.1"/>
    <n v="0.3"/>
    <n v="0.1"/>
    <n v="1.2"/>
    <n v="-1.2119153347647773"/>
    <n v="-0.92246090157514782"/>
    <n v="-0.76227683131587509"/>
    <n v="-0.67243194220178581"/>
    <n v="-0.93987810932397198"/>
    <n v="-0.9512487186369063"/>
  </r>
  <r>
    <x v="142"/>
    <x v="9"/>
    <n v="24"/>
    <n v="8.5"/>
    <n v="1.6"/>
    <n v="0.2"/>
    <n v="4.3"/>
    <n v="2.7195218400471601"/>
    <n v="3.6890463194366521"/>
    <n v="2.2155452541113454"/>
    <n v="-0.44174710509056758"/>
    <n v="0.31390804454789473"/>
    <n v="1.8825171471641742"/>
  </r>
  <r>
    <x v="143"/>
    <x v="9"/>
    <n v="18.2"/>
    <n v="2.1"/>
    <n v="0.7"/>
    <n v="0.4"/>
    <n v="9.3000000000000007"/>
    <n v="1.7281159437902367"/>
    <n v="0.17551700818956636"/>
    <n v="0.15397611804634637"/>
    <n v="1.9622569131868967E-2"/>
    <n v="2.3361437765992932"/>
    <n v="1.0468067431715751"/>
  </r>
  <r>
    <x v="144"/>
    <x v="9"/>
    <n v="7.3"/>
    <n v="1.7"/>
    <n v="0.7"/>
    <n v="1.8"/>
    <n v="10"/>
    <n v="-0.13504341296846403"/>
    <n v="-4.4078573763376552E-2"/>
    <n v="0.15397611804634637"/>
    <n v="3.2492102886889245"/>
    <n v="2.6192567790864887"/>
    <n v="0.98500057818437392"/>
  </r>
  <r>
    <x v="145"/>
    <x v="9"/>
    <n v="9.3000000000000007"/>
    <n v="4.2"/>
    <n v="1.5"/>
    <n v="0.3"/>
    <n v="4.7"/>
    <n v="0.20682068918909591"/>
    <n v="1.3283938134425164"/>
    <n v="1.9864820167707895"/>
    <n v="-0.21106226797934938"/>
    <n v="0.47568690311200668"/>
    <n v="0.68917531238634933"/>
  </r>
  <r>
    <x v="146"/>
    <x v="9"/>
    <n v="18.399999999999999"/>
    <n v="2.2000000000000002"/>
    <n v="0.9"/>
    <n v="0.5"/>
    <n v="3.1"/>
    <n v="1.7623023540059926"/>
    <n v="0.23041590367780213"/>
    <n v="0.61210259272745726"/>
    <n v="0.25030740624308717"/>
    <n v="-0.17142853114444076"/>
    <n v="0.66984968055405159"/>
  </r>
  <r>
    <x v="147"/>
    <x v="9"/>
    <n v="6.2"/>
    <n v="1.9"/>
    <n v="1.2"/>
    <n v="0.9"/>
    <n v="5"/>
    <n v="-0.32306866915512183"/>
    <n v="6.5719217213094844E-2"/>
    <n v="1.2992923047491234"/>
    <n v="1.1730467546879604"/>
    <n v="0.59702104703509051"/>
    <n v="0.40647831101866311"/>
  </r>
  <r>
    <x v="148"/>
    <x v="9"/>
    <n v="6.9"/>
    <n v="5.6"/>
    <n v="1"/>
    <n v="0.1"/>
    <n v="2.9"/>
    <n v="-0.20341623339997589"/>
    <n v="2.0969783502778161"/>
    <n v="0.8411658300680126"/>
    <n v="-0.67243194220178581"/>
    <n v="-0.25231796042649673"/>
    <n v="0.33321729113020504"/>
  </r>
  <r>
    <x v="149"/>
    <x v="9"/>
    <n v="11"/>
    <n v="3.5"/>
    <n v="0.6"/>
    <n v="0.1"/>
    <n v="2.2999999999999998"/>
    <n v="0.49740517602302159"/>
    <n v="0.94410154502486632"/>
    <n v="-7.508711929420897E-2"/>
    <n v="-0.67243194220178581"/>
    <n v="-0.49498624827266458"/>
    <n v="0.12691675293294757"/>
  </r>
  <r>
    <x v="150"/>
    <x v="9"/>
    <n v="9.5"/>
    <n v="1.5"/>
    <n v="0.8"/>
    <n v="0.3"/>
    <n v="4"/>
    <n v="0.24100709940485177"/>
    <n v="-0.15387636473984795"/>
    <n v="0.38303935538690198"/>
    <n v="-0.21106226797934938"/>
    <n v="0.19257390062481089"/>
    <n v="0.10583820010958099"/>
  </r>
  <r>
    <x v="151"/>
    <x v="9"/>
    <n v="7.9"/>
    <n v="0.6"/>
    <n v="0.3"/>
    <n v="0.9"/>
    <n v="5.5"/>
    <n v="-3.2484182321196008E-2"/>
    <n v="-0.64796642413396943"/>
    <n v="-0.76227683131587509"/>
    <n v="1.1730467546879604"/>
    <n v="0.79924462024023035"/>
    <n v="8.2125873030706148E-2"/>
  </r>
  <r>
    <x v="152"/>
    <x v="9"/>
    <n v="6.4"/>
    <n v="0.4"/>
    <n v="0.1"/>
    <n v="0.4"/>
    <n v="3.7"/>
    <n v="-0.28888225893936581"/>
    <n v="-0.75776421511044068"/>
    <n v="-1.2204033059969859"/>
    <n v="1.9622569131868967E-2"/>
    <n v="7.1239756701727067E-2"/>
    <n v="-0.40408667989332003"/>
  </r>
  <r>
    <x v="153"/>
    <x v="9"/>
    <n v="1.7"/>
    <n v="0.3"/>
    <n v="0.3"/>
    <n v="0.3"/>
    <n v="3.1"/>
    <n v="-1.0922628990096312"/>
    <n v="-0.81266311059867646"/>
    <n v="-0.76227683131587509"/>
    <n v="-0.21106226797934938"/>
    <n v="-0.17142853114444076"/>
    <n v="-0.6704980629457965"/>
  </r>
  <r>
    <x v="154"/>
    <x v="9"/>
    <n v="0.7"/>
    <n v="0.1"/>
    <n v="0.1"/>
    <n v="0.2"/>
    <n v="1"/>
    <n v="-1.2631949500884112"/>
    <n v="-0.92246090157514782"/>
    <n v="-1.2204033059969859"/>
    <n v="-0.44174710509056758"/>
    <n v="-1.020767538606028"/>
    <n v="-1.0169267347258917"/>
  </r>
  <r>
    <x v="155"/>
    <x v="9"/>
    <n v="1.1000000000000001"/>
    <n v="0.5"/>
    <n v="0"/>
    <n v="0"/>
    <n v="0.6"/>
    <n v="-1.1948221296568993"/>
    <n v="-0.70286531962220511"/>
    <n v="-1.4494665433375413"/>
    <n v="-0.90311677931300416"/>
    <n v="-1.1825463971701398"/>
    <n v="-1.0884164806531205"/>
  </r>
  <r>
    <x v="156"/>
    <x v="10"/>
    <n v="25.4"/>
    <n v="6.1"/>
    <n v="1.6"/>
    <n v="0.4"/>
    <n v="4.7"/>
    <n v="2.9588267115574518"/>
    <n v="2.3714728277189945"/>
    <n v="2.2155452541113454"/>
    <n v="1.9622569131868967E-2"/>
    <n v="0.47568690311200668"/>
    <n v="1.7923551331199181"/>
  </r>
  <r>
    <x v="157"/>
    <x v="10"/>
    <n v="18.3"/>
    <n v="1.8"/>
    <n v="0.8"/>
    <n v="1.8"/>
    <n v="12.2"/>
    <n v="1.745209148898115"/>
    <n v="1.082032172485921E-2"/>
    <n v="0.38303935538690198"/>
    <n v="3.2492102886889245"/>
    <n v="3.5090405011891033"/>
    <n v="1.7723723558636009"/>
  </r>
  <r>
    <x v="158"/>
    <x v="10"/>
    <n v="16.600000000000001"/>
    <n v="4"/>
    <n v="1.2"/>
    <n v="0.4"/>
    <n v="5.5"/>
    <n v="1.4546246620641892"/>
    <n v="1.218596022466045"/>
    <n v="1.2992923047491234"/>
    <n v="1.9622569131868967E-2"/>
    <n v="0.79924462024023035"/>
    <n v="1.0377927582426607"/>
  </r>
  <r>
    <x v="159"/>
    <x v="10"/>
    <n v="12.1"/>
    <n v="1.1000000000000001"/>
    <n v="0.7"/>
    <n v="1.3"/>
    <n v="6.9"/>
    <n v="0.68543043220967936"/>
    <n v="-0.37347194669279077"/>
    <n v="0.15397611804634637"/>
    <n v="2.0957861031328333"/>
    <n v="1.365470625214622"/>
    <n v="0.74149319854414697"/>
  </r>
  <r>
    <x v="160"/>
    <x v="10"/>
    <n v="12.5"/>
    <n v="4.0999999999999996"/>
    <n v="1"/>
    <n v="0.4"/>
    <n v="2.6"/>
    <n v="0.75380325264119141"/>
    <n v="1.2734949179542805"/>
    <n v="0.8411658300680126"/>
    <n v="1.9622569131868967E-2"/>
    <n v="-0.37365210434958057"/>
    <n v="0.53522779839327961"/>
  </r>
  <r>
    <x v="161"/>
    <x v="10"/>
    <n v="10.199999999999999"/>
    <n v="2.7"/>
    <n v="1.4"/>
    <n v="0.4"/>
    <n v="3.5"/>
    <n v="0.36065953515999755"/>
    <n v="0.50491038111898068"/>
    <n v="1.7574187794302341"/>
    <n v="1.9622569131868967E-2"/>
    <n v="-9.6496725803289322E-3"/>
    <n v="0.47380620454004507"/>
  </r>
  <r>
    <x v="162"/>
    <x v="10"/>
    <n v="5.8"/>
    <n v="0.5"/>
    <n v="0.3"/>
    <n v="0.8"/>
    <n v="7.9"/>
    <n v="-0.39144148958663388"/>
    <n v="-0.70286531962220511"/>
    <n v="-0.76227683131587509"/>
    <n v="0.94236191757674204"/>
    <n v="1.7699177716249015"/>
    <n v="0.12299080646367916"/>
  </r>
  <r>
    <x v="163"/>
    <x v="10"/>
    <n v="6.9"/>
    <n v="1.2"/>
    <n v="0.6"/>
    <n v="0.2"/>
    <n v="3.7"/>
    <n v="-0.20341623339997589"/>
    <n v="-0.31857305120455509"/>
    <n v="-7.508711929420897E-2"/>
    <n v="-0.44174710509056758"/>
    <n v="7.1239756701727067E-2"/>
    <n v="-0.18801666257827487"/>
  </r>
  <r>
    <x v="164"/>
    <x v="10"/>
    <n v="6.7"/>
    <n v="0.9"/>
    <n v="0.7"/>
    <n v="0.3"/>
    <n v="3.2"/>
    <n v="-0.23760264361573191"/>
    <n v="-0.48326973766926218"/>
    <n v="0.15397611804634637"/>
    <n v="-0.21106226797934938"/>
    <n v="-0.13098381650341276"/>
    <n v="-0.20269442640920499"/>
  </r>
  <r>
    <x v="165"/>
    <x v="10"/>
    <n v="5.7"/>
    <n v="1.1000000000000001"/>
    <n v="0.5"/>
    <n v="0.6"/>
    <n v="2.2000000000000002"/>
    <n v="-0.40853469469451181"/>
    <n v="-0.37347194669279077"/>
    <n v="-0.30415035663476431"/>
    <n v="0.4809922433543054"/>
    <n v="-0.53543096291369241"/>
    <n v="-0.27781470732171903"/>
  </r>
  <r>
    <x v="166"/>
    <x v="10"/>
    <n v="4"/>
    <n v="0"/>
    <n v="0"/>
    <n v="1"/>
    <n v="5"/>
    <n v="-0.69911918152843766"/>
    <n v="-0.97735979706338361"/>
    <n v="-1.4494665433375413"/>
    <n v="1.4037315917991784"/>
    <n v="0.59702104703509051"/>
    <n v="-0.29266374719494437"/>
  </r>
  <r>
    <x v="167"/>
    <x v="10"/>
    <n v="5.5"/>
    <n v="0.5"/>
    <n v="0.3"/>
    <n v="0.3"/>
    <n v="3.6"/>
    <n v="-0.44272110491026778"/>
    <n v="-0.70286531962220511"/>
    <n v="-0.76227683131587509"/>
    <n v="-0.21106226797934938"/>
    <n v="3.0795042060699065E-2"/>
    <n v="-0.41323125187966525"/>
  </r>
  <r>
    <x v="168"/>
    <x v="10"/>
    <n v="4.5999999999999996"/>
    <n v="1"/>
    <n v="0.4"/>
    <n v="0.2"/>
    <n v="1.1000000000000001"/>
    <n v="-0.59655995088116975"/>
    <n v="-0.4283708421810265"/>
    <n v="-0.53321359397531964"/>
    <n v="-0.44174710509056758"/>
    <n v="-0.98032282396500003"/>
    <n v="-0.60695082335343931"/>
  </r>
  <r>
    <x v="169"/>
    <x v="10"/>
    <n v="8.4"/>
    <n v="1"/>
    <n v="0"/>
    <n v="0"/>
    <n v="0.8"/>
    <n v="5.2981843218193936E-2"/>
    <n v="-0.4283708421810265"/>
    <n v="-1.4494665433375413"/>
    <n v="-0.90311677931300416"/>
    <n v="-1.1016569678880841"/>
    <n v="-0.64299850744594567"/>
  </r>
  <r>
    <x v="170"/>
    <x v="10"/>
    <n v="3.5"/>
    <n v="0"/>
    <n v="0.1"/>
    <n v="0.2"/>
    <n v="2.5"/>
    <n v="-0.78458520706782753"/>
    <n v="-0.97735979706338361"/>
    <n v="-1.2204033059969859"/>
    <n v="-0.44174710509056758"/>
    <n v="-0.41409681899060857"/>
    <n v="-0.76298944699427973"/>
  </r>
  <r>
    <x v="171"/>
    <x v="10"/>
    <n v="2.2999999999999998"/>
    <n v="0"/>
    <n v="0.3"/>
    <n v="0"/>
    <n v="0.7"/>
    <n v="-0.98970366836236345"/>
    <n v="-0.97735979706338361"/>
    <n v="-0.76227683131587509"/>
    <n v="-0.90311677931300416"/>
    <n v="-1.1421016825291119"/>
    <n v="-0.97061243802153996"/>
  </r>
  <r>
    <x v="172"/>
    <x v="11"/>
    <n v="21.7"/>
    <n v="3.5"/>
    <n v="1.9"/>
    <n v="0.3"/>
    <n v="6.8"/>
    <n v="2.3263781225659663"/>
    <n v="0.94410154502486632"/>
    <n v="2.9027349661330111"/>
    <n v="-0.21106226797934938"/>
    <n v="1.3250259105735938"/>
    <n v="1.5554898326125313"/>
  </r>
  <r>
    <x v="173"/>
    <x v="11"/>
    <n v="14"/>
    <n v="2.8"/>
    <n v="0.8"/>
    <n v="0.9"/>
    <n v="6.8"/>
    <n v="1.0102013292593612"/>
    <n v="0.55980927660721624"/>
    <n v="0.38303935538690198"/>
    <n v="1.1730467546879604"/>
    <n v="1.3250259105735938"/>
    <n v="0.91344035272519974"/>
  </r>
  <r>
    <x v="174"/>
    <x v="11"/>
    <n v="10.8"/>
    <n v="1.1000000000000001"/>
    <n v="0.4"/>
    <n v="2.2000000000000002"/>
    <n v="6.6"/>
    <n v="0.46321876580726573"/>
    <n v="-0.37347194669279077"/>
    <n v="-0.53321359397531964"/>
    <n v="4.1719496371337979"/>
    <n v="1.2441364812915379"/>
    <n v="0.85890894313570088"/>
  </r>
  <r>
    <x v="175"/>
    <x v="11"/>
    <n v="13.8"/>
    <n v="4.5999999999999996"/>
    <n v="0.7"/>
    <n v="0.1"/>
    <n v="7.2"/>
    <n v="0.97601491904360538"/>
    <n v="1.5479893953954591"/>
    <n v="0.15397611804634637"/>
    <n v="-0.67243194220178581"/>
    <n v="1.4868047691377058"/>
    <n v="0.82199493499639886"/>
  </r>
  <r>
    <x v="176"/>
    <x v="11"/>
    <n v="14"/>
    <n v="3.2"/>
    <n v="0.8"/>
    <n v="0.1"/>
    <n v="5"/>
    <n v="1.0102013292593612"/>
    <n v="0.77940485856015929"/>
    <n v="0.38303935538690198"/>
    <n v="-0.67243194220178581"/>
    <n v="0.59702104703509051"/>
    <n v="0.53493669187462567"/>
  </r>
  <r>
    <x v="177"/>
    <x v="11"/>
    <n v="10.3"/>
    <n v="3.5"/>
    <n v="1"/>
    <n v="0.3"/>
    <n v="3.7"/>
    <n v="0.37775274026787581"/>
    <n v="0.94410154502486632"/>
    <n v="0.8411658300680126"/>
    <n v="-0.21106226797934938"/>
    <n v="7.1239756701727067E-2"/>
    <n v="0.41090961673898085"/>
  </r>
  <r>
    <x v="178"/>
    <x v="11"/>
    <n v="8.6999999999999993"/>
    <n v="1.1000000000000001"/>
    <n v="0.2"/>
    <n v="1.1000000000000001"/>
    <n v="5.6"/>
    <n v="0.10426145854182772"/>
    <n v="-0.37347194669279077"/>
    <n v="-0.99134006865643043"/>
    <n v="1.6344164289103968"/>
    <n v="0.83968933488125819"/>
    <n v="0.22098336923833678"/>
  </r>
  <r>
    <x v="179"/>
    <x v="11"/>
    <n v="4.7"/>
    <n v="1.1000000000000001"/>
    <n v="0.4"/>
    <n v="0.5"/>
    <n v="4.8"/>
    <n v="-0.57946674577329171"/>
    <n v="-0.37347194669279077"/>
    <n v="-0.53321359397531964"/>
    <n v="0.25030740624308717"/>
    <n v="0.51613161775303451"/>
    <n v="-0.18774401767977361"/>
  </r>
  <r>
    <x v="180"/>
    <x v="11"/>
    <n v="7.6"/>
    <n v="1"/>
    <n v="0.3"/>
    <n v="0.2"/>
    <n v="4.8"/>
    <n v="-8.3763797644830093E-2"/>
    <n v="-0.4283708421810265"/>
    <n v="-0.76227683131587509"/>
    <n v="-0.44174710509056758"/>
    <n v="0.51613161775303451"/>
    <n v="-0.18818057464001381"/>
  </r>
  <r>
    <x v="181"/>
    <x v="11"/>
    <n v="6.6"/>
    <n v="1.7"/>
    <n v="1"/>
    <n v="0.1"/>
    <n v="1.6"/>
    <n v="-0.25469584872360995"/>
    <n v="-4.4078573763376552E-2"/>
    <n v="0.8411658300680126"/>
    <n v="-0.67243194220178581"/>
    <n v="-0.77809925075986019"/>
    <n v="-0.21553423634179633"/>
  </r>
  <r>
    <x v="182"/>
    <x v="11"/>
    <n v="3.5"/>
    <n v="0.3"/>
    <n v="0.5"/>
    <n v="0.9"/>
    <n v="3.3"/>
    <n v="-0.78458520706782753"/>
    <n v="-0.81266311059867646"/>
    <n v="-0.30415035663476431"/>
    <n v="1.1730467546879604"/>
    <n v="-9.0539101862384938E-2"/>
    <n v="-0.28568154490458114"/>
  </r>
  <r>
    <x v="183"/>
    <x v="11"/>
    <n v="3.7"/>
    <n v="0.4"/>
    <n v="0.1"/>
    <n v="0.2"/>
    <n v="0.8"/>
    <n v="-0.75039879685207156"/>
    <n v="-0.75776421511044068"/>
    <n v="-1.2204033059969859"/>
    <n v="-0.44174710509056758"/>
    <n v="-1.1016569678880841"/>
    <n v="-0.84632643731845958"/>
  </r>
  <r>
    <x v="184"/>
    <x v="11"/>
    <n v="2.2999999999999998"/>
    <n v="1"/>
    <n v="0.2"/>
    <n v="0"/>
    <n v="0.9"/>
    <n v="-0.98970366836236345"/>
    <n v="-0.4283708421810265"/>
    <n v="-0.99134006865643043"/>
    <n v="-0.90311677931300416"/>
    <n v="-1.061212253247056"/>
    <n v="-0.87899624678974053"/>
  </r>
  <r>
    <x v="185"/>
    <x v="11"/>
    <n v="1.7"/>
    <n v="0.4"/>
    <n v="0.2"/>
    <n v="0.1"/>
    <n v="1.5"/>
    <n v="-1.0922628990096312"/>
    <n v="-0.75776421511044068"/>
    <n v="-0.99134006865643043"/>
    <n v="-0.67243194220178581"/>
    <n v="-0.81854396540088825"/>
    <n v="-0.89250630743388748"/>
  </r>
  <r>
    <x v="186"/>
    <x v="11"/>
    <n v="2.7"/>
    <n v="0.3"/>
    <n v="0.1"/>
    <n v="0.2"/>
    <n v="0.8"/>
    <n v="-0.9213308479308514"/>
    <n v="-0.81266311059867646"/>
    <n v="-1.2204033059969859"/>
    <n v="-0.44174710509056758"/>
    <n v="-1.1016569678880841"/>
    <n v="-0.90858583173974061"/>
  </r>
  <r>
    <x v="187"/>
    <x v="12"/>
    <n v="19.100000000000001"/>
    <n v="10.7"/>
    <n v="2.5"/>
    <n v="0.1"/>
    <n v="4.3"/>
    <n v="1.8819547897611388"/>
    <n v="4.8968220201778365"/>
    <n v="4.2771143901763438"/>
    <n v="-0.67243194220178581"/>
    <n v="0.31390804454789473"/>
    <n v="2.1474348170696715"/>
  </r>
  <r>
    <x v="188"/>
    <x v="12"/>
    <n v="24.1"/>
    <n v="3.9"/>
    <n v="1.2"/>
    <n v="0.6"/>
    <n v="9.5"/>
    <n v="2.7366150451550388"/>
    <n v="1.1636971269778089"/>
    <n v="1.2992923047491234"/>
    <n v="0.4809922433543054"/>
    <n v="2.4170332058813488"/>
    <n v="1.8041732623338576"/>
  </r>
  <r>
    <x v="189"/>
    <x v="12"/>
    <n v="10.4"/>
    <n v="0.9"/>
    <n v="1"/>
    <n v="2.5"/>
    <n v="13.6"/>
    <n v="0.39484594537575374"/>
    <n v="-0.48326973766926218"/>
    <n v="0.8411658300680126"/>
    <n v="4.864004148467453"/>
    <n v="4.0752665061634952"/>
    <n v="1.6926286340918923"/>
  </r>
  <r>
    <x v="190"/>
    <x v="12"/>
    <n v="18.600000000000001"/>
    <n v="3.2"/>
    <n v="0.9"/>
    <n v="0.2"/>
    <n v="2.2999999999999998"/>
    <n v="1.7964887642217489"/>
    <n v="0.77940485856015929"/>
    <n v="0.61210259272745726"/>
    <n v="-0.44174710509056758"/>
    <n v="-0.49498624827266458"/>
    <n v="0.62138367446955689"/>
  </r>
  <r>
    <x v="191"/>
    <x v="12"/>
    <n v="11.4"/>
    <n v="3.7"/>
    <n v="1.2"/>
    <n v="0.2"/>
    <n v="2.4"/>
    <n v="0.56577799645453364"/>
    <n v="1.0538993360013378"/>
    <n v="1.2992923047491234"/>
    <n v="-0.44174710509056758"/>
    <n v="-0.45454153363163657"/>
    <n v="0.41823673935908356"/>
  </r>
  <r>
    <x v="192"/>
    <x v="12"/>
    <n v="9.9"/>
    <n v="2"/>
    <n v="0.9"/>
    <n v="0.4"/>
    <n v="4.5999999999999996"/>
    <n v="0.30937991983636376"/>
    <n v="0.1206181127013306"/>
    <n v="0.61210259272745726"/>
    <n v="1.9622569131868967E-2"/>
    <n v="0.43524218847097851"/>
    <n v="0.29874481046426987"/>
  </r>
  <r>
    <x v="193"/>
    <x v="12"/>
    <n v="15.2"/>
    <n v="2.2000000000000002"/>
    <n v="0.8"/>
    <n v="0.1"/>
    <n v="2.1"/>
    <n v="1.2153197905538971"/>
    <n v="0.23041590367780213"/>
    <n v="0.38303935538690198"/>
    <n v="-0.67243194220178581"/>
    <n v="-0.57587567755472036"/>
    <n v="0.25209509436855293"/>
  </r>
  <r>
    <x v="194"/>
    <x v="12"/>
    <n v="9.4"/>
    <n v="1.1000000000000001"/>
    <n v="0.9"/>
    <n v="0.4"/>
    <n v="5.2"/>
    <n v="0.22391389429697384"/>
    <n v="-0.37347194669279077"/>
    <n v="0.61210259272745726"/>
    <n v="1.9622569131868967E-2"/>
    <n v="0.67791047631714652"/>
    <n v="0.22282064849286223"/>
  </r>
  <r>
    <x v="195"/>
    <x v="12"/>
    <n v="8.1999999999999993"/>
    <n v="1"/>
    <n v="0.3"/>
    <n v="0.4"/>
    <n v="3.2"/>
    <n v="1.8795433002437779E-2"/>
    <n v="-0.4283708421810265"/>
    <n v="-0.76227683131587509"/>
    <n v="1.9622569131868967E-2"/>
    <n v="-0.13098381650341276"/>
    <n v="-0.21763044116375746"/>
  </r>
  <r>
    <x v="196"/>
    <x v="12"/>
    <n v="6.9"/>
    <n v="1.4"/>
    <n v="0.6"/>
    <n v="0.1"/>
    <n v="2.2000000000000002"/>
    <n v="-0.20341623339997589"/>
    <n v="-0.20877526022808371"/>
    <n v="-7.508711929420897E-2"/>
    <n v="-0.67243194220178581"/>
    <n v="-0.53543096291369241"/>
    <n v="-0.3219939738727472"/>
  </r>
  <r>
    <x v="197"/>
    <x v="12"/>
    <n v="3"/>
    <n v="0.9"/>
    <n v="0.5"/>
    <n v="0.3"/>
    <n v="2.2999999999999998"/>
    <n v="-0.87005123260721751"/>
    <n v="-0.48326973766926218"/>
    <n v="-0.30415035663476431"/>
    <n v="-0.21106226797934938"/>
    <n v="-0.49498624827266458"/>
    <n v="-0.53394846066266766"/>
  </r>
  <r>
    <x v="198"/>
    <x v="12"/>
    <n v="5"/>
    <n v="0.9"/>
    <n v="0.4"/>
    <n v="0.2"/>
    <n v="1.4"/>
    <n v="-0.5281871304496577"/>
    <n v="-0.48326973766926218"/>
    <n v="-0.53321359397531964"/>
    <n v="-0.44174710509056758"/>
    <n v="-0.8589886800419162"/>
    <n v="-0.57315192753701605"/>
  </r>
  <r>
    <x v="199"/>
    <x v="12"/>
    <n v="3.8"/>
    <n v="0.3"/>
    <n v="0.4"/>
    <n v="0.1"/>
    <n v="2.5"/>
    <n v="-0.73330559174419363"/>
    <n v="-0.81266311059867646"/>
    <n v="-0.53321359397531964"/>
    <n v="-0.67243194220178581"/>
    <n v="-0.41409681899060857"/>
    <n v="-0.6461904938676809"/>
  </r>
  <r>
    <x v="200"/>
    <x v="12"/>
    <n v="1"/>
    <n v="1"/>
    <n v="1"/>
    <n v="0"/>
    <n v="1"/>
    <n v="-1.2119153347647773"/>
    <n v="-0.4283708421810265"/>
    <n v="0.8411658300680126"/>
    <n v="-0.90311677931300416"/>
    <n v="-1.020767538606028"/>
    <n v="-0.66269491897359289"/>
  </r>
  <r>
    <x v="201"/>
    <x v="12"/>
    <n v="1.7"/>
    <n v="0.6"/>
    <n v="0.7"/>
    <n v="0.1"/>
    <n v="1.1000000000000001"/>
    <n v="-1.0922628990096312"/>
    <n v="-0.64796642413396943"/>
    <n v="0.15397611804634637"/>
    <n v="-0.67243194220178581"/>
    <n v="-0.98032282396500003"/>
    <n v="-0.73110509294599912"/>
  </r>
  <r>
    <x v="202"/>
    <x v="12"/>
    <n v="2.2999999999999998"/>
    <n v="0.1"/>
    <n v="0.1"/>
    <n v="0.5"/>
    <n v="1.5"/>
    <n v="-0.98970366836236345"/>
    <n v="-0.92246090157514782"/>
    <n v="-1.2204033059969859"/>
    <n v="0.25030740624308717"/>
    <n v="-0.81854396540088825"/>
    <n v="-0.79062645886700089"/>
  </r>
  <r>
    <x v="203"/>
    <x v="12"/>
    <n v="2.5"/>
    <n v="0"/>
    <n v="0.5"/>
    <n v="0"/>
    <n v="1.5"/>
    <n v="-0.95551725814660748"/>
    <n v="-0.97735979706338361"/>
    <n v="-0.30415035663476431"/>
    <n v="-0.90311677931300416"/>
    <n v="-0.81854396540088825"/>
    <n v="-0.82692600032900176"/>
  </r>
  <r>
    <x v="204"/>
    <x v="12"/>
    <n v="2.7"/>
    <n v="0.3"/>
    <n v="0.2"/>
    <n v="0"/>
    <n v="1.3"/>
    <n v="-0.9213308479308514"/>
    <n v="-0.81266311059867646"/>
    <n v="-0.99134006865643043"/>
    <n v="-0.90311677931300416"/>
    <n v="-0.89943339468294425"/>
    <n v="-0.90298708263099459"/>
  </r>
  <r>
    <x v="205"/>
    <x v="13"/>
    <n v="17.399999999999999"/>
    <n v="3.4"/>
    <n v="0.5"/>
    <n v="1.5"/>
    <n v="9.6999999999999993"/>
    <n v="1.5913703029272126"/>
    <n v="0.88920264953663053"/>
    <n v="-0.30415035663476431"/>
    <n v="2.5571557773552698"/>
    <n v="2.4979226351634045"/>
    <n v="1.4927869609262467"/>
  </r>
  <r>
    <x v="206"/>
    <x v="13"/>
    <n v="13.8"/>
    <n v="6.3"/>
    <n v="1.2"/>
    <n v="0.2"/>
    <n v="4.3"/>
    <n v="0.97601491904360538"/>
    <n v="2.4812706186954663"/>
    <n v="1.2992923047491234"/>
    <n v="-0.44174710509056758"/>
    <n v="0.31390804454789473"/>
    <n v="0.98047198831053717"/>
  </r>
  <r>
    <x v="207"/>
    <x v="13"/>
    <n v="8"/>
    <n v="8.8000000000000007"/>
    <n v="0.9"/>
    <n v="0.1"/>
    <n v="2.9"/>
    <n v="-1.5390977213318077E-2"/>
    <n v="3.8537430059013595"/>
    <n v="0.61210259272745726"/>
    <n v="-0.67243194220178581"/>
    <n v="-0.25231796042649673"/>
    <n v="0.70661831350982796"/>
  </r>
  <r>
    <x v="208"/>
    <x v="13"/>
    <n v="9.1"/>
    <n v="1.6"/>
    <n v="1.1000000000000001"/>
    <n v="1"/>
    <n v="4.4000000000000004"/>
    <n v="0.17263427897333974"/>
    <n v="-9.8977469251612188E-2"/>
    <n v="1.0702290674085682"/>
    <n v="1.4037315917991784"/>
    <n v="0.35435275918892289"/>
    <n v="0.473959440560626"/>
  </r>
  <r>
    <x v="209"/>
    <x v="13"/>
    <n v="15.7"/>
    <n v="1.8"/>
    <n v="1.4"/>
    <n v="0.1"/>
    <n v="2.5"/>
    <n v="1.300785816093287"/>
    <n v="1.082032172485921E-2"/>
    <n v="1.7574187794302341"/>
    <n v="-0.67243194220178581"/>
    <n v="-0.41409681899060857"/>
    <n v="0.47232847095910346"/>
  </r>
  <r>
    <x v="210"/>
    <x v="13"/>
    <n v="10.1"/>
    <n v="4.9000000000000004"/>
    <n v="0.9"/>
    <n v="0.2"/>
    <n v="2.5"/>
    <n v="0.34356633005211962"/>
    <n v="1.7126860818601666"/>
    <n v="0.61210259272745726"/>
    <n v="-0.44174710509056758"/>
    <n v="-0.41409681899060857"/>
    <n v="0.388341074735081"/>
  </r>
  <r>
    <x v="211"/>
    <x v="13"/>
    <n v="9.6999999999999993"/>
    <n v="0.8"/>
    <n v="0.4"/>
    <n v="0.9"/>
    <n v="7.4"/>
    <n v="0.27519350962060762"/>
    <n v="-0.53816863315749786"/>
    <n v="-0.53321359397531964"/>
    <n v="1.1730467546879604"/>
    <n v="1.5676941984197619"/>
    <n v="0.38443814004553123"/>
  </r>
  <r>
    <x v="212"/>
    <x v="13"/>
    <n v="10.4"/>
    <n v="1.5"/>
    <n v="0.3"/>
    <n v="1"/>
    <n v="5.9"/>
    <n v="0.39484594537575374"/>
    <n v="-0.15387636473984795"/>
    <n v="-0.76227683131587509"/>
    <n v="1.4037315917991784"/>
    <n v="0.96102347880434236"/>
    <n v="0.37610142049812045"/>
  </r>
  <r>
    <x v="213"/>
    <x v="13"/>
    <n v="17.899999999999999"/>
    <n v="1.5"/>
    <n v="0.7"/>
    <n v="0.2"/>
    <n v="2.6"/>
    <n v="1.6768363284666026"/>
    <n v="-0.15387636473984795"/>
    <n v="0.15397611804634637"/>
    <n v="-0.44174710509056758"/>
    <n v="-0.37365210434958057"/>
    <n v="0.35437955666546189"/>
  </r>
  <r>
    <x v="214"/>
    <x v="13"/>
    <n v="6.8"/>
    <n v="5.7"/>
    <n v="0.5"/>
    <n v="0.1"/>
    <n v="1.9"/>
    <n v="-0.22050943850785398"/>
    <n v="2.1518772457660522"/>
    <n v="-0.30415035663476431"/>
    <n v="-0.67243194220178581"/>
    <n v="-0.65676510683677636"/>
    <n v="8.6382251408016475E-2"/>
  </r>
  <r>
    <x v="215"/>
    <x v="13"/>
    <n v="8"/>
    <n v="1.6"/>
    <n v="0.5"/>
    <n v="0.8"/>
    <n v="3.7"/>
    <n v="-1.5390977213318077E-2"/>
    <n v="-9.8977469251612188E-2"/>
    <n v="-0.30415035663476431"/>
    <n v="0.94236191757674204"/>
    <n v="7.1239756701727067E-2"/>
    <n v="8.5566898467324223E-2"/>
  </r>
  <r>
    <x v="216"/>
    <x v="13"/>
    <n v="10"/>
    <n v="1.2"/>
    <n v="1"/>
    <n v="0.2"/>
    <n v="2.7"/>
    <n v="0.32647312494424169"/>
    <n v="-0.31857305120455509"/>
    <n v="0.8411658300680126"/>
    <n v="-0.44174710509056758"/>
    <n v="-0.33320738970855257"/>
    <n v="2.7498658047267713E-2"/>
  </r>
  <r>
    <x v="217"/>
    <x v="13"/>
    <n v="5.6"/>
    <n v="0.8"/>
    <n v="0.5"/>
    <n v="0.8"/>
    <n v="4.5999999999999996"/>
    <n v="-0.42562789980238985"/>
    <n v="-0.53816863315749786"/>
    <n v="-0.30415035663476431"/>
    <n v="0.94236191757674204"/>
    <n v="0.43524218847097851"/>
    <n v="-5.2541924736724172E-2"/>
  </r>
  <r>
    <x v="218"/>
    <x v="13"/>
    <n v="5.4"/>
    <n v="0.8"/>
    <n v="0.4"/>
    <n v="0.7"/>
    <n v="3.9"/>
    <n v="-0.45981431001814571"/>
    <n v="-0.53816863315749786"/>
    <n v="-0.53321359397531964"/>
    <n v="0.71167708046552358"/>
    <n v="0.15212918598378289"/>
    <n v="-0.18838265946665611"/>
  </r>
  <r>
    <x v="219"/>
    <x v="13"/>
    <n v="8.1"/>
    <n v="1.2"/>
    <n v="0.4"/>
    <n v="0.1"/>
    <n v="3.8"/>
    <n v="1.7022278945598502E-3"/>
    <n v="-0.31857305120455509"/>
    <n v="-0.53321359397531964"/>
    <n v="-0.67243194220178581"/>
    <n v="0.11168447134275489"/>
    <n v="-0.22171387803055789"/>
  </r>
  <r>
    <x v="220"/>
    <x v="13"/>
    <n v="6"/>
    <n v="1.4"/>
    <n v="0.6"/>
    <n v="0.2"/>
    <n v="1.7"/>
    <n v="-0.35725507937087786"/>
    <n v="-0.20877526022808371"/>
    <n v="-7.508711929420897E-2"/>
    <n v="-0.44174710509056758"/>
    <n v="-0.73765453611883225"/>
    <n v="-0.373987616738363"/>
  </r>
  <r>
    <x v="221"/>
    <x v="13"/>
    <n v="4.5"/>
    <n v="0.7"/>
    <n v="0.4"/>
    <n v="0.1"/>
    <n v="1.5"/>
    <n v="-0.61365315598904768"/>
    <n v="-0.59306752864573364"/>
    <n v="-0.53321359397531964"/>
    <n v="-0.67243194220178581"/>
    <n v="-0.81854396540088825"/>
    <n v="-0.64726507603260452"/>
  </r>
  <r>
    <x v="222"/>
    <x v="13"/>
    <n v="0"/>
    <n v="0.5"/>
    <n v="0.5"/>
    <n v="0"/>
    <n v="0.5"/>
    <n v="-1.3828473858435573"/>
    <n v="-0.70286531962220511"/>
    <n v="-0.30415035663476431"/>
    <n v="-0.90311677931300416"/>
    <n v="-1.2229911118111678"/>
    <n v="-0.98111557243190695"/>
  </r>
  <r>
    <x v="223"/>
    <x v="14"/>
    <n v="14.6"/>
    <n v="3.6"/>
    <n v="1"/>
    <n v="1.3"/>
    <n v="7.2"/>
    <n v="1.112760559906629"/>
    <n v="0.99900044051310199"/>
    <n v="0.8411658300680126"/>
    <n v="2.0957861031328333"/>
    <n v="1.4868047691377058"/>
    <n v="1.2715319998822772"/>
  </r>
  <r>
    <x v="224"/>
    <x v="14"/>
    <n v="17.2"/>
    <n v="6"/>
    <n v="1.5"/>
    <n v="0.2"/>
    <n v="2.9"/>
    <n v="1.5571838927114567"/>
    <n v="2.3165739322307592"/>
    <n v="1.9864820167707895"/>
    <n v="-0.44174710509056758"/>
    <n v="-0.25231796042649673"/>
    <n v="1.1117165989263229"/>
  </r>
  <r>
    <x v="225"/>
    <x v="14"/>
    <n v="17.399999999999999"/>
    <n v="2.5"/>
    <n v="0.7"/>
    <n v="0.3"/>
    <n v="10.1"/>
    <n v="1.5913703029272126"/>
    <n v="0.39511259014250916"/>
    <n v="0.15397611804634637"/>
    <n v="-0.21106226797934938"/>
    <n v="2.6597014937275163"/>
    <n v="1.0798109851622184"/>
  </r>
  <r>
    <x v="226"/>
    <x v="14"/>
    <n v="9"/>
    <n v="1.7"/>
    <n v="1.6"/>
    <n v="0.3"/>
    <n v="3.8"/>
    <n v="0.15554107386546182"/>
    <n v="-4.4078573763376552E-2"/>
    <n v="2.2155452541113454"/>
    <n v="-0.21106226797934938"/>
    <n v="0.11168447134275489"/>
    <n v="0.36085594959531353"/>
  </r>
  <r>
    <x v="227"/>
    <x v="14"/>
    <n v="7.4"/>
    <n v="2.1"/>
    <n v="0.8"/>
    <n v="1.1000000000000001"/>
    <n v="3.2"/>
    <n v="-0.11795020786058595"/>
    <n v="0.17551700818956636"/>
    <n v="0.38303935538690198"/>
    <n v="1.6344164289103968"/>
    <n v="-0.13098381650341276"/>
    <n v="0.2761399436236498"/>
  </r>
  <r>
    <x v="228"/>
    <x v="14"/>
    <n v="9.6"/>
    <n v="1.5"/>
    <n v="0.8"/>
    <n v="0.4"/>
    <n v="2.4"/>
    <n v="0.25810030451272969"/>
    <n v="-0.15387636473984795"/>
    <n v="0.38303935538690198"/>
    <n v="1.9622569131868967E-2"/>
    <n v="-0.45454153363163657"/>
    <n v="1.614580035733762E-2"/>
  </r>
  <r>
    <x v="229"/>
    <x v="14"/>
    <n v="6.4"/>
    <n v="0.5"/>
    <n v="0.4"/>
    <n v="0.9"/>
    <n v="5.2"/>
    <n v="-0.28888225893936581"/>
    <n v="-0.70286531962220511"/>
    <n v="-0.53321359397531964"/>
    <n v="1.1730467546879604"/>
    <n v="0.67791047631714652"/>
    <n v="4.3193277640746208E-3"/>
  </r>
  <r>
    <x v="230"/>
    <x v="14"/>
    <n v="4.9000000000000004"/>
    <n v="2.9"/>
    <n v="0.9"/>
    <n v="0.1"/>
    <n v="1.9"/>
    <n v="-0.54528033555753563"/>
    <n v="0.61470817209545192"/>
    <n v="0.61210259272745726"/>
    <n v="-0.67243194220178581"/>
    <n v="-0.65676510683677636"/>
    <n v="-0.18104489003667484"/>
  </r>
  <r>
    <x v="231"/>
    <x v="14"/>
    <n v="5.7"/>
    <n v="0.4"/>
    <n v="0.3"/>
    <n v="0.7"/>
    <n v="4.0999999999999996"/>
    <n v="-0.40853469469451181"/>
    <n v="-0.75776421511044068"/>
    <n v="-0.76227683131587509"/>
    <n v="0.71167708046552358"/>
    <n v="0.2330186152658387"/>
    <n v="-0.23509949100482669"/>
  </r>
  <r>
    <x v="232"/>
    <x v="14"/>
    <n v="6"/>
    <n v="1.6"/>
    <n v="0.5"/>
    <n v="0.3"/>
    <n v="3.1"/>
    <n v="-0.35725507937087786"/>
    <n v="-9.8977469251612188E-2"/>
    <n v="-0.30415035663476431"/>
    <n v="-0.21106226797934938"/>
    <n v="-0.17142853114444076"/>
    <n v="-0.23853961758259101"/>
  </r>
  <r>
    <x v="233"/>
    <x v="14"/>
    <n v="4.9000000000000004"/>
    <n v="2.8"/>
    <n v="0.6"/>
    <n v="0.1"/>
    <n v="1.4"/>
    <n v="-0.54528033555753563"/>
    <n v="0.55980927660721624"/>
    <n v="-7.508711929420897E-2"/>
    <n v="-0.67243194220178581"/>
    <n v="-0.8589886800419162"/>
    <n v="-0.33554784057859988"/>
  </r>
  <r>
    <x v="234"/>
    <x v="14"/>
    <n v="7.1"/>
    <n v="1.6"/>
    <n v="0.3"/>
    <n v="0.1"/>
    <n v="2.5"/>
    <n v="-0.16922982318422003"/>
    <n v="-9.8977469251612188E-2"/>
    <n v="-0.76227683131587509"/>
    <n v="-0.67243194220178581"/>
    <n v="-0.41409681899060857"/>
    <n v="-0.36859012063135932"/>
  </r>
  <r>
    <x v="235"/>
    <x v="14"/>
    <n v="6.2"/>
    <n v="0.4"/>
    <n v="0.4"/>
    <n v="0.3"/>
    <n v="3.2"/>
    <n v="-0.32306866915512183"/>
    <n v="-0.75776421511044068"/>
    <n v="-0.53321359397531964"/>
    <n v="-0.21106226797934938"/>
    <n v="-0.13098381650341276"/>
    <n v="-0.38631158636250762"/>
  </r>
  <r>
    <x v="236"/>
    <x v="14"/>
    <n v="6.3"/>
    <n v="1.3"/>
    <n v="0.3"/>
    <n v="0.1"/>
    <n v="1.7"/>
    <n v="-0.30597546404724391"/>
    <n v="-0.26367415571631936"/>
    <n v="-0.76227683131587509"/>
    <n v="-0.67243194220178581"/>
    <n v="-0.73765453611883225"/>
    <n v="-0.50726469360885262"/>
  </r>
  <r>
    <x v="237"/>
    <x v="14"/>
    <n v="4"/>
    <n v="1.6"/>
    <n v="0.5"/>
    <n v="0"/>
    <n v="1"/>
    <n v="-0.69911918152843766"/>
    <n v="-9.8977469251612188E-2"/>
    <n v="-0.30415035663476431"/>
    <n v="-0.90311677931300416"/>
    <n v="-1.020767538606028"/>
    <n v="-0.61477482642222459"/>
  </r>
  <r>
    <x v="238"/>
    <x v="14"/>
    <n v="1.9"/>
    <n v="0.3"/>
    <n v="0.2"/>
    <n v="0.1"/>
    <n v="1.1000000000000001"/>
    <n v="-1.0580764887938754"/>
    <n v="-0.81266311059867646"/>
    <n v="-0.99134006865643043"/>
    <n v="-0.67243194220178581"/>
    <n v="-0.98032282396500003"/>
    <n v="-0.92558593517963039"/>
  </r>
  <r>
    <x v="239"/>
    <x v="15"/>
    <n v="27.1"/>
    <n v="6.4"/>
    <n v="1.6"/>
    <n v="0.3"/>
    <n v="6.9"/>
    <n v="3.2494111983913783"/>
    <n v="2.5361695141837024"/>
    <n v="2.2155452541113454"/>
    <n v="-0.21106226797934938"/>
    <n v="1.365470625214622"/>
    <n v="2.0558238353168781"/>
  </r>
  <r>
    <x v="240"/>
    <x v="15"/>
    <n v="19"/>
    <n v="4.7"/>
    <n v="1.5"/>
    <n v="0.5"/>
    <n v="4.5"/>
    <n v="1.8648615846532606"/>
    <n v="1.602888290883695"/>
    <n v="1.9864820167707895"/>
    <n v="0.25030740624308717"/>
    <n v="0.39479747382995073"/>
    <n v="1.2945140417907888"/>
  </r>
  <r>
    <x v="241"/>
    <x v="15"/>
    <n v="16.2"/>
    <n v="1.1000000000000001"/>
    <n v="1"/>
    <n v="1"/>
    <n v="6.6"/>
    <n v="1.3862518416326768"/>
    <n v="-0.37347194669279077"/>
    <n v="0.8411658300680126"/>
    <n v="1.4037315917991784"/>
    <n v="1.2441364812915379"/>
    <n v="0.92674307268963108"/>
  </r>
  <r>
    <x v="242"/>
    <x v="15"/>
    <n v="9.8000000000000007"/>
    <n v="4.9000000000000004"/>
    <n v="1.6"/>
    <n v="0.2"/>
    <n v="2.9"/>
    <n v="0.29228671472848583"/>
    <n v="1.7126860818601666"/>
    <n v="2.2155452541113454"/>
    <n v="-0.44174710509056758"/>
    <n v="-0.25231796042649673"/>
    <n v="0.64582936105839628"/>
  </r>
  <r>
    <x v="243"/>
    <x v="15"/>
    <n v="6.6"/>
    <n v="0.3"/>
    <n v="0.4"/>
    <n v="1.3"/>
    <n v="5.3"/>
    <n v="-0.25469584872360995"/>
    <n v="-0.81266311059867646"/>
    <n v="-0.53321359397531964"/>
    <n v="2.0957861031328333"/>
    <n v="0.71835519095817435"/>
    <n v="0.13911553782844363"/>
  </r>
  <r>
    <x v="244"/>
    <x v="15"/>
    <n v="9.6"/>
    <n v="2"/>
    <n v="0.7"/>
    <n v="0.1"/>
    <n v="2.8"/>
    <n v="0.25810030451272969"/>
    <n v="0.1206181127013306"/>
    <n v="0.15397611804634637"/>
    <n v="-0.67243194220178581"/>
    <n v="-0.29276267506752474"/>
    <n v="-3.4767194742735832E-2"/>
  </r>
  <r>
    <x v="245"/>
    <x v="15"/>
    <n v="6.4"/>
    <n v="3"/>
    <n v="0.9"/>
    <n v="0.1"/>
    <n v="2"/>
    <n v="-0.28888225893936581"/>
    <n v="0.66960706758368771"/>
    <n v="0.61210259272745726"/>
    <n v="-0.67243194220178581"/>
    <n v="-0.61632039219574841"/>
    <n v="-8.5056745025371153E-2"/>
  </r>
  <r>
    <x v="246"/>
    <x v="15"/>
    <n v="7.9"/>
    <n v="0.7"/>
    <n v="0.4"/>
    <n v="0.4"/>
    <n v="3.1"/>
    <n v="-3.2484182321196008E-2"/>
    <n v="-0.59306752864573364"/>
    <n v="-0.53321359397531964"/>
    <n v="1.9622569131868967E-2"/>
    <n v="-0.17142853114444076"/>
    <n v="-0.2396831203809113"/>
  </r>
  <r>
    <x v="247"/>
    <x v="15"/>
    <n v="4.0999999999999996"/>
    <n v="0.9"/>
    <n v="0.7"/>
    <n v="0.5"/>
    <n v="1.9"/>
    <n v="-0.68202597642055973"/>
    <n v="-0.48326973766926218"/>
    <n v="0.15397611804634637"/>
    <n v="0.25030740624308717"/>
    <n v="-0.65676510683677636"/>
    <n v="-0.37197223318396055"/>
  </r>
  <r>
    <x v="248"/>
    <x v="15"/>
    <n v="4.5"/>
    <n v="1"/>
    <n v="0.9"/>
    <n v="0.1"/>
    <n v="1.8"/>
    <n v="-0.61365315598904768"/>
    <n v="-0.4283708421810265"/>
    <n v="0.61210259272745726"/>
    <n v="-0.67243194220178581"/>
    <n v="-0.6972098214778043"/>
    <n v="-0.41826148194962975"/>
  </r>
  <r>
    <x v="249"/>
    <x v="15"/>
    <n v="3.8"/>
    <n v="0.3"/>
    <n v="0.2"/>
    <n v="0.3"/>
    <n v="3.8"/>
    <n v="-0.73330559174419363"/>
    <n v="-0.81266311059867646"/>
    <n v="-0.99134006865643043"/>
    <n v="-0.21106226797934938"/>
    <n v="0.11168447134275489"/>
    <n v="-0.5405477558698093"/>
  </r>
  <r>
    <x v="250"/>
    <x v="15"/>
    <n v="4"/>
    <n v="1.3"/>
    <n v="0.4"/>
    <n v="0.1"/>
    <n v="1.7"/>
    <n v="-0.69911918152843766"/>
    <n v="-0.26367415571631936"/>
    <n v="-0.53321359397531964"/>
    <n v="-0.67243194220178581"/>
    <n v="-0.73765453611883225"/>
    <n v="-0.59084832325212744"/>
  </r>
  <r>
    <x v="251"/>
    <x v="15"/>
    <n v="2.9"/>
    <n v="0"/>
    <n v="0.3"/>
    <n v="0.6"/>
    <n v="2.2999999999999998"/>
    <n v="-0.88714443771509544"/>
    <n v="-0.97735979706338361"/>
    <n v="-0.76227683131587509"/>
    <n v="0.4809922433543054"/>
    <n v="-0.49498624827266458"/>
    <n v="-0.60280522857597363"/>
  </r>
  <r>
    <x v="252"/>
    <x v="15"/>
    <n v="4.9000000000000004"/>
    <n v="0.5"/>
    <n v="0.2"/>
    <n v="0.2"/>
    <n v="1.2"/>
    <n v="-0.54528033555753563"/>
    <n v="-0.70286531962220511"/>
    <n v="-0.99134006865643043"/>
    <n v="-0.44174710509056758"/>
    <n v="-0.93987810932397198"/>
    <n v="-0.70709586251854584"/>
  </r>
  <r>
    <x v="253"/>
    <x v="15"/>
    <n v="3.3"/>
    <n v="0"/>
    <n v="0.6"/>
    <n v="0"/>
    <n v="0.9"/>
    <n v="-0.81877161728358361"/>
    <n v="-0.97735979706338361"/>
    <n v="-7.508711929420897E-2"/>
    <n v="-0.90311677931300416"/>
    <n v="-1.061212253247056"/>
    <n v="-0.80007648003824494"/>
  </r>
  <r>
    <x v="254"/>
    <x v="15"/>
    <n v="3"/>
    <n v="0.8"/>
    <n v="0.2"/>
    <n v="0"/>
    <n v="0.9"/>
    <n v="-0.87005123260721751"/>
    <n v="-0.53816863315749786"/>
    <n v="-0.99134006865643043"/>
    <n v="-0.90311677931300416"/>
    <n v="-1.061212253247056"/>
    <n v="-0.86506007425849107"/>
  </r>
  <r>
    <x v="255"/>
    <x v="15"/>
    <n v="2"/>
    <n v="0"/>
    <n v="0"/>
    <n v="0"/>
    <n v="1"/>
    <n v="-1.0409832836859974"/>
    <n v="-0.97735979706338361"/>
    <n v="-1.4494665433375413"/>
    <n v="-0.90311677931300416"/>
    <n v="-1.020767538606028"/>
    <n v="-1.0648079506372632"/>
  </r>
  <r>
    <x v="256"/>
    <x v="16"/>
    <n v="17.899999999999999"/>
    <n v="4.9000000000000004"/>
    <n v="1"/>
    <n v="0.2"/>
    <n v="3.5"/>
    <n v="1.6768363284666026"/>
    <n v="1.7126860818601666"/>
    <n v="0.8411658300680126"/>
    <n v="-0.44174710509056758"/>
    <n v="-9.6496725803289322E-3"/>
    <n v="0.90357098914256495"/>
  </r>
  <r>
    <x v="257"/>
    <x v="16"/>
    <n v="11.1"/>
    <n v="1.6"/>
    <n v="0.6"/>
    <n v="1.7"/>
    <n v="7.1"/>
    <n v="0.51449838113089952"/>
    <n v="-9.8977469251612188E-2"/>
    <n v="-7.508711929420897E-2"/>
    <n v="3.0185254515777062"/>
    <n v="1.4463600544966777"/>
    <n v="0.86534178123080752"/>
  </r>
  <r>
    <x v="258"/>
    <x v="16"/>
    <n v="7.7"/>
    <n v="0.8"/>
    <n v="0.8"/>
    <n v="1.7"/>
    <n v="7.2"/>
    <n v="-6.6670592536952011E-2"/>
    <n v="-0.53816863315749786"/>
    <n v="0.38303935538690198"/>
    <n v="3.0185254515777062"/>
    <n v="1.4868047691377058"/>
    <n v="0.6799607704796472"/>
  </r>
  <r>
    <x v="259"/>
    <x v="16"/>
    <n v="12.1"/>
    <n v="2.1"/>
    <n v="1"/>
    <n v="0.2"/>
    <n v="3.8"/>
    <n v="0.68543043220967936"/>
    <n v="0.17551700818956636"/>
    <n v="0.8411658300680126"/>
    <n v="-0.44174710509056758"/>
    <n v="0.11168447134275489"/>
    <n v="0.32298223431598483"/>
  </r>
  <r>
    <x v="260"/>
    <x v="16"/>
    <n v="7.7"/>
    <n v="2.6"/>
    <n v="0.8"/>
    <n v="0.3"/>
    <n v="6.3"/>
    <n v="-6.6670592536952011E-2"/>
    <n v="0.45001148563074495"/>
    <n v="0.38303935538690198"/>
    <n v="-0.21106226797934938"/>
    <n v="1.1228023373684539"/>
    <n v="0.32035814994988704"/>
  </r>
  <r>
    <x v="261"/>
    <x v="16"/>
    <n v="11.2"/>
    <n v="1.3"/>
    <n v="0.8"/>
    <n v="0.1"/>
    <n v="6.2"/>
    <n v="0.53159158623877745"/>
    <n v="-0.26367415571631936"/>
    <n v="0.38303935538690198"/>
    <n v="-0.67243194220178581"/>
    <n v="1.0823576227274261"/>
    <n v="0.27980528125162202"/>
  </r>
  <r>
    <x v="262"/>
    <x v="16"/>
    <n v="12.3"/>
    <n v="4.0999999999999996"/>
    <n v="0.6"/>
    <n v="0.1"/>
    <n v="2.4"/>
    <n v="0.71961684242543555"/>
    <n v="1.2734949179542805"/>
    <n v="-7.508711929420897E-2"/>
    <n v="-0.67243194220178581"/>
    <n v="-0.45454153363163657"/>
    <n v="0.26754787036776023"/>
  </r>
  <r>
    <x v="263"/>
    <x v="16"/>
    <n v="6.8"/>
    <n v="1.9"/>
    <n v="0.8"/>
    <n v="0.8"/>
    <n v="4.4000000000000004"/>
    <n v="-0.22050943850785398"/>
    <n v="6.5719217213094844E-2"/>
    <n v="0.38303935538690198"/>
    <n v="0.94236191757674204"/>
    <n v="0.35435275918892289"/>
    <n v="0.21667175467259397"/>
  </r>
  <r>
    <x v="264"/>
    <x v="16"/>
    <n v="11.7"/>
    <n v="2.2000000000000002"/>
    <n v="0.5"/>
    <n v="0.3"/>
    <n v="2.4"/>
    <n v="0.61705761177816743"/>
    <n v="0.23041590367780213"/>
    <n v="-0.30415035663476431"/>
    <n v="-0.21106226797934938"/>
    <n v="-0.45454153363163657"/>
    <n v="6.3010263850566239E-2"/>
  </r>
  <r>
    <x v="265"/>
    <x v="16"/>
    <n v="6.8"/>
    <n v="0.7"/>
    <n v="0.5"/>
    <n v="0.7"/>
    <n v="5.8"/>
    <n v="-0.22050943850785398"/>
    <n v="-0.59306752864573364"/>
    <n v="-0.30415035663476431"/>
    <n v="0.71167708046552358"/>
    <n v="0.92057876416331419"/>
    <n v="6.0478424125773797E-2"/>
  </r>
  <r>
    <x v="266"/>
    <x v="16"/>
    <n v="7.2"/>
    <n v="3.2"/>
    <n v="0.6"/>
    <n v="0.3"/>
    <n v="2.6"/>
    <n v="-0.15213661807634196"/>
    <n v="0.77940485856015929"/>
    <n v="-7.508711929420897E-2"/>
    <n v="-0.21106226797934938"/>
    <n v="-0.37365210434958057"/>
    <n v="-7.412842671820602E-3"/>
  </r>
  <r>
    <x v="267"/>
    <x v="16"/>
    <n v="6"/>
    <n v="0.6"/>
    <n v="0.9"/>
    <n v="0.6"/>
    <n v="2.5"/>
    <n v="-0.35725507937087786"/>
    <n v="-0.64796642413396943"/>
    <n v="0.61210259272745726"/>
    <n v="0.4809922433543054"/>
    <n v="-0.41409681899060857"/>
    <n v="-0.15562494702391455"/>
  </r>
  <r>
    <x v="268"/>
    <x v="16"/>
    <n v="3.4"/>
    <n v="0.7"/>
    <n v="0.4"/>
    <n v="1"/>
    <n v="3.5"/>
    <n v="-0.80167841217570546"/>
    <n v="-0.59306752864573364"/>
    <n v="-0.53321359397531964"/>
    <n v="1.4037315917991784"/>
    <n v="-9.6496725803289322E-3"/>
    <n v="-0.23046926422434533"/>
  </r>
  <r>
    <x v="269"/>
    <x v="16"/>
    <n v="3.8"/>
    <n v="0.5"/>
    <n v="0.1"/>
    <n v="0.3"/>
    <n v="2.2999999999999998"/>
    <n v="-0.73330559174419363"/>
    <n v="-0.70286531962220511"/>
    <n v="-1.2204033059969859"/>
    <n v="-0.21106226797934938"/>
    <n v="-0.49498624827266458"/>
    <n v="-0.67428182719868235"/>
  </r>
  <r>
    <x v="141"/>
    <x v="16"/>
    <n v="2"/>
    <n v="0.3"/>
    <n v="0.3"/>
    <n v="0"/>
    <n v="0.3"/>
    <n v="-1.0409832836859974"/>
    <n v="-0.81266311059867646"/>
    <n v="-0.76227683131587509"/>
    <n v="-0.90311677931300416"/>
    <n v="-1.3038805410932239"/>
    <n v="-0.98541275703851117"/>
  </r>
  <r>
    <x v="270"/>
    <x v="16"/>
    <n v="2.2999999999999998"/>
    <n v="0"/>
    <n v="0"/>
    <n v="0"/>
    <n v="1.7"/>
    <n v="-0.98970366836236345"/>
    <n v="-0.97735979706338361"/>
    <n v="-1.4494665433375413"/>
    <n v="-0.90311677931300416"/>
    <n v="-0.73765453611883225"/>
    <n v="-0.99280146554273396"/>
  </r>
  <r>
    <x v="271"/>
    <x v="17"/>
    <n v="26.1"/>
    <n v="4.4000000000000004"/>
    <n v="0.8"/>
    <n v="0.5"/>
    <n v="12.5"/>
    <n v="3.0784791473125983"/>
    <n v="1.438191604418988"/>
    <n v="0.38303935538690198"/>
    <n v="0.25030740624308717"/>
    <n v="3.6303746451121874"/>
    <n v="2.0322590083445129"/>
  </r>
  <r>
    <x v="272"/>
    <x v="17"/>
    <n v="9.5"/>
    <n v="8.6"/>
    <n v="2.2999999999999998"/>
    <n v="0.1"/>
    <n v="4.2"/>
    <n v="0.24100709940485177"/>
    <n v="3.7439452149248873"/>
    <n v="3.8189879154952324"/>
    <n v="-0.67243194220178581"/>
    <n v="0.27346332990686689"/>
    <n v="1.3477672347818235"/>
  </r>
  <r>
    <x v="273"/>
    <x v="17"/>
    <n v="17.399999999999999"/>
    <n v="0.9"/>
    <n v="0.6"/>
    <n v="0.4"/>
    <n v="8.6999999999999993"/>
    <n v="1.5913703029272126"/>
    <n v="-0.48326973766926218"/>
    <n v="-7.508711929420897E-2"/>
    <n v="1.9622569131868967E-2"/>
    <n v="2.0934754887531248"/>
    <n v="0.79113255857058529"/>
  </r>
  <r>
    <x v="274"/>
    <x v="17"/>
    <n v="12.3"/>
    <n v="1.7"/>
    <n v="1.9"/>
    <n v="0.4"/>
    <n v="2.6"/>
    <n v="0.71961684242543555"/>
    <n v="-4.4078573763376552E-2"/>
    <n v="2.9027349661330111"/>
    <n v="1.9622569131868967E-2"/>
    <n v="-0.37365210434958057"/>
    <n v="0.57069254739477127"/>
  </r>
  <r>
    <x v="275"/>
    <x v="17"/>
    <n v="19.100000000000001"/>
    <n v="1.8"/>
    <n v="1"/>
    <n v="0.1"/>
    <n v="3"/>
    <n v="1.8819547897611388"/>
    <n v="1.082032172485921E-2"/>
    <n v="0.8411658300680126"/>
    <n v="-0.67243194220178581"/>
    <n v="-0.21187324578546876"/>
    <n v="0.54968593529615384"/>
  </r>
  <r>
    <x v="276"/>
    <x v="17"/>
    <n v="4.8"/>
    <n v="0.7"/>
    <n v="0.3"/>
    <n v="1.6"/>
    <n v="5.6"/>
    <n v="-0.56237354066541378"/>
    <n v="-0.59306752864573364"/>
    <n v="-0.76227683131587509"/>
    <n v="2.787840614466488"/>
    <n v="0.83968933488125819"/>
    <n v="0.18444686652007278"/>
  </r>
  <r>
    <x v="277"/>
    <x v="17"/>
    <n v="6.3"/>
    <n v="1"/>
    <n v="0.8"/>
    <n v="0.7"/>
    <n v="4.0999999999999996"/>
    <n v="-0.30597546404724391"/>
    <n v="-0.4283708421810265"/>
    <n v="0.38303935538690198"/>
    <n v="0.71167708046552358"/>
    <n v="0.2330186152658387"/>
    <n v="3.3344380780653098E-2"/>
  </r>
  <r>
    <x v="278"/>
    <x v="17"/>
    <n v="4.8"/>
    <n v="0.7"/>
    <n v="0.5"/>
    <n v="0.8"/>
    <n v="5"/>
    <n v="-0.56237354066541378"/>
    <n v="-0.59306752864573364"/>
    <n v="-0.30415035663476431"/>
    <n v="0.94236191757674204"/>
    <n v="0.59702104703509051"/>
    <n v="-7.2189624380456077E-2"/>
  </r>
  <r>
    <x v="279"/>
    <x v="17"/>
    <n v="8.4"/>
    <n v="3.8"/>
    <n v="0.3"/>
    <n v="0"/>
    <n v="1.9"/>
    <n v="5.2981843218193936E-2"/>
    <n v="1.1087982314895735"/>
    <n v="-0.76227683131587509"/>
    <n v="-0.90311677931300416"/>
    <n v="-0.65676510683677636"/>
    <n v="-0.14350786369831425"/>
  </r>
  <r>
    <x v="280"/>
    <x v="17"/>
    <n v="6.7"/>
    <n v="0.8"/>
    <n v="0.5"/>
    <n v="0"/>
    <n v="2.5"/>
    <n v="-0.23760264361573191"/>
    <n v="-0.53816863315749786"/>
    <n v="-0.30415035663476431"/>
    <n v="-0.90311677931300416"/>
    <n v="-0.41409681899060857"/>
    <n v="-0.44282395390650608"/>
  </r>
  <r>
    <x v="281"/>
    <x v="17"/>
    <n v="3.5"/>
    <n v="0.6"/>
    <n v="0.5"/>
    <n v="0.2"/>
    <n v="2.2999999999999998"/>
    <n v="-0.78458520706782753"/>
    <n v="-0.64796642413396943"/>
    <n v="-0.30415035663476431"/>
    <n v="-0.44174710509056758"/>
    <n v="-0.49498624827266458"/>
    <n v="-0.57585071586047487"/>
  </r>
  <r>
    <x v="282"/>
    <x v="17"/>
    <n v="4"/>
    <n v="1.1000000000000001"/>
    <n v="0.4"/>
    <n v="0.3"/>
    <n v="1.3"/>
    <n v="-0.69911918152843766"/>
    <n v="-0.37347194669279077"/>
    <n v="-0.53321359397531964"/>
    <n v="-0.21106226797934938"/>
    <n v="-0.89943339468294425"/>
    <n v="-0.57595820202687864"/>
  </r>
  <r>
    <x v="283"/>
    <x v="17"/>
    <n v="3.4"/>
    <n v="0.4"/>
    <n v="0.3"/>
    <n v="0"/>
    <n v="2.5"/>
    <n v="-0.80167841217570546"/>
    <n v="-0.75776421511044068"/>
    <n v="-0.76227683131587509"/>
    <n v="-0.90311677931300416"/>
    <n v="-0.41409681899060857"/>
    <n v="-0.72468477206725335"/>
  </r>
  <r>
    <x v="284"/>
    <x v="17"/>
    <n v="3.9"/>
    <n v="0.2"/>
    <n v="0.2"/>
    <n v="0"/>
    <n v="1.4"/>
    <n v="-0.71621238663631559"/>
    <n v="-0.86756200608691225"/>
    <n v="-0.99134006865643043"/>
    <n v="-0.90311677931300416"/>
    <n v="-0.8589886800419162"/>
    <n v="-0.84434238041207543"/>
  </r>
  <r>
    <x v="285"/>
    <x v="17"/>
    <n v="1.5"/>
    <n v="0.2"/>
    <n v="0"/>
    <n v="0"/>
    <n v="1.5"/>
    <n v="-1.1264493092253873"/>
    <n v="-0.86756200608691225"/>
    <n v="-1.4494665433375413"/>
    <n v="-0.90311677931300416"/>
    <n v="-0.81854396540088825"/>
    <n v="-1.028043485462758"/>
  </r>
  <r>
    <x v="286"/>
    <x v="17"/>
    <n v="1.6"/>
    <n v="0.5"/>
    <n v="0"/>
    <n v="0"/>
    <n v="0.4"/>
    <n v="-1.1093561041175095"/>
    <n v="-0.70286531962220511"/>
    <n v="-1.4494665433375413"/>
    <n v="-0.90311677931300416"/>
    <n v="-1.2634358264521959"/>
    <n v="-1.0789545588477147"/>
  </r>
  <r>
    <x v="287"/>
    <x v="18"/>
    <n v="20.8"/>
    <n v="1.6"/>
    <n v="1.3"/>
    <n v="2.8"/>
    <n v="10"/>
    <n v="2.1725392765950646"/>
    <n v="-9.8977469251612188E-2"/>
    <n v="1.5283555420896788"/>
    <n v="5.5560586598011072"/>
    <n v="2.6192567790864887"/>
    <n v="2.2184797752291128"/>
  </r>
  <r>
    <x v="288"/>
    <x v="18"/>
    <n v="14.3"/>
    <n v="7.9"/>
    <n v="1.6"/>
    <n v="0.4"/>
    <n v="4.2"/>
    <n v="1.0614809445829954"/>
    <n v="3.359652946507238"/>
    <n v="2.2155452541113454"/>
    <n v="1.9622569131868967E-2"/>
    <n v="0.27346332990686689"/>
    <n v="1.3803427121442018"/>
  </r>
  <r>
    <x v="289"/>
    <x v="18"/>
    <n v="14.5"/>
    <n v="5"/>
    <n v="1.2"/>
    <n v="0.3"/>
    <n v="4.7"/>
    <n v="1.0956673547987512"/>
    <n v="1.767584977348402"/>
    <n v="1.2992923047491234"/>
    <n v="-0.21106226797934938"/>
    <n v="0.47568690311200668"/>
    <n v="0.94058908804717323"/>
  </r>
  <r>
    <x v="290"/>
    <x v="18"/>
    <n v="19.8"/>
    <n v="0.8"/>
    <n v="0.5"/>
    <n v="0.3"/>
    <n v="6.5"/>
    <n v="2.0016072255162847"/>
    <n v="-0.53816863315749786"/>
    <n v="-0.30415035663476431"/>
    <n v="-0.21106226797934938"/>
    <n v="1.20369176665051"/>
    <n v="0.65630490066137082"/>
  </r>
  <r>
    <x v="291"/>
    <x v="18"/>
    <n v="15.4"/>
    <n v="3.3"/>
    <n v="1.2"/>
    <n v="0.2"/>
    <n v="2.6"/>
    <n v="1.2495062007696531"/>
    <n v="0.83430375404839474"/>
    <n v="1.2992923047491234"/>
    <n v="-0.44174710509056758"/>
    <n v="-0.37365210434958057"/>
    <n v="0.59561397011944206"/>
  </r>
  <r>
    <x v="292"/>
    <x v="18"/>
    <n v="7.2"/>
    <n v="1.4"/>
    <n v="1"/>
    <n v="0.5"/>
    <n v="6.2"/>
    <n v="-0.15213661807634196"/>
    <n v="-0.20877526022808371"/>
    <n v="0.8411658300680126"/>
    <n v="0.25030740624308717"/>
    <n v="1.0823576227274261"/>
    <n v="0.29279647252363084"/>
  </r>
  <r>
    <x v="293"/>
    <x v="18"/>
    <n v="9.6999999999999993"/>
    <n v="0.9"/>
    <n v="0.4"/>
    <n v="0.9"/>
    <n v="5.8"/>
    <n v="0.27519350962060762"/>
    <n v="-0.48326973766926218"/>
    <n v="-0.53321359397531964"/>
    <n v="1.1730467546879604"/>
    <n v="0.92057876416331419"/>
    <n v="0.26599483229188881"/>
  </r>
  <r>
    <x v="294"/>
    <x v="18"/>
    <n v="9.4"/>
    <n v="3.3"/>
    <n v="0.6"/>
    <n v="0.1"/>
    <n v="1.9"/>
    <n v="0.22391389429697384"/>
    <n v="0.83430375404839474"/>
    <n v="-7.508711929420897E-2"/>
    <n v="-0.67243194220178581"/>
    <n v="-0.65676510683677636"/>
    <n v="-9.4459614929833652E-3"/>
  </r>
  <r>
    <x v="295"/>
    <x v="18"/>
    <n v="5.9"/>
    <n v="0.7"/>
    <n v="0.4"/>
    <n v="0.8"/>
    <n v="4.9000000000000004"/>
    <n v="-0.37434828447875579"/>
    <n v="-0.59306752864573364"/>
    <n v="-0.53321359397531964"/>
    <n v="0.94236191757674204"/>
    <n v="0.55657633239406268"/>
    <n v="-5.8230476053747565E-2"/>
  </r>
  <r>
    <x v="296"/>
    <x v="18"/>
    <n v="2.9"/>
    <n v="0.7"/>
    <n v="0.6"/>
    <n v="1"/>
    <n v="4.0999999999999996"/>
    <n v="-0.88714443771509544"/>
    <n v="-0.59306752864573364"/>
    <n v="-7.508711929420897E-2"/>
    <n v="1.4037315917991784"/>
    <n v="0.2330186152658387"/>
    <n v="-0.13885644311476222"/>
  </r>
  <r>
    <x v="297"/>
    <x v="18"/>
    <n v="7.7"/>
    <n v="2.2999999999999998"/>
    <n v="0.7"/>
    <n v="0.1"/>
    <n v="1.9"/>
    <n v="-6.6670592536952011E-2"/>
    <n v="0.28531479916603764"/>
    <n v="0.15397611804634637"/>
    <n v="-0.67243194220178581"/>
    <n v="-0.65676510683677636"/>
    <n v="-0.17205961291854927"/>
  </r>
  <r>
    <x v="298"/>
    <x v="18"/>
    <n v="6.3"/>
    <n v="1.1000000000000001"/>
    <n v="0.3"/>
    <n v="0.4"/>
    <n v="3.3"/>
    <n v="-0.30597546404724391"/>
    <n v="-0.37347194669279077"/>
    <n v="-0.76227683131587509"/>
    <n v="1.9622569131868967E-2"/>
    <n v="-9.0539101862384938E-2"/>
    <n v="-0.29599298825280923"/>
  </r>
  <r>
    <x v="299"/>
    <x v="18"/>
    <n v="8.4"/>
    <n v="0.8"/>
    <n v="0.5"/>
    <n v="0.2"/>
    <n v="1.8"/>
    <n v="5.2981843218193936E-2"/>
    <n v="-0.53816863315749786"/>
    <n v="-0.30415035663476431"/>
    <n v="-0.44174710509056758"/>
    <n v="-0.6972098214778043"/>
    <n v="-0.343065757220402"/>
  </r>
  <r>
    <x v="300"/>
    <x v="18"/>
    <n v="3.3"/>
    <n v="0.4"/>
    <n v="0.3"/>
    <n v="0.9"/>
    <n v="2.6"/>
    <n v="-0.81877161728358361"/>
    <n v="-0.75776421511044068"/>
    <n v="-0.76227683131587509"/>
    <n v="1.1730467546879604"/>
    <n v="-0.37365210434958057"/>
    <n v="-0.41029926057126653"/>
  </r>
  <r>
    <x v="301"/>
    <x v="18"/>
    <n v="4.4000000000000004"/>
    <n v="1"/>
    <n v="0.5"/>
    <n v="0.2"/>
    <n v="1.2"/>
    <n v="-0.63074636109692561"/>
    <n v="-0.4283708421810265"/>
    <n v="-0.30415035663476431"/>
    <n v="-0.44174710509056758"/>
    <n v="-0.93987810932397198"/>
    <n v="-0.57475831788887721"/>
  </r>
  <r>
    <x v="302"/>
    <x v="18"/>
    <n v="3.5"/>
    <n v="0"/>
    <n v="0.3"/>
    <n v="0.5"/>
    <n v="2"/>
    <n v="-0.78458520706782753"/>
    <n v="-0.97735979706338361"/>
    <n v="-0.76227683131587509"/>
    <n v="0.25030740624308717"/>
    <n v="-0.61632039219574841"/>
    <n v="-0.63090701373309277"/>
  </r>
  <r>
    <x v="303"/>
    <x v="18"/>
    <n v="3"/>
    <n v="0"/>
    <n v="0"/>
    <n v="0.5"/>
    <n v="0.5"/>
    <n v="-0.87005123260721751"/>
    <n v="-0.97735979706338361"/>
    <n v="-1.4494665433375413"/>
    <n v="0.25030740624308717"/>
    <n v="-1.2229911118111678"/>
    <n v="-0.88095942212124367"/>
  </r>
  <r>
    <x v="304"/>
    <x v="18"/>
    <n v="1.2"/>
    <n v="0.6"/>
    <n v="0"/>
    <n v="0"/>
    <n v="1.4"/>
    <n v="-1.1777289245490212"/>
    <n v="-0.64796642413396943"/>
    <n v="-1.4494665433375413"/>
    <n v="-0.90311677931300416"/>
    <n v="-0.8589886800419162"/>
    <n v="-1.0075971965974653"/>
  </r>
  <r>
    <x v="305"/>
    <x v="18"/>
    <n v="0"/>
    <n v="0.5"/>
    <n v="0.3"/>
    <n v="0"/>
    <n v="0.8"/>
    <n v="-1.3828473858435573"/>
    <n v="-0.70286531962220511"/>
    <n v="-0.76227683131587509"/>
    <n v="-0.90311677931300416"/>
    <n v="-1.1016569678880841"/>
    <n v="-1.0255677148494569"/>
  </r>
  <r>
    <x v="306"/>
    <x v="19"/>
    <n v="27.4"/>
    <n v="3.1"/>
    <n v="1.2"/>
    <n v="0.7"/>
    <n v="8.1"/>
    <n v="3.3006908137150117"/>
    <n v="0.7245059630719235"/>
    <n v="1.2992923047491234"/>
    <n v="0.71167708046552358"/>
    <n v="1.8508072009069572"/>
    <n v="1.8069152846924768"/>
  </r>
  <r>
    <x v="307"/>
    <x v="19"/>
    <n v="8.6999999999999993"/>
    <n v="1.1000000000000001"/>
    <n v="0.7"/>
    <n v="1.1000000000000001"/>
    <n v="9.6"/>
    <n v="0.10426145854182772"/>
    <n v="-0.37347194669279077"/>
    <n v="0.15397611804634637"/>
    <n v="1.6344164289103968"/>
    <n v="2.4574779205223769"/>
    <n v="0.71633851437197704"/>
  </r>
  <r>
    <x v="308"/>
    <x v="19"/>
    <n v="9.6999999999999993"/>
    <n v="5.6"/>
    <n v="1.2"/>
    <n v="0.4"/>
    <n v="3"/>
    <n v="0.27519350962060762"/>
    <n v="2.0969783502778161"/>
    <n v="1.2992923047491234"/>
    <n v="1.9622569131868967E-2"/>
    <n v="-0.21187324578546876"/>
    <n v="0.65741630486680058"/>
  </r>
  <r>
    <x v="309"/>
    <x v="19"/>
    <n v="14.5"/>
    <n v="3"/>
    <n v="0.9"/>
    <n v="0.3"/>
    <n v="4"/>
    <n v="1.0956673547987512"/>
    <n v="0.66960706758368771"/>
    <n v="0.61210259272745726"/>
    <n v="-0.21106226797934938"/>
    <n v="0.19257390062481089"/>
    <n v="0.56129244879354112"/>
  </r>
  <r>
    <x v="310"/>
    <x v="19"/>
    <n v="13.3"/>
    <n v="1.1000000000000001"/>
    <n v="0.3"/>
    <n v="1.2"/>
    <n v="5.3"/>
    <n v="0.8905488935042154"/>
    <n v="-0.37347194669279077"/>
    <n v="-0.76227683131587509"/>
    <n v="1.8651012660216149"/>
    <n v="0.71835519095817435"/>
    <n v="0.50156498211020228"/>
  </r>
  <r>
    <x v="311"/>
    <x v="19"/>
    <n v="11.9"/>
    <n v="0.5"/>
    <n v="0.4"/>
    <n v="0.6"/>
    <n v="4.9000000000000004"/>
    <n v="0.65124402199392351"/>
    <n v="-0.70286531962220511"/>
    <n v="-0.53321359397531964"/>
    <n v="0.4809922433543054"/>
    <n v="0.55657633239406268"/>
    <n v="0.15828220655939645"/>
  </r>
  <r>
    <x v="312"/>
    <x v="19"/>
    <n v="6.7"/>
    <n v="1.7"/>
    <n v="1.2"/>
    <n v="0.2"/>
    <n v="4.2"/>
    <n v="-0.23760264361573191"/>
    <n v="-4.4078573763376552E-2"/>
    <n v="1.2992923047491234"/>
    <n v="-0.44174710509056758"/>
    <n v="0.27346332990686689"/>
    <n v="0.10322793809276187"/>
  </r>
  <r>
    <x v="313"/>
    <x v="19"/>
    <n v="4.3"/>
    <n v="1.6"/>
    <n v="0.8"/>
    <n v="0.8"/>
    <n v="4.2"/>
    <n v="-0.64783956620480365"/>
    <n v="-9.8977469251612188E-2"/>
    <n v="0.38303935538690198"/>
    <n v="0.94236191757674204"/>
    <n v="0.27346332990686689"/>
    <n v="3.9355493214156441E-2"/>
  </r>
  <r>
    <x v="314"/>
    <x v="19"/>
    <n v="3.8"/>
    <n v="3.5"/>
    <n v="1"/>
    <n v="0"/>
    <n v="2"/>
    <n v="-0.73330559174419363"/>
    <n v="0.94410154502486632"/>
    <n v="0.8411658300680126"/>
    <n v="-0.90311677931300416"/>
    <n v="-0.61632039219574841"/>
    <n v="-0.16372808934418323"/>
  </r>
  <r>
    <x v="315"/>
    <x v="19"/>
    <n v="10.199999999999999"/>
    <n v="0.8"/>
    <n v="0.5"/>
    <n v="0.1"/>
    <n v="1.5"/>
    <n v="0.36065953515999755"/>
    <n v="-0.53816863315749786"/>
    <n v="-0.30415035663476431"/>
    <n v="-0.67243194220178581"/>
    <n v="-0.81854396540088825"/>
    <n v="-0.30963200398916046"/>
  </r>
  <r>
    <x v="316"/>
    <x v="19"/>
    <n v="4.8"/>
    <n v="0.6"/>
    <n v="0.8"/>
    <n v="0.3"/>
    <n v="2"/>
    <n v="-0.56237354066541378"/>
    <n v="-0.64796642413396943"/>
    <n v="0.38303935538690198"/>
    <n v="-0.21106226797934938"/>
    <n v="-0.61632039219574841"/>
    <n v="-0.39577286235443476"/>
  </r>
  <r>
    <x v="317"/>
    <x v="19"/>
    <n v="4.8"/>
    <n v="0.3"/>
    <n v="0.3"/>
    <n v="0.5"/>
    <n v="2.6"/>
    <n v="-0.56237354066541378"/>
    <n v="-0.81266311059867646"/>
    <n v="-0.76227683131587509"/>
    <n v="0.25030740624308717"/>
    <n v="-0.37365210434958057"/>
    <n v="-0.48277051895019363"/>
  </r>
  <r>
    <x v="318"/>
    <x v="19"/>
    <n v="2"/>
    <n v="0.3"/>
    <n v="0.2"/>
    <n v="0.7"/>
    <n v="2.8"/>
    <n v="-1.0409832836859974"/>
    <n v="-0.81266311059867646"/>
    <n v="-0.99134006865643043"/>
    <n v="0.71167708046552358"/>
    <n v="-0.29276267506752474"/>
    <n v="-0.57532959046767551"/>
  </r>
  <r>
    <x v="319"/>
    <x v="19"/>
    <n v="3.6"/>
    <n v="0.2"/>
    <n v="0.1"/>
    <n v="0.5"/>
    <n v="2.7"/>
    <n v="-0.7674920019599496"/>
    <n v="-0.86756200608691225"/>
    <n v="-1.2204033059969859"/>
    <n v="0.25030740624308717"/>
    <n v="-0.33320738970855257"/>
    <n v="-0.61591586471016257"/>
  </r>
  <r>
    <x v="320"/>
    <x v="19"/>
    <n v="2.7"/>
    <n v="1"/>
    <n v="0.4"/>
    <n v="0"/>
    <n v="0.9"/>
    <n v="-0.9213308479308514"/>
    <n v="-0.4283708421810265"/>
    <n v="-0.53321359397531964"/>
    <n v="-0.90311677931300416"/>
    <n v="-1.061212253247056"/>
    <n v="-0.78976542945812045"/>
  </r>
  <r>
    <x v="321"/>
    <x v="19"/>
    <n v="2.2000000000000002"/>
    <n v="0.3"/>
    <n v="0.4"/>
    <n v="0"/>
    <n v="1"/>
    <n v="-1.0067968734702415"/>
    <n v="-0.81266311059867646"/>
    <n v="-0.53321359397531964"/>
    <n v="-0.90311677931300416"/>
    <n v="-1.020767538606028"/>
    <n v="-0.88417474787526196"/>
  </r>
  <r>
    <x v="322"/>
    <x v="19"/>
    <n v="0"/>
    <n v="0"/>
    <n v="0"/>
    <n v="0"/>
    <n v="0"/>
    <n v="-1.3828473858435573"/>
    <n v="-0.97735979706338361"/>
    <n v="-1.4494665433375413"/>
    <n v="-0.90311677931300416"/>
    <n v="-1.4252146850163077"/>
    <n v="-1.2482566105665871"/>
  </r>
  <r>
    <x v="323"/>
    <x v="20"/>
    <n v="32"/>
    <n v="5.5"/>
    <n v="1.3"/>
    <n v="0.7"/>
    <n v="7.4"/>
    <n v="4.0869782486773998"/>
    <n v="2.0420794547895804"/>
    <n v="1.5283555420896788"/>
    <n v="0.71167708046552358"/>
    <n v="1.5676941984197619"/>
    <n v="2.2840530986283687"/>
  </r>
  <r>
    <x v="324"/>
    <x v="20"/>
    <n v="21.8"/>
    <n v="6.9"/>
    <n v="1.9"/>
    <n v="0.2"/>
    <n v="5.7"/>
    <n v="2.3434713276738446"/>
    <n v="2.8106639916248808"/>
    <n v="2.9027349661330111"/>
    <n v="-0.44174710509056758"/>
    <n v="0.88013404952228635"/>
    <n v="1.8103491856879537"/>
  </r>
  <r>
    <x v="325"/>
    <x v="20"/>
    <n v="15.1"/>
    <n v="1"/>
    <n v="0.5"/>
    <n v="2.7"/>
    <n v="8.8000000000000007"/>
    <n v="1.198226585446019"/>
    <n v="-0.4283708421810265"/>
    <n v="-0.30415035663476431"/>
    <n v="5.3253738226898895"/>
    <n v="2.1339202033941533"/>
    <n v="1.4537613677846997"/>
  </r>
  <r>
    <x v="326"/>
    <x v="20"/>
    <n v="13.1"/>
    <n v="4.0999999999999996"/>
    <n v="1.1000000000000001"/>
    <n v="0.1"/>
    <n v="3.9"/>
    <n v="0.85636248328845932"/>
    <n v="1.2734949179542805"/>
    <n v="1.0702290674085682"/>
    <n v="-0.67243194220178581"/>
    <n v="0.15212918598378289"/>
    <n v="0.60170313455516788"/>
  </r>
  <r>
    <x v="327"/>
    <x v="20"/>
    <n v="10.5"/>
    <n v="1.5"/>
    <n v="0.8"/>
    <n v="0.3"/>
    <n v="4.0999999999999996"/>
    <n v="0.41193915048363161"/>
    <n v="-0.15387636473984795"/>
    <n v="0.38303935538690198"/>
    <n v="-0.21106226797934938"/>
    <n v="0.2330186152658387"/>
    <n v="0.16520675836142051"/>
  </r>
  <r>
    <x v="328"/>
    <x v="20"/>
    <n v="6.3"/>
    <n v="1.5"/>
    <n v="1.3"/>
    <n v="0.3"/>
    <n v="3.6"/>
    <n v="-0.30597546404724391"/>
    <n v="-0.15387636473984795"/>
    <n v="1.5283555420896788"/>
    <n v="-0.21106226797934938"/>
    <n v="3.0795042060699065E-2"/>
    <n v="8.1185087366546463E-2"/>
  </r>
  <r>
    <x v="329"/>
    <x v="20"/>
    <n v="8.5"/>
    <n v="1.5"/>
    <n v="0.7"/>
    <n v="0.3"/>
    <n v="2.4"/>
    <n v="7.0075048326071865E-2"/>
    <n v="-0.15387636473984795"/>
    <n v="0.15397611804634637"/>
    <n v="-0.21106226797934938"/>
    <n v="-0.45454153363163657"/>
    <n v="-0.10922398766642581"/>
  </r>
  <r>
    <x v="330"/>
    <x v="20"/>
    <n v="3.4"/>
    <n v="1.1000000000000001"/>
    <n v="0.4"/>
    <n v="0.5"/>
    <n v="4.9000000000000004"/>
    <n v="-0.80167841217570546"/>
    <n v="-0.37347194669279077"/>
    <n v="-0.53321359397531964"/>
    <n v="0.25030740624308717"/>
    <n v="0.55657633239406268"/>
    <n v="-0.2463185746722921"/>
  </r>
  <r>
    <x v="331"/>
    <x v="20"/>
    <n v="3.3"/>
    <n v="0.5"/>
    <n v="0.5"/>
    <n v="0.7"/>
    <n v="4.0999999999999996"/>
    <n v="-0.81877161728358361"/>
    <n v="-0.70286531962220511"/>
    <n v="-0.30415035663476431"/>
    <n v="0.71167708046552358"/>
    <n v="0.2330186152658387"/>
    <n v="-0.27847181748173444"/>
  </r>
  <r>
    <x v="332"/>
    <x v="20"/>
    <n v="4.2"/>
    <n v="1.3"/>
    <n v="0.4"/>
    <n v="0.3"/>
    <n v="3.6"/>
    <n v="-0.66493277131268158"/>
    <n v="-0.26367415571631936"/>
    <n v="-0.53321359397531964"/>
    <n v="-0.21106226797934938"/>
    <n v="3.0795042060699065E-2"/>
    <n v="-0.35769703341812886"/>
  </r>
  <r>
    <x v="333"/>
    <x v="20"/>
    <n v="5.2"/>
    <n v="1.4"/>
    <n v="0.9"/>
    <n v="0"/>
    <n v="1.5"/>
    <n v="-0.49400072023390174"/>
    <n v="-0.20877526022808371"/>
    <n v="0.61210259272745726"/>
    <n v="-0.90311677931300416"/>
    <n v="-0.81854396540088825"/>
    <n v="-0.39731618918379696"/>
  </r>
  <r>
    <x v="334"/>
    <x v="20"/>
    <n v="1.9"/>
    <n v="0.4"/>
    <n v="0.5"/>
    <n v="0.3"/>
    <n v="2.4"/>
    <n v="-1.0580764887938754"/>
    <n v="-0.75776421511044068"/>
    <n v="-0.30415035663476431"/>
    <n v="-0.21106226797934938"/>
    <n v="-0.45454153363163657"/>
    <n v="-0.63716599007869512"/>
  </r>
  <r>
    <x v="335"/>
    <x v="20"/>
    <n v="3.5"/>
    <n v="0.4"/>
    <n v="0.2"/>
    <n v="0.3"/>
    <n v="1.8"/>
    <n v="-0.78458520706782753"/>
    <n v="-0.75776421511044068"/>
    <n v="-0.99134006865643043"/>
    <n v="-0.21106226797934938"/>
    <n v="-0.6972098214778043"/>
    <n v="-0.70673071993336423"/>
  </r>
  <r>
    <x v="336"/>
    <x v="20"/>
    <n v="1.2"/>
    <n v="0"/>
    <n v="0.2"/>
    <n v="0.4"/>
    <n v="1.7"/>
    <n v="-1.1777289245490212"/>
    <n v="-0.97735979706338361"/>
    <n v="-0.99134006865643043"/>
    <n v="1.9622569131868967E-2"/>
    <n v="-0.73765453611883225"/>
    <n v="-0.84207916892983381"/>
  </r>
  <r>
    <x v="337"/>
    <x v="20"/>
    <n v="3.7"/>
    <n v="0.3"/>
    <n v="0.3"/>
    <n v="0"/>
    <n v="0"/>
    <n v="-0.75039879685207156"/>
    <n v="-0.81266311059867646"/>
    <n v="-0.76227683131587509"/>
    <n v="-0.90311677931300416"/>
    <n v="-1.4252146850163077"/>
    <n v="-0.92250423977295015"/>
  </r>
  <r>
    <x v="338"/>
    <x v="20"/>
    <n v="0.3"/>
    <n v="1.3"/>
    <n v="0"/>
    <n v="0"/>
    <n v="0"/>
    <n v="-1.3315677705199231"/>
    <n v="-0.26367415571631936"/>
    <n v="-1.4494665433375413"/>
    <n v="-0.90311677931300416"/>
    <n v="-1.4252146850163077"/>
    <n v="-1.0901355977000842"/>
  </r>
  <r>
    <x v="339"/>
    <x v="20"/>
    <n v="1.2"/>
    <n v="0.2"/>
    <n v="0"/>
    <n v="0"/>
    <n v="0.8"/>
    <n v="-1.1777289245490212"/>
    <n v="-0.86756200608691225"/>
    <n v="-1.4494665433375413"/>
    <n v="-0.90311677931300416"/>
    <n v="-1.1016569678880841"/>
    <n v="-1.1000499705572873"/>
  </r>
  <r>
    <x v="340"/>
    <x v="20"/>
    <n v="0"/>
    <n v="0"/>
    <n v="0"/>
    <n v="0"/>
    <n v="0.5"/>
    <n v="-1.3828473858435573"/>
    <n v="-0.97735979706338361"/>
    <n v="-1.4494665433375413"/>
    <n v="-0.90311677931300416"/>
    <n v="-1.2229911118111678"/>
    <n v="-1.2078118959255593"/>
  </r>
  <r>
    <x v="341"/>
    <x v="21"/>
    <n v="14.2"/>
    <n v="1.8"/>
    <n v="1.1000000000000001"/>
    <n v="0.8"/>
    <n v="11"/>
    <n v="1.0443877394751171"/>
    <n v="1.082032172485921E-2"/>
    <n v="1.0702290674085682"/>
    <n v="0.94236191757674204"/>
    <n v="3.0237039254967684"/>
    <n v="1.2221098190346571"/>
  </r>
  <r>
    <x v="342"/>
    <x v="21"/>
    <n v="13.8"/>
    <n v="4.0999999999999996"/>
    <n v="1.6"/>
    <n v="0.5"/>
    <n v="4.0999999999999996"/>
    <n v="0.97601491904360538"/>
    <n v="1.2734949179542805"/>
    <n v="2.2155452541113454"/>
    <n v="0.25030740624308717"/>
    <n v="0.2330186152658387"/>
    <n v="0.96398508141027028"/>
  </r>
  <r>
    <x v="343"/>
    <x v="21"/>
    <n v="12.1"/>
    <n v="7"/>
    <n v="0.8"/>
    <n v="0.1"/>
    <n v="3.4"/>
    <n v="0.68543043220967936"/>
    <n v="2.8655628871131165"/>
    <n v="0.38303935538690198"/>
    <n v="-0.67243194220178581"/>
    <n v="-5.009438722135693E-2"/>
    <n v="0.72531394161902318"/>
  </r>
  <r>
    <x v="344"/>
    <x v="21"/>
    <n v="14.6"/>
    <n v="1.3"/>
    <n v="0.7"/>
    <n v="0.4"/>
    <n v="7"/>
    <n v="1.112760559906629"/>
    <n v="-0.26367415571631936"/>
    <n v="0.15397611804634637"/>
    <n v="1.9622569131868967E-2"/>
    <n v="1.4059153398556499"/>
    <n v="0.58831620787658712"/>
  </r>
  <r>
    <x v="345"/>
    <x v="21"/>
    <n v="18.2"/>
    <n v="3.4"/>
    <n v="0.5"/>
    <n v="0"/>
    <n v="3.6"/>
    <n v="1.7281159437902367"/>
    <n v="0.88920264953663053"/>
    <n v="-0.30415035663476431"/>
    <n v="-0.90311677931300416"/>
    <n v="3.0795042060699065E-2"/>
    <n v="0.52134425106437177"/>
  </r>
  <r>
    <x v="346"/>
    <x v="21"/>
    <n v="6.2"/>
    <n v="1.1000000000000001"/>
    <n v="0.6"/>
    <n v="1.3"/>
    <n v="5.3"/>
    <n v="-0.32306866915512183"/>
    <n v="-0.37347194669279077"/>
    <n v="-7.508711929420897E-2"/>
    <n v="2.0957861031328333"/>
    <n v="0.71835519095817435"/>
    <n v="0.27516089568233382"/>
  </r>
  <r>
    <x v="347"/>
    <x v="21"/>
    <n v="7.4"/>
    <n v="1"/>
    <n v="1.2"/>
    <n v="0.6"/>
    <n v="3.3"/>
    <n v="-0.11795020786058595"/>
    <n v="-0.4283708421810265"/>
    <n v="1.2992923047491234"/>
    <n v="0.4809922433543054"/>
    <n v="-9.0539101862384938E-2"/>
    <n v="0.12787563104865624"/>
  </r>
  <r>
    <x v="348"/>
    <x v="21"/>
    <n v="6.3"/>
    <n v="1.4"/>
    <n v="0.8"/>
    <n v="0.2"/>
    <n v="1.7"/>
    <n v="-0.30597546404724391"/>
    <n v="-0.20877526022808371"/>
    <n v="0.38303935538690198"/>
    <n v="-0.44174710509056758"/>
    <n v="-0.73765453611883225"/>
    <n v="-0.2898847609391062"/>
  </r>
  <r>
    <x v="349"/>
    <x v="21"/>
    <n v="3.1"/>
    <n v="0.2"/>
    <n v="0.2"/>
    <n v="0.7"/>
    <n v="4.0999999999999996"/>
    <n v="-0.85295802749933958"/>
    <n v="-0.86756200608691225"/>
    <n v="-0.99134006865643043"/>
    <n v="0.71167708046552358"/>
    <n v="0.2330186152658387"/>
    <n v="-0.42474553464265269"/>
  </r>
  <r>
    <x v="350"/>
    <x v="21"/>
    <n v="2.4"/>
    <n v="2.1"/>
    <n v="0.8"/>
    <n v="0.1"/>
    <n v="1.4"/>
    <n v="-0.97261046325448541"/>
    <n v="0.17551700818956636"/>
    <n v="0.38303935538690198"/>
    <n v="-0.67243194220178581"/>
    <n v="-0.8589886800419162"/>
    <n v="-0.47188636136904816"/>
  </r>
  <r>
    <x v="351"/>
    <x v="21"/>
    <n v="5.7"/>
    <n v="0.3"/>
    <n v="0.2"/>
    <n v="0.3"/>
    <n v="3.4"/>
    <n v="-0.40853469469451181"/>
    <n v="-0.81266311059867646"/>
    <n v="-0.99134006865643043"/>
    <n v="-0.21106226797934938"/>
    <n v="-5.009438722135693E-2"/>
    <n v="-0.47547225846772717"/>
  </r>
  <r>
    <x v="352"/>
    <x v="21"/>
    <n v="3.2"/>
    <n v="0.3"/>
    <n v="0.2"/>
    <n v="0.6"/>
    <n v="2.5"/>
    <n v="-0.83586482239146154"/>
    <n v="-0.81266311059867646"/>
    <n v="-0.99134006865643043"/>
    <n v="0.4809922433543054"/>
    <n v="-0.41409681899060857"/>
    <n v="-0.57266360643061409"/>
  </r>
  <r>
    <x v="353"/>
    <x v="21"/>
    <n v="3.6"/>
    <n v="0.8"/>
    <n v="0.2"/>
    <n v="0"/>
    <n v="0.9"/>
    <n v="-0.7674920019599496"/>
    <n v="-0.53816863315749786"/>
    <n v="-0.99134006865643043"/>
    <n v="-0.90311677931300416"/>
    <n v="-1.061212253247056"/>
    <n v="-0.83429230506431074"/>
  </r>
  <r>
    <x v="354"/>
    <x v="21"/>
    <n v="1.3"/>
    <n v="0.2"/>
    <n v="0.2"/>
    <n v="0.2"/>
    <n v="1.5"/>
    <n v="-1.1606357194411434"/>
    <n v="-0.86756200608691225"/>
    <n v="-0.99134006865643043"/>
    <n v="-0.44174710509056758"/>
    <n v="-0.81854396540088825"/>
    <n v="-0.90037498619195278"/>
  </r>
  <r>
    <x v="355"/>
    <x v="22"/>
    <n v="16.7"/>
    <n v="6.3"/>
    <n v="1.9"/>
    <n v="0.6"/>
    <n v="6.2"/>
    <n v="1.4717178671720668"/>
    <n v="2.4812706186954663"/>
    <n v="2.9027349661330111"/>
    <n v="0.4809922433543054"/>
    <n v="1.0823576227274261"/>
    <n v="1.6618000898592959"/>
  </r>
  <r>
    <x v="356"/>
    <x v="22"/>
    <n v="17.899999999999999"/>
    <n v="2.2999999999999998"/>
    <n v="2.1"/>
    <n v="0.5"/>
    <n v="6"/>
    <n v="1.6768363284666026"/>
    <n v="0.28531479916603764"/>
    <n v="3.360861440814122"/>
    <n v="0.25030740624308717"/>
    <n v="1.0014681934453702"/>
    <n v="1.3020828241208438"/>
  </r>
  <r>
    <x v="357"/>
    <x v="22"/>
    <n v="13"/>
    <n v="3"/>
    <n v="1.1000000000000001"/>
    <n v="0.2"/>
    <n v="3.2"/>
    <n v="0.83926927818058139"/>
    <n v="0.66960706758368771"/>
    <n v="1.0702290674085682"/>
    <n v="-0.44174710509056758"/>
    <n v="-0.13098381650341276"/>
    <n v="0.45377772801792954"/>
  </r>
  <r>
    <x v="358"/>
    <x v="22"/>
    <n v="10.1"/>
    <n v="1.9"/>
    <n v="0.9"/>
    <n v="0.4"/>
    <n v="3.8"/>
    <n v="0.34356633005211962"/>
    <n v="6.5719217213094844E-2"/>
    <n v="0.61210259272745726"/>
    <n v="1.9622569131868967E-2"/>
    <n v="0.11168447134275489"/>
    <n v="0.23330941100570476"/>
  </r>
  <r>
    <x v="359"/>
    <x v="22"/>
    <n v="7.6"/>
    <n v="1.1000000000000001"/>
    <n v="0.6"/>
    <n v="0.4"/>
    <n v="5.2"/>
    <n v="-8.3763797644830093E-2"/>
    <n v="-0.37347194669279077"/>
    <n v="-7.508711929420897E-2"/>
    <n v="1.9622569131868967E-2"/>
    <n v="0.67791047631714652"/>
    <n v="2.7438884107071154E-2"/>
  </r>
  <r>
    <x v="360"/>
    <x v="22"/>
    <n v="4.0999999999999996"/>
    <n v="0.5"/>
    <n v="0.4"/>
    <n v="1.2"/>
    <n v="2.6"/>
    <n v="-0.68202597642055973"/>
    <n v="-0.70286531962220511"/>
    <n v="-0.53321359397531964"/>
    <n v="1.8651012660216149"/>
    <n v="-0.37365210434958057"/>
    <n v="-0.2201281269135808"/>
  </r>
  <r>
    <x v="361"/>
    <x v="22"/>
    <n v="6"/>
    <n v="0.9"/>
    <n v="0.7"/>
    <n v="0.2"/>
    <n v="3.2"/>
    <n v="-0.35725507937087786"/>
    <n v="-0.48326973766926218"/>
    <n v="0.15397611804634637"/>
    <n v="-0.44174710509056758"/>
    <n v="-0.13098381650341276"/>
    <n v="-0.27319288270243153"/>
  </r>
  <r>
    <x v="362"/>
    <x v="22"/>
    <n v="3"/>
    <n v="0.7"/>
    <n v="0.3"/>
    <n v="0.7"/>
    <n v="2.8"/>
    <n v="-0.87005123260721751"/>
    <n v="-0.59306752864573364"/>
    <n v="-0.76227683131587509"/>
    <n v="0.71167708046552358"/>
    <n v="-0.29276267506752474"/>
    <n v="-0.44577137315236959"/>
  </r>
  <r>
    <x v="363"/>
    <x v="22"/>
    <n v="5.3"/>
    <n v="1.1000000000000001"/>
    <n v="0.9"/>
    <n v="0"/>
    <n v="1"/>
    <n v="-0.47690751512602381"/>
    <n v="-0.37347194669279077"/>
    <n v="0.61210259272745726"/>
    <n v="-0.90311677931300416"/>
    <n v="-1.020767538606028"/>
    <n v="-0.46557227958540293"/>
  </r>
  <r>
    <x v="364"/>
    <x v="22"/>
    <n v="3"/>
    <n v="0.2"/>
    <n v="0.7"/>
    <n v="0.3"/>
    <n v="2.9"/>
    <n v="-0.87005123260721751"/>
    <n v="-0.86756200608691225"/>
    <n v="0.15397611804634637"/>
    <n v="-0.21106226797934938"/>
    <n v="-0.25231796042649673"/>
    <n v="-0.49355428557479741"/>
  </r>
  <r>
    <x v="365"/>
    <x v="22"/>
    <n v="6"/>
    <n v="1.1000000000000001"/>
    <n v="0.5"/>
    <n v="0"/>
    <n v="1.9"/>
    <n v="-0.35725507937087786"/>
    <n v="-0.37347194669279077"/>
    <n v="-0.30415035663476431"/>
    <n v="-0.90311677931300416"/>
    <n v="-0.65676510683677636"/>
    <n v="-0.49431400490934208"/>
  </r>
  <r>
    <x v="366"/>
    <x v="22"/>
    <n v="2.8"/>
    <n v="0.5"/>
    <n v="0.5"/>
    <n v="0.2"/>
    <n v="2.1"/>
    <n v="-0.90423764282297348"/>
    <n v="-0.70286531962220511"/>
    <n v="-0.30415035663476431"/>
    <n v="-0.44174710509056758"/>
    <n v="-0.57587567755472036"/>
    <n v="-0.63890411154107696"/>
  </r>
  <r>
    <x v="367"/>
    <x v="22"/>
    <n v="3.4"/>
    <n v="0.6"/>
    <n v="0.5"/>
    <n v="0.2"/>
    <n v="1.5"/>
    <n v="-0.80167841217570546"/>
    <n v="-0.64796642413396943"/>
    <n v="-0.30415035663476431"/>
    <n v="-0.44174710509056758"/>
    <n v="-0.81854396540088825"/>
    <n v="-0.64569022081848293"/>
  </r>
  <r>
    <x v="368"/>
    <x v="22"/>
    <n v="2.5"/>
    <n v="1.6"/>
    <n v="0.5"/>
    <n v="0.1"/>
    <n v="1.1000000000000001"/>
    <n v="-0.95551725814660748"/>
    <n v="-9.8977469251612188E-2"/>
    <n v="-0.30415035663476431"/>
    <n v="-0.67243194220178581"/>
    <n v="-0.98032282396500003"/>
    <n v="-0.64900258091278717"/>
  </r>
  <r>
    <x v="369"/>
    <x v="22"/>
    <n v="4.2"/>
    <n v="0.3"/>
    <n v="0.3"/>
    <n v="0.2"/>
    <n v="2"/>
    <n v="-0.66493277131268158"/>
    <n v="-0.81266311059867646"/>
    <n v="-0.76227683131587509"/>
    <n v="-0.44174710509056758"/>
    <n v="-0.61632039219574841"/>
    <n v="-0.6658801224136558"/>
  </r>
  <r>
    <x v="370"/>
    <x v="22"/>
    <n v="2.6"/>
    <n v="1.7"/>
    <n v="0.3"/>
    <n v="0.1"/>
    <n v="1.3"/>
    <n v="-0.93842405303872956"/>
    <n v="-4.4078573763376552E-2"/>
    <n v="-0.76227683131587509"/>
    <n v="-0.67243194220178581"/>
    <n v="-0.89943339468294425"/>
    <n v="-0.68543592562853206"/>
  </r>
  <r>
    <x v="371"/>
    <x v="22"/>
    <n v="2.2999999999999998"/>
    <n v="0.5"/>
    <n v="0"/>
    <n v="0"/>
    <n v="0.5"/>
    <n v="-0.98970366836236345"/>
    <n v="-0.70286531962220511"/>
    <n v="-1.4494665433375413"/>
    <n v="-0.90311677931300416"/>
    <n v="-1.2229911118111678"/>
    <n v="-1.0349698851929654"/>
  </r>
  <r>
    <x v="372"/>
    <x v="22"/>
    <n v="0"/>
    <n v="0.3"/>
    <n v="0.3"/>
    <n v="0"/>
    <n v="0.7"/>
    <n v="-1.3828473858435573"/>
    <n v="-0.81266311059867646"/>
    <n v="-0.76227683131587509"/>
    <n v="-0.90311677931300416"/>
    <n v="-1.1421016825291119"/>
    <n v="-1.0556162159729565"/>
  </r>
  <r>
    <x v="373"/>
    <x v="23"/>
    <n v="17.7"/>
    <n v="5.5"/>
    <n v="1.6"/>
    <n v="0.3"/>
    <n v="4.7"/>
    <n v="1.6426499182508467"/>
    <n v="2.0420794547895804"/>
    <n v="2.2155452541113454"/>
    <n v="-0.21106226797934938"/>
    <n v="0.47568690311200668"/>
    <n v="1.2970206949753709"/>
  </r>
  <r>
    <x v="374"/>
    <x v="23"/>
    <n v="20.3"/>
    <n v="5.9"/>
    <n v="1.4"/>
    <n v="0.3"/>
    <n v="3.2"/>
    <n v="2.0870732510556746"/>
    <n v="2.2616750367425236"/>
    <n v="1.7574187794302341"/>
    <n v="-0.21106226797934938"/>
    <n v="-0.13098381650341276"/>
    <n v="1.2842136960821573"/>
  </r>
  <r>
    <x v="375"/>
    <x v="23"/>
    <n v="13.8"/>
    <n v="1.8"/>
    <n v="0.8"/>
    <n v="0.6"/>
    <n v="6"/>
    <n v="0.97601491904360538"/>
    <n v="1.082032172485921E-2"/>
    <n v="0.38303935538690198"/>
    <n v="0.4809922433543054"/>
    <n v="1.0014681934453702"/>
    <n v="0.62486691855830856"/>
  </r>
  <r>
    <x v="376"/>
    <x v="23"/>
    <n v="9.4"/>
    <n v="1.7"/>
    <n v="1.4"/>
    <n v="0.3"/>
    <n v="6.5"/>
    <n v="0.22391389429697384"/>
    <n v="-4.4078573763376552E-2"/>
    <n v="1.7574187794302341"/>
    <n v="-0.21106226797934938"/>
    <n v="1.20369176665051"/>
    <n v="0.53105028358415152"/>
  </r>
  <r>
    <x v="377"/>
    <x v="23"/>
    <n v="15.8"/>
    <n v="1.5"/>
    <n v="0.9"/>
    <n v="0.5"/>
    <n v="3.4"/>
    <n v="1.3178790212011651"/>
    <n v="-0.15387636473984795"/>
    <n v="0.61210259272745726"/>
    <n v="0.25030740624308717"/>
    <n v="-5.009438722135693E-2"/>
    <n v="0.48393105581369017"/>
  </r>
  <r>
    <x v="378"/>
    <x v="23"/>
    <n v="8.1"/>
    <n v="0.5"/>
    <n v="0.6"/>
    <n v="1.1000000000000001"/>
    <n v="7.8"/>
    <n v="1.7022278945598502E-3"/>
    <n v="-0.70286531962220511"/>
    <n v="-7.508711929420897E-2"/>
    <n v="1.6344164289103968"/>
    <n v="1.7294730569838734"/>
    <n v="0.43973161228312985"/>
  </r>
  <r>
    <x v="379"/>
    <x v="23"/>
    <n v="11.1"/>
    <n v="1.2"/>
    <n v="0.7"/>
    <n v="0.8"/>
    <n v="5.0999999999999996"/>
    <n v="0.51449838113089952"/>
    <n v="-0.31857305120455509"/>
    <n v="0.15397611804634637"/>
    <n v="0.94236191757674204"/>
    <n v="0.63746576167611835"/>
    <n v="0.38257876177704581"/>
  </r>
  <r>
    <x v="380"/>
    <x v="23"/>
    <n v="9.6999999999999993"/>
    <n v="1.1000000000000001"/>
    <n v="0.9"/>
    <n v="0.2"/>
    <n v="3.9"/>
    <n v="0.27519350962060762"/>
    <n v="-0.37347194669279077"/>
    <n v="0.61210259272745726"/>
    <n v="-0.44174710509056758"/>
    <n v="0.15212918598378289"/>
    <n v="6.3842823889914163E-2"/>
  </r>
  <r>
    <x v="381"/>
    <x v="23"/>
    <n v="3.7"/>
    <n v="2.6"/>
    <n v="0.7"/>
    <n v="0.2"/>
    <n v="1.8"/>
    <n v="-0.75039879685207156"/>
    <n v="0.45001148563074495"/>
    <n v="0.15397611804634637"/>
    <n v="-0.44174710509056758"/>
    <n v="-0.6972098214778043"/>
    <n v="-0.31772495428166647"/>
  </r>
  <r>
    <x v="382"/>
    <x v="23"/>
    <n v="7.5"/>
    <n v="1.6"/>
    <n v="0.4"/>
    <n v="0.2"/>
    <n v="1.9"/>
    <n v="-0.10085700275270802"/>
    <n v="-9.8977469251612188E-2"/>
    <n v="-0.53321359397531964"/>
    <n v="-0.44174710509056758"/>
    <n v="-0.65676510683677636"/>
    <n v="-0.32764972090337319"/>
  </r>
  <r>
    <x v="383"/>
    <x v="23"/>
    <n v="3.7"/>
    <n v="0.4"/>
    <n v="0.4"/>
    <n v="0.2"/>
    <n v="1.7"/>
    <n v="-0.75039879685207156"/>
    <n v="-0.75776421511044068"/>
    <n v="-0.53321359397531964"/>
    <n v="-0.44174710509056758"/>
    <n v="-0.73765453611883225"/>
    <n v="-0.67044749416135929"/>
  </r>
  <r>
    <x v="384"/>
    <x v="23"/>
    <n v="2"/>
    <n v="0.1"/>
    <n v="0.1"/>
    <n v="0.4"/>
    <n v="2.4"/>
    <n v="-1.0409832836859974"/>
    <n v="-0.92246090157514782"/>
    <n v="-1.2204033059969859"/>
    <n v="1.9622569131868967E-2"/>
    <n v="-0.45454153363163657"/>
    <n v="-0.76781258267692354"/>
  </r>
  <r>
    <x v="385"/>
    <x v="23"/>
    <n v="1.4"/>
    <n v="0.1"/>
    <n v="0.2"/>
    <n v="0.1"/>
    <n v="1.8"/>
    <n v="-1.1435425143332654"/>
    <n v="-0.92246090157514782"/>
    <n v="-0.99134006865643043"/>
    <n v="-0.67243194220178581"/>
    <n v="-0.6972098214778043"/>
    <n v="-0.91656270053930244"/>
  </r>
  <r>
    <x v="386"/>
    <x v="23"/>
    <n v="2.2999999999999998"/>
    <n v="0.3"/>
    <n v="0.1"/>
    <n v="0.1"/>
    <n v="1.2"/>
    <n v="-0.98970366836236345"/>
    <n v="-0.81266311059867646"/>
    <n v="-1.2204033059969859"/>
    <n v="-0.67243194220178581"/>
    <n v="-0.93987810932397198"/>
    <n v="-0.93134463172305437"/>
  </r>
  <r>
    <x v="387"/>
    <x v="23"/>
    <n v="1"/>
    <n v="0.1"/>
    <n v="0"/>
    <n v="0.1"/>
    <n v="0.9"/>
    <n v="-1.2119153347647773"/>
    <n v="-0.92246090157514782"/>
    <n v="-1.4494665433375413"/>
    <n v="-0.67243194220178581"/>
    <n v="-1.061212253247056"/>
    <n v="-1.078594004224773"/>
  </r>
  <r>
    <x v="388"/>
    <x v="24"/>
    <n v="23.2"/>
    <n v="2.6"/>
    <n v="0.9"/>
    <n v="1"/>
    <n v="11.1"/>
    <n v="2.5827761991841363"/>
    <n v="0.45001148563074495"/>
    <n v="0.61210259272745726"/>
    <n v="1.4037315917991784"/>
    <n v="3.064148640137796"/>
    <n v="1.7800400125879443"/>
  </r>
  <r>
    <x v="389"/>
    <x v="24"/>
    <n v="13"/>
    <n v="5.0999999999999996"/>
    <n v="0.9"/>
    <n v="0.7"/>
    <n v="7.5"/>
    <n v="0.83926927818058139"/>
    <n v="1.8224838728366375"/>
    <n v="0.61210259272745726"/>
    <n v="0.71167708046552358"/>
    <n v="1.6081389130607897"/>
    <n v="1.1364722916126069"/>
  </r>
  <r>
    <x v="390"/>
    <x v="24"/>
    <n v="20.7"/>
    <n v="5.6"/>
    <n v="0.8"/>
    <n v="0.3"/>
    <n v="3.5"/>
    <n v="2.1554460714871864"/>
    <n v="2.0969783502778161"/>
    <n v="0.38303935538690198"/>
    <n v="-0.21106226797934938"/>
    <n v="-9.6496725803289322E-3"/>
    <n v="1.0898961200967865"/>
  </r>
  <r>
    <x v="391"/>
    <x v="24"/>
    <n v="11.1"/>
    <n v="0.9"/>
    <n v="0.3"/>
    <n v="1.7"/>
    <n v="8.5"/>
    <n v="0.51449838113089952"/>
    <n v="-0.48326973766926218"/>
    <n v="-0.76227683131587509"/>
    <n v="3.0185254515777062"/>
    <n v="2.0125860594710692"/>
    <n v="0.7986500717389059"/>
  </r>
  <r>
    <x v="392"/>
    <x v="24"/>
    <n v="16.399999999999999"/>
    <n v="2.4"/>
    <n v="0.9"/>
    <n v="0.2"/>
    <n v="3.5"/>
    <n v="1.4204382518484326"/>
    <n v="0.34021369465427342"/>
    <n v="0.61210259272745726"/>
    <n v="-0.44174710509056758"/>
    <n v="-9.6496725803289322E-3"/>
    <n v="0.51779760311485201"/>
  </r>
  <r>
    <x v="393"/>
    <x v="24"/>
    <n v="9.6999999999999993"/>
    <n v="4.3"/>
    <n v="0.7"/>
    <n v="0.1"/>
    <n v="2.1"/>
    <n v="0.27519350962060762"/>
    <n v="1.3832927089307521"/>
    <n v="0.15397611804634637"/>
    <n v="-0.67243194220178581"/>
    <n v="-0.57587567755472036"/>
    <n v="0.16627308553807271"/>
  </r>
  <r>
    <x v="394"/>
    <x v="24"/>
    <n v="4.8"/>
    <n v="0.5"/>
    <n v="0.3"/>
    <n v="0.3"/>
    <n v="4.4000000000000004"/>
    <n v="-0.56237354066541378"/>
    <n v="-0.70286531962220511"/>
    <n v="-0.76227683131587509"/>
    <n v="-0.21106226797934938"/>
    <n v="0.35435275918892289"/>
    <n v="-0.3844154391805642"/>
  </r>
  <r>
    <x v="395"/>
    <x v="24"/>
    <n v="3.3"/>
    <n v="0.7"/>
    <n v="0.2"/>
    <n v="0.4"/>
    <n v="4"/>
    <n v="-0.81877161728358361"/>
    <n v="-0.59306752864573364"/>
    <n v="-0.99134006865643043"/>
    <n v="1.9622569131868967E-2"/>
    <n v="0.19257390062481089"/>
    <n v="-0.47148783571794378"/>
  </r>
  <r>
    <x v="396"/>
    <x v="24"/>
    <n v="5"/>
    <n v="0.9"/>
    <n v="0.3"/>
    <n v="0.2"/>
    <n v="2.8"/>
    <n v="-0.5281871304496577"/>
    <n v="-0.48326973766926218"/>
    <n v="-0.76227683131587509"/>
    <n v="-0.44174710509056758"/>
    <n v="-0.29276267506752474"/>
    <n v="-0.49426621214322108"/>
  </r>
  <r>
    <x v="397"/>
    <x v="24"/>
    <n v="5.3"/>
    <n v="0.7"/>
    <n v="0.4"/>
    <n v="0.1"/>
    <n v="1.3"/>
    <n v="-0.47690751512602381"/>
    <n v="-0.59306752864573364"/>
    <n v="-0.53321359397531964"/>
    <n v="-0.67243194220178581"/>
    <n v="-0.89943339468294425"/>
    <n v="-0.62241926963010863"/>
  </r>
  <r>
    <x v="398"/>
    <x v="24"/>
    <n v="4"/>
    <n v="0.8"/>
    <n v="0.2"/>
    <n v="0.2"/>
    <n v="1.8"/>
    <n v="-0.69911918152843766"/>
    <n v="-0.53816863315749786"/>
    <n v="-0.99134006865643043"/>
    <n v="-0.44174710509056758"/>
    <n v="-0.6972098214778043"/>
    <n v="-0.67177452144764149"/>
  </r>
  <r>
    <x v="399"/>
    <x v="24"/>
    <n v="2.5"/>
    <n v="0.5"/>
    <n v="0.2"/>
    <n v="0.1"/>
    <n v="2.8"/>
    <n v="-0.95551725814660748"/>
    <n v="-0.70286531962220511"/>
    <n v="-0.99134006865643043"/>
    <n v="-0.67243194220178581"/>
    <n v="-0.29276267506752474"/>
    <n v="-0.73534657801066061"/>
  </r>
  <r>
    <x v="400"/>
    <x v="24"/>
    <n v="2.2000000000000002"/>
    <n v="0.6"/>
    <n v="0.1"/>
    <n v="0.1"/>
    <n v="1.9"/>
    <n v="-1.0067968734702415"/>
    <n v="-0.64796642413396943"/>
    <n v="-1.2204033059969859"/>
    <n v="-0.67243194220178581"/>
    <n v="-0.65676510683677636"/>
    <n v="-0.8469106554650373"/>
  </r>
  <r>
    <x v="401"/>
    <x v="24"/>
    <n v="0.5"/>
    <n v="1.2"/>
    <n v="0.2"/>
    <n v="0"/>
    <n v="0.6"/>
    <n v="-1.2973813603041673"/>
    <n v="-0.31857305120455509"/>
    <n v="-0.99134006865643043"/>
    <n v="-0.90311677931300416"/>
    <n v="-1.1825463971701398"/>
    <n v="-0.97360682496160433"/>
  </r>
  <r>
    <x v="402"/>
    <x v="24"/>
    <n v="2.2000000000000002"/>
    <n v="0.4"/>
    <n v="0.1"/>
    <n v="0.1"/>
    <n v="0.6"/>
    <n v="-1.0067968734702415"/>
    <n v="-0.75776421511044068"/>
    <n v="-1.2204033059969859"/>
    <n v="-0.67243194220178581"/>
    <n v="-1.1825463971701398"/>
    <n v="-0.97402647172700429"/>
  </r>
  <r>
    <x v="403"/>
    <x v="25"/>
    <n v="15.1"/>
    <n v="3"/>
    <n v="0.6"/>
    <n v="1.9"/>
    <n v="9.6999999999999993"/>
    <n v="1.198226585446019"/>
    <n v="0.66960706758368771"/>
    <n v="-7.508711929420897E-2"/>
    <n v="3.4798951258001427"/>
    <n v="2.4979226351634045"/>
    <n v="1.5036951171591142"/>
  </r>
  <r>
    <x v="404"/>
    <x v="25"/>
    <n v="12.8"/>
    <n v="2"/>
    <n v="1.7"/>
    <n v="0.8"/>
    <n v="6.2"/>
    <n v="0.80508286796482553"/>
    <n v="0.1206181127013306"/>
    <n v="2.4446084914519002"/>
    <n v="0.94236191757674204"/>
    <n v="1.0823576227274261"/>
    <n v="0.99016556882949536"/>
  </r>
  <r>
    <x v="405"/>
    <x v="25"/>
    <n v="16.7"/>
    <n v="5.7"/>
    <n v="0.5"/>
    <n v="0.1"/>
    <n v="2.2999999999999998"/>
    <n v="1.4717178671720668"/>
    <n v="2.1518772457660522"/>
    <n v="-0.30415035663476431"/>
    <n v="-0.67243194220178581"/>
    <n v="-0.49498624827266458"/>
    <n v="0.62640621482481518"/>
  </r>
  <r>
    <x v="406"/>
    <x v="25"/>
    <n v="12.3"/>
    <n v="4.3"/>
    <n v="1"/>
    <n v="0.3"/>
    <n v="3"/>
    <n v="0.71961684242543555"/>
    <n v="1.3832927089307521"/>
    <n v="0.8411658300680126"/>
    <n v="-0.21106226797934938"/>
    <n v="-0.21187324578546876"/>
    <n v="0.54468447966998668"/>
  </r>
  <r>
    <x v="407"/>
    <x v="25"/>
    <n v="9.1"/>
    <n v="1.5"/>
    <n v="1"/>
    <n v="0.9"/>
    <n v="3.4"/>
    <n v="0.17263427897333974"/>
    <n v="-0.15387636473984795"/>
    <n v="0.8411658300680126"/>
    <n v="1.1730467546879604"/>
    <n v="-5.009438722135693E-2"/>
    <n v="0.3131280210131569"/>
  </r>
  <r>
    <x v="408"/>
    <x v="25"/>
    <n v="9.1"/>
    <n v="2.8"/>
    <n v="0.6"/>
    <n v="0.4"/>
    <n v="4.0999999999999996"/>
    <n v="0.17263427897333974"/>
    <n v="0.55980927660721624"/>
    <n v="-7.508711929420897E-2"/>
    <n v="1.9622569131868967E-2"/>
    <n v="0.2330186152658387"/>
    <n v="0.20203617954226191"/>
  </r>
  <r>
    <x v="409"/>
    <x v="25"/>
    <n v="8.1999999999999993"/>
    <n v="1.5"/>
    <n v="0.5"/>
    <n v="0.5"/>
    <n v="6.2"/>
    <n v="1.8795433002437779E-2"/>
    <n v="-0.15387636473984795"/>
    <n v="-0.30415035663476431"/>
    <n v="0.25030740624308717"/>
    <n v="1.0823576227274261"/>
    <n v="0.18325843893949542"/>
  </r>
  <r>
    <x v="410"/>
    <x v="25"/>
    <n v="11.4"/>
    <n v="2.2000000000000002"/>
    <n v="0.6"/>
    <n v="0.1"/>
    <n v="2.8"/>
    <n v="0.56577799645453364"/>
    <n v="0.23041590367780213"/>
    <n v="-7.508711929420897E-2"/>
    <n v="-0.67243194220178581"/>
    <n v="-0.29276267506752474"/>
    <n v="4.5136185434016346E-2"/>
  </r>
  <r>
    <x v="411"/>
    <x v="25"/>
    <n v="10.199999999999999"/>
    <n v="1.8"/>
    <n v="0.8"/>
    <n v="0.1"/>
    <n v="2.1"/>
    <n v="0.36065953515999755"/>
    <n v="1.082032172485921E-2"/>
    <n v="0.38303935538690198"/>
    <n v="-0.67243194220178581"/>
    <n v="-0.57587567755472036"/>
    <n v="-4.822209864020556E-2"/>
  </r>
  <r>
    <x v="412"/>
    <x v="25"/>
    <n v="5"/>
    <n v="1.7"/>
    <n v="0.5"/>
    <n v="0.2"/>
    <n v="1.6"/>
    <n v="-0.5281871304496577"/>
    <n v="-4.4078573763376552E-2"/>
    <n v="-0.30415035663476431"/>
    <n v="-0.44174710509056758"/>
    <n v="-0.77809925075986019"/>
    <n v="-0.43477632329834442"/>
  </r>
  <r>
    <x v="413"/>
    <x v="25"/>
    <n v="3.3"/>
    <n v="0.8"/>
    <n v="0.2"/>
    <n v="0.3"/>
    <n v="3.5"/>
    <n v="-0.81877161728358361"/>
    <n v="-0.53816863315749786"/>
    <n v="-0.99134006865643043"/>
    <n v="-0.21106226797934938"/>
    <n v="-9.6496725803289322E-3"/>
    <n v="-0.5355554968280074"/>
  </r>
  <r>
    <x v="414"/>
    <x v="25"/>
    <n v="3.2"/>
    <n v="0.5"/>
    <n v="0.2"/>
    <n v="0.2"/>
    <n v="2.1"/>
    <n v="-0.83586482239146154"/>
    <n v="-0.70286531962220511"/>
    <n v="-0.99134006865643043"/>
    <n v="-0.44174710509056758"/>
    <n v="-0.57587567755472036"/>
    <n v="-0.72147072221487318"/>
  </r>
  <r>
    <x v="415"/>
    <x v="25"/>
    <n v="3"/>
    <n v="0.6"/>
    <n v="0"/>
    <n v="0.1"/>
    <n v="2.7"/>
    <n v="-0.87005123260721751"/>
    <n v="-0.64796642413396943"/>
    <n v="-1.4494665433375413"/>
    <n v="-0.67243194220178581"/>
    <n v="-0.33320738970855257"/>
    <n v="-0.77553490538156866"/>
  </r>
  <r>
    <x v="416"/>
    <x v="25"/>
    <n v="3"/>
    <n v="0.4"/>
    <n v="0.2"/>
    <n v="0.2"/>
    <n v="1.2"/>
    <n v="-0.87005123260721751"/>
    <n v="-0.75776421511044068"/>
    <n v="-0.99134006865643043"/>
    <n v="-0.44174710509056758"/>
    <n v="-0.93987810932397198"/>
    <n v="-0.81550691073109749"/>
  </r>
  <r>
    <x v="417"/>
    <x v="25"/>
    <n v="1.2"/>
    <n v="0.6"/>
    <n v="0"/>
    <n v="0.2"/>
    <n v="2.4"/>
    <n v="-1.1777289245490212"/>
    <n v="-0.64796642413396943"/>
    <n v="-1.4494665433375413"/>
    <n v="-0.44174710509056758"/>
    <n v="-0.45454153363163657"/>
    <n v="-0.85750231618204387"/>
  </r>
  <r>
    <x v="418"/>
    <x v="26"/>
    <n v="22.7"/>
    <n v="2.9"/>
    <n v="1.5"/>
    <n v="1.3"/>
    <n v="11.7"/>
    <n v="2.4973101736447463"/>
    <n v="0.61470817209545192"/>
    <n v="1.9864820167707895"/>
    <n v="2.0957861031328333"/>
    <n v="3.3068169279839634"/>
    <n v="2.1458382900948507"/>
  </r>
  <r>
    <x v="419"/>
    <x v="26"/>
    <n v="20"/>
    <n v="2.9"/>
    <n v="1.3"/>
    <n v="0.8"/>
    <n v="6"/>
    <n v="2.0357936357320408"/>
    <n v="0.61470817209545192"/>
    <n v="1.5283555420896788"/>
    <n v="0.94236191757674204"/>
    <n v="1.0014681934453702"/>
    <n v="1.3045809827777399"/>
  </r>
  <r>
    <x v="420"/>
    <x v="26"/>
    <n v="20.3"/>
    <n v="6.3"/>
    <n v="1.3"/>
    <n v="0.1"/>
    <n v="2.9"/>
    <n v="2.0870732510556746"/>
    <n v="2.4812706186954663"/>
    <n v="1.5283555420896788"/>
    <n v="-0.67243194220178581"/>
    <n v="-0.25231796042649673"/>
    <n v="1.2003010469536801"/>
  </r>
  <r>
    <x v="421"/>
    <x v="26"/>
    <n v="7.1"/>
    <n v="0.6"/>
    <n v="0.4"/>
    <n v="0.7"/>
    <n v="6.4"/>
    <n v="-0.16922982318422003"/>
    <n v="-0.64796642413396943"/>
    <n v="-0.53321359397531964"/>
    <n v="0.71167708046552358"/>
    <n v="1.1632470520094822"/>
    <n v="7.905670159336714E-2"/>
  </r>
  <r>
    <x v="422"/>
    <x v="26"/>
    <n v="8"/>
    <n v="0.7"/>
    <n v="0.6"/>
    <n v="0.3"/>
    <n v="4.0999999999999996"/>
    <n v="-1.5390977213318077E-2"/>
    <n v="-0.59306752864573364"/>
    <n v="-7.508711929420897E-2"/>
    <n v="-0.21106226797934938"/>
    <n v="0.2330186152658387"/>
    <n v="-0.11954948393100817"/>
  </r>
  <r>
    <x v="423"/>
    <x v="26"/>
    <n v="8.8000000000000007"/>
    <n v="1"/>
    <n v="0.5"/>
    <n v="0.2"/>
    <n v="2.9"/>
    <n v="0.12135466364970596"/>
    <n v="-0.4283708421810265"/>
    <n v="-0.30415035663476431"/>
    <n v="-0.44174710509056758"/>
    <n v="-0.25231796042649673"/>
    <n v="-0.21161598068539264"/>
  </r>
  <r>
    <x v="424"/>
    <x v="26"/>
    <n v="4"/>
    <n v="0.4"/>
    <n v="0.7"/>
    <n v="0.1"/>
    <n v="6.2"/>
    <n v="-0.69911918152843766"/>
    <n v="-0.75776421511044068"/>
    <n v="0.15397611804634637"/>
    <n v="-0.67243194220178581"/>
    <n v="1.0823576227274261"/>
    <n v="-0.22258544655845014"/>
  </r>
  <r>
    <x v="425"/>
    <x v="26"/>
    <n v="6.2"/>
    <n v="2.7"/>
    <n v="0.5"/>
    <n v="0.2"/>
    <n v="1.8"/>
    <n v="-0.32306866915512183"/>
    <n v="0.50491038111898068"/>
    <n v="-0.30415035663476431"/>
    <n v="-0.44174710509056758"/>
    <n v="-0.6972098214778043"/>
    <n v="-0.24726510807710106"/>
  </r>
  <r>
    <x v="426"/>
    <x v="26"/>
    <n v="5.4"/>
    <n v="0.8"/>
    <n v="0.3"/>
    <n v="0.3"/>
    <n v="2.7"/>
    <n v="-0.45981431001814571"/>
    <n v="-0.53816863315749786"/>
    <n v="-0.76227683131587509"/>
    <n v="-0.21106226797934938"/>
    <n v="-0.33320738970855257"/>
    <n v="-0.4582203624729374"/>
  </r>
  <r>
    <x v="427"/>
    <x v="26"/>
    <n v="2.7"/>
    <n v="0.4"/>
    <n v="0.4"/>
    <n v="0.4"/>
    <n v="3.4"/>
    <n v="-0.9213308479308514"/>
    <n v="-0.75776421511044068"/>
    <n v="-0.53321359397531964"/>
    <n v="1.9622569131868967E-2"/>
    <n v="-5.009438722135693E-2"/>
    <n v="-0.51500962857213262"/>
  </r>
  <r>
    <x v="428"/>
    <x v="26"/>
    <n v="4.2"/>
    <n v="0.3"/>
    <n v="0.2"/>
    <n v="0.1"/>
    <n v="3.2"/>
    <n v="-0.66493277131268158"/>
    <n v="-0.81266311059867646"/>
    <n v="-0.99134006865643043"/>
    <n v="-0.67243194220178581"/>
    <n v="-0.13098381650341276"/>
    <n v="-0.6377750184429547"/>
  </r>
  <r>
    <x v="429"/>
    <x v="26"/>
    <n v="1.8"/>
    <n v="0.6"/>
    <n v="0.3"/>
    <n v="0.2"/>
    <n v="3"/>
    <n v="-1.0751696939017534"/>
    <n v="-0.64796642413396943"/>
    <n v="-0.76227683131587509"/>
    <n v="-0.44174710509056758"/>
    <n v="-0.21187324578546876"/>
    <n v="-0.67512243261538007"/>
  </r>
  <r>
    <x v="430"/>
    <x v="26"/>
    <n v="2.2000000000000002"/>
    <n v="0.4"/>
    <n v="0.1"/>
    <n v="0"/>
    <n v="1.2"/>
    <n v="-1.0067968734702415"/>
    <n v="-0.75776421511044068"/>
    <n v="-1.2204033059969859"/>
    <n v="-0.90311677931300416"/>
    <n v="-0.93987810932397198"/>
    <n v="-0.9600955397244535"/>
  </r>
  <r>
    <x v="431"/>
    <x v="26"/>
    <n v="2"/>
    <n v="0.6"/>
    <n v="0.2"/>
    <n v="0"/>
    <n v="0.5"/>
    <n v="-1.0409832836859974"/>
    <n v="-0.64796642413396943"/>
    <n v="-0.99134006865643043"/>
    <n v="-0.90311677931300416"/>
    <n v="-1.2229911118111678"/>
    <n v="-0.9706550194902418"/>
  </r>
  <r>
    <x v="432"/>
    <x v="26"/>
    <n v="0.4"/>
    <n v="0.2"/>
    <n v="0"/>
    <n v="0.3"/>
    <n v="1.3"/>
    <n v="-1.3144745654120451"/>
    <n v="-0.86756200608691225"/>
    <n v="-1.4494665433375413"/>
    <n v="-0.21106226797934938"/>
    <n v="-0.89943339468294425"/>
    <n v="-0.99682077147511849"/>
  </r>
  <r>
    <x v="433"/>
    <x v="26"/>
    <n v="0"/>
    <n v="0"/>
    <n v="0"/>
    <n v="0"/>
    <n v="0"/>
    <n v="-1.3828473858435573"/>
    <n v="-0.97735979706338361"/>
    <n v="-1.4494665433375413"/>
    <n v="-0.90311677931300416"/>
    <n v="-1.4252146850163077"/>
    <n v="-1.2482566105665871"/>
  </r>
  <r>
    <x v="434"/>
    <x v="27"/>
    <n v="17.899999999999999"/>
    <n v="7.4"/>
    <n v="1.5"/>
    <n v="0.2"/>
    <n v="4.7"/>
    <n v="1.6768363284666026"/>
    <n v="3.0851584690660592"/>
    <n v="1.9864820167707895"/>
    <n v="-0.44174710509056758"/>
    <n v="0.47568690311200668"/>
    <n v="1.4469302097276275"/>
  </r>
  <r>
    <x v="435"/>
    <x v="27"/>
    <n v="22.7"/>
    <n v="4"/>
    <n v="1.1000000000000001"/>
    <n v="0.4"/>
    <n v="4.3"/>
    <n v="2.4973101736447463"/>
    <n v="1.218596022466045"/>
    <n v="1.0702290674085682"/>
    <n v="1.9622569131868967E-2"/>
    <n v="0.31390804454789473"/>
    <n v="1.2191716109772777"/>
  </r>
  <r>
    <x v="436"/>
    <x v="27"/>
    <n v="10.4"/>
    <n v="1.5"/>
    <n v="0.7"/>
    <n v="1.1000000000000001"/>
    <n v="6.6"/>
    <n v="0.39484594537575374"/>
    <n v="-0.15387636473984795"/>
    <n v="0.15397611804634637"/>
    <n v="1.6344164289103968"/>
    <n v="1.2441364812915379"/>
    <n v="0.60476468896657554"/>
  </r>
  <r>
    <x v="437"/>
    <x v="27"/>
    <n v="11.3"/>
    <n v="0.7"/>
    <n v="0.3"/>
    <n v="0.9"/>
    <n v="8.8000000000000007"/>
    <n v="0.54868479134665571"/>
    <n v="-0.59306752864573364"/>
    <n v="-0.76227683131587509"/>
    <n v="1.1730467546879604"/>
    <n v="2.1339202033941533"/>
    <n v="0.53439146085949341"/>
  </r>
  <r>
    <x v="438"/>
    <x v="27"/>
    <n v="8.5"/>
    <n v="1.2"/>
    <n v="0.8"/>
    <n v="0.6"/>
    <n v="5.3"/>
    <n v="7.0075048326071865E-2"/>
    <n v="-0.31857305120455509"/>
    <n v="0.38303935538690198"/>
    <n v="0.4809922433543054"/>
    <n v="0.71835519095817435"/>
    <n v="0.23058368225972653"/>
  </r>
  <r>
    <x v="439"/>
    <x v="27"/>
    <n v="10.9"/>
    <n v="1"/>
    <n v="0.8"/>
    <n v="0.3"/>
    <n v="3.1"/>
    <n v="0.48031197091514366"/>
    <n v="-0.4283708421810265"/>
    <n v="0.38303935538690198"/>
    <n v="-0.21106226797934938"/>
    <n v="-0.17142853114444076"/>
    <n v="4.9930279720582539E-2"/>
  </r>
  <r>
    <x v="440"/>
    <x v="27"/>
    <n v="9.6"/>
    <n v="4.0999999999999996"/>
    <n v="0.4"/>
    <n v="0.1"/>
    <n v="2.2000000000000002"/>
    <n v="0.25810030451272969"/>
    <n v="1.2734949179542805"/>
    <n v="-0.53321359397531964"/>
    <n v="-0.67243194220178581"/>
    <n v="-0.53543096291369241"/>
    <n v="4.4196051935370684E-2"/>
  </r>
  <r>
    <x v="441"/>
    <x v="27"/>
    <n v="5.2"/>
    <n v="1.9"/>
    <n v="0.6"/>
    <n v="0.2"/>
    <n v="2.1"/>
    <n v="-0.49400072023390174"/>
    <n v="6.5719217213094844E-2"/>
    <n v="-7.508711929420897E-2"/>
    <n v="-0.44174710509056758"/>
    <n v="-0.57587567755472036"/>
    <n v="-0.32775664179621211"/>
  </r>
  <r>
    <x v="442"/>
    <x v="27"/>
    <n v="4.9000000000000004"/>
    <n v="0.3"/>
    <n v="0.4"/>
    <n v="0.3"/>
    <n v="4.5"/>
    <n v="-0.54528033555753563"/>
    <n v="-0.81266311059867646"/>
    <n v="-0.53321359397531964"/>
    <n v="-0.21106226797934938"/>
    <n v="0.39479747382995073"/>
    <n v="-0.35879860731420621"/>
  </r>
  <r>
    <x v="443"/>
    <x v="27"/>
    <n v="2.2000000000000002"/>
    <n v="0.6"/>
    <n v="0.6"/>
    <n v="0.2"/>
    <n v="3.4"/>
    <n v="-1.0067968734702415"/>
    <n v="-0.64796642413396943"/>
    <n v="-7.508711929420897E-2"/>
    <n v="-0.44174710509056758"/>
    <n v="-5.009438722135693E-2"/>
    <n v="-0.51917635796985429"/>
  </r>
  <r>
    <x v="444"/>
    <x v="27"/>
    <n v="3.8"/>
    <n v="1.4"/>
    <n v="0.5"/>
    <n v="0.1"/>
    <n v="1.6"/>
    <n v="-0.73330559174419363"/>
    <n v="-0.20877526022808371"/>
    <n v="-0.30415035663476431"/>
    <n v="-0.67243194220178581"/>
    <n v="-0.77809925075986019"/>
    <n v="-0.56385392454632943"/>
  </r>
  <r>
    <x v="445"/>
    <x v="27"/>
    <n v="3.1"/>
    <n v="0.7"/>
    <n v="0.6"/>
    <n v="0"/>
    <n v="1.6"/>
    <n v="-0.85295802749933958"/>
    <n v="-0.59306752864573364"/>
    <n v="-7.508711929420897E-2"/>
    <n v="-0.90311677931300416"/>
    <n v="-0.77809925075986019"/>
    <n v="-0.67685134892200272"/>
  </r>
  <r>
    <x v="446"/>
    <x v="27"/>
    <n v="2.2999999999999998"/>
    <n v="0.7"/>
    <n v="0.3"/>
    <n v="0.1"/>
    <n v="2"/>
    <n v="-0.98970366836236345"/>
    <n v="-0.59306752864573364"/>
    <n v="-0.76227683131587509"/>
    <n v="-0.67243194220178581"/>
    <n v="-0.61632039219574841"/>
    <n v="-0.75399500070465453"/>
  </r>
  <r>
    <x v="447"/>
    <x v="27"/>
    <n v="3.3"/>
    <n v="0.2"/>
    <n v="0.2"/>
    <n v="0.1"/>
    <n v="1.1000000000000001"/>
    <n v="-0.81877161728358361"/>
    <n v="-0.86756200608691225"/>
    <n v="-0.99134006865643043"/>
    <n v="-0.67243194220178581"/>
    <n v="-0.98032282396500003"/>
    <n v="-0.86477425282418996"/>
  </r>
  <r>
    <x v="448"/>
    <x v="27"/>
    <n v="0.9"/>
    <n v="0.6"/>
    <n v="0.1"/>
    <n v="0"/>
    <n v="1"/>
    <n v="-1.2290085398726551"/>
    <n v="-0.64796642413396943"/>
    <n v="-1.2204033059969859"/>
    <n v="-0.90311677931300416"/>
    <n v="-1.020767538606028"/>
    <n v="-1.0209773673062945"/>
  </r>
  <r>
    <x v="449"/>
    <x v="28"/>
    <n v="16.2"/>
    <n v="5.2"/>
    <n v="1.4"/>
    <n v="0.5"/>
    <n v="5.0999999999999996"/>
    <n v="1.3862518416326768"/>
    <n v="1.8773827683248736"/>
    <n v="1.7574187794302341"/>
    <n v="0.25030740624308717"/>
    <n v="0.63746576167611835"/>
    <n v="1.2200041863409994"/>
  </r>
  <r>
    <x v="450"/>
    <x v="28"/>
    <n v="13.3"/>
    <n v="1.2"/>
    <n v="1"/>
    <n v="1.5"/>
    <n v="8.6999999999999993"/>
    <n v="0.8905488935042154"/>
    <n v="-0.31857305120455509"/>
    <n v="0.8411658300680126"/>
    <n v="2.5571557773552698"/>
    <n v="2.0934754887531248"/>
    <n v="1.1318933966744709"/>
  </r>
  <r>
    <x v="451"/>
    <x v="28"/>
    <n v="12.8"/>
    <n v="5.7"/>
    <n v="0.6"/>
    <n v="0.1"/>
    <n v="3"/>
    <n v="0.80508286796482553"/>
    <n v="2.1518772457660522"/>
    <n v="-7.508711929420897E-2"/>
    <n v="-0.67243194220178581"/>
    <n v="-0.21187324578546876"/>
    <n v="0.51739780116116518"/>
  </r>
  <r>
    <x v="452"/>
    <x v="28"/>
    <n v="14"/>
    <n v="2.7"/>
    <n v="0.9"/>
    <n v="0.2"/>
    <n v="3.3"/>
    <n v="1.0102013292593612"/>
    <n v="0.50491038111898068"/>
    <n v="0.61210259272745726"/>
    <n v="-0.44174710509056758"/>
    <n v="-9.0539101862384938E-2"/>
    <n v="0.41148797777466095"/>
  </r>
  <r>
    <x v="453"/>
    <x v="28"/>
    <n v="12.3"/>
    <n v="0.9"/>
    <n v="0.4"/>
    <n v="0.5"/>
    <n v="7.5"/>
    <n v="0.71961684242543555"/>
    <n v="-0.48326973766926218"/>
    <n v="-0.53321359397531964"/>
    <n v="0.25030740624308717"/>
    <n v="1.6081389130607897"/>
    <n v="0.3984229596461013"/>
  </r>
  <r>
    <x v="454"/>
    <x v="28"/>
    <n v="9.1"/>
    <n v="1.2"/>
    <n v="0.8"/>
    <n v="0.5"/>
    <n v="5.0999999999999996"/>
    <n v="0.17263427897333974"/>
    <n v="-0.31857305120455509"/>
    <n v="0.38303935538690198"/>
    <n v="0.25030740624308717"/>
    <n v="0.63746576167611835"/>
    <n v="0.21057084003081294"/>
  </r>
  <r>
    <x v="455"/>
    <x v="28"/>
    <n v="10.1"/>
    <n v="1.6"/>
    <n v="0.7"/>
    <n v="0.2"/>
    <n v="2.7"/>
    <n v="0.34356633005211962"/>
    <n v="-9.8977469251612188E-2"/>
    <n v="0.15397611804634637"/>
    <n v="-0.44174710509056758"/>
    <n v="-0.33320738970855257"/>
    <n v="-2.6532720833030252E-2"/>
  </r>
  <r>
    <x v="456"/>
    <x v="28"/>
    <n v="6.1"/>
    <n v="0.7"/>
    <n v="0.6"/>
    <n v="0.7"/>
    <n v="4.7"/>
    <n v="-0.34016187426299993"/>
    <n v="-0.59306752864573364"/>
    <n v="-7.508711929420897E-2"/>
    <n v="0.71167708046552358"/>
    <n v="0.47568690311200668"/>
    <n v="-3.0036193209948159E-2"/>
  </r>
  <r>
    <x v="457"/>
    <x v="28"/>
    <n v="4.2"/>
    <n v="0.3"/>
    <n v="0.8"/>
    <n v="0.4"/>
    <n v="1.7"/>
    <n v="-0.66493277131268158"/>
    <n v="-0.81266311059867646"/>
    <n v="0.38303935538690198"/>
    <n v="1.9622569131868967E-2"/>
    <n v="-0.73765453611883225"/>
    <n v="-0.44914407205949058"/>
  </r>
  <r>
    <x v="458"/>
    <x v="28"/>
    <n v="2.2999999999999998"/>
    <n v="0.2"/>
    <n v="0.2"/>
    <n v="0.9"/>
    <n v="3.4"/>
    <n v="-0.98970366836236345"/>
    <n v="-0.86756200608691225"/>
    <n v="-0.99134006865643043"/>
    <n v="1.1730467546879604"/>
    <n v="-5.009438722135693E-2"/>
    <n v="-0.45318637626563346"/>
  </r>
  <r>
    <x v="459"/>
    <x v="28"/>
    <n v="3.5"/>
    <n v="1.7"/>
    <n v="0.6"/>
    <n v="0.1"/>
    <n v="1.4"/>
    <n v="-0.78458520706782753"/>
    <n v="-4.4078573763376552E-2"/>
    <n v="-7.508711929420897E-2"/>
    <n v="-0.67243194220178581"/>
    <n v="-0.8589886800419162"/>
    <n v="-0.52811687210580605"/>
  </r>
  <r>
    <x v="460"/>
    <x v="28"/>
    <n v="1.1000000000000001"/>
    <n v="2.9"/>
    <n v="0.3"/>
    <n v="0"/>
    <n v="1.4"/>
    <n v="-1.1948221296568993"/>
    <n v="0.61470817209545192"/>
    <n v="-0.76227683131587509"/>
    <n v="-0.90311677931300416"/>
    <n v="-0.8589886800419162"/>
    <n v="-0.65711178208069443"/>
  </r>
  <r>
    <x v="461"/>
    <x v="28"/>
    <n v="3.8"/>
    <n v="1"/>
    <n v="0.3"/>
    <n v="0"/>
    <n v="0.9"/>
    <n v="-0.73330559174419363"/>
    <n v="-0.4283708421810265"/>
    <n v="-0.76227683131587509"/>
    <n v="-0.90311677931300416"/>
    <n v="-1.061212253247056"/>
    <n v="-0.76771733820320653"/>
  </r>
  <r>
    <x v="462"/>
    <x v="28"/>
    <n v="1.9"/>
    <n v="0.3"/>
    <n v="0"/>
    <n v="0.4"/>
    <n v="2.6"/>
    <n v="-1.0580764887938754"/>
    <n v="-0.81266311059867646"/>
    <n v="-1.4494665433375413"/>
    <n v="1.9622569131868967E-2"/>
    <n v="-0.37365210434958057"/>
    <n v="-0.76916258575866481"/>
  </r>
  <r>
    <x v="463"/>
    <x v="28"/>
    <n v="3"/>
    <n v="0.7"/>
    <n v="0.3"/>
    <n v="0.1"/>
    <n v="0.8"/>
    <n v="-0.87005123260721751"/>
    <n v="-0.59306752864573364"/>
    <n v="-0.76227683131587509"/>
    <n v="-0.67243194220178581"/>
    <n v="-1.1016569678880841"/>
    <n v="-0.81516658511657791"/>
  </r>
  <r>
    <x v="464"/>
    <x v="28"/>
    <n v="2.1"/>
    <n v="0.6"/>
    <n v="0.1"/>
    <n v="0.2"/>
    <n v="1.2"/>
    <n v="-1.0238900785781195"/>
    <n v="-0.64796642413396943"/>
    <n v="-1.2204033059969859"/>
    <n v="-0.44174710509056758"/>
    <n v="-0.93987810932397198"/>
    <n v="-0.87405849192815721"/>
  </r>
  <r>
    <x v="465"/>
    <x v="28"/>
    <n v="0.5"/>
    <n v="0"/>
    <n v="0"/>
    <n v="0"/>
    <n v="2.8"/>
    <n v="-1.2973813603041673"/>
    <n v="-0.97735979706338361"/>
    <n v="-1.4494665433375413"/>
    <n v="-0.90311677931300416"/>
    <n v="-0.29276267506752474"/>
    <n v="-0.9961264009150137"/>
  </r>
  <r>
    <x v="466"/>
    <x v="29"/>
    <n v="19.3"/>
    <n v="8.8000000000000007"/>
    <n v="1.8"/>
    <n v="0.5"/>
    <n v="4.0999999999999996"/>
    <n v="1.9161411999768947"/>
    <n v="3.8537430059013595"/>
    <n v="2.6736717287924558"/>
    <n v="0.25030740624308717"/>
    <n v="0.2330186152658387"/>
    <n v="1.8307915544818396"/>
  </r>
  <r>
    <x v="467"/>
    <x v="29"/>
    <n v="13.2"/>
    <n v="1.7"/>
    <n v="0.5"/>
    <n v="1.5"/>
    <n v="9.5"/>
    <n v="0.87345568839633725"/>
    <n v="-4.4078573763376552E-2"/>
    <n v="-0.30415035663476431"/>
    <n v="2.5571557773552698"/>
    <n v="2.4170332058813488"/>
    <n v="1.0745784460505714"/>
  </r>
  <r>
    <x v="468"/>
    <x v="29"/>
    <n v="14.2"/>
    <n v="2.9"/>
    <n v="1.2"/>
    <n v="0.9"/>
    <n v="5.5"/>
    <n v="1.0443877394751171"/>
    <n v="0.61470817209545192"/>
    <n v="1.2992923047491234"/>
    <n v="1.1730467546879604"/>
    <n v="0.79924462024023035"/>
    <n v="0.96695773922523409"/>
  </r>
  <r>
    <x v="469"/>
    <x v="29"/>
    <n v="14.4"/>
    <n v="2.5"/>
    <n v="1.6"/>
    <n v="0.3"/>
    <n v="6.2"/>
    <n v="1.0785741496908732"/>
    <n v="0.39511259014250916"/>
    <n v="2.2155452541113454"/>
    <n v="-0.21106226797934938"/>
    <n v="1.0823576227274261"/>
    <n v="0.91973873540104845"/>
  </r>
  <r>
    <x v="470"/>
    <x v="29"/>
    <n v="17.100000000000001"/>
    <n v="3.3"/>
    <n v="1"/>
    <n v="0.2"/>
    <n v="3.7"/>
    <n v="1.5400906876035791"/>
    <n v="0.83430375404839474"/>
    <n v="0.8411658300680126"/>
    <n v="-0.44174710509056758"/>
    <n v="7.1239756701727067E-2"/>
    <n v="0.70304871717771489"/>
  </r>
  <r>
    <x v="471"/>
    <x v="29"/>
    <n v="6.8"/>
    <n v="0.9"/>
    <n v="0.6"/>
    <n v="0.6"/>
    <n v="5.3"/>
    <n v="-0.22050943850785398"/>
    <n v="-0.48326973766926218"/>
    <n v="-7.508711929420897E-2"/>
    <n v="0.4809922433543054"/>
    <n v="0.71835519095817435"/>
    <n v="4.175002771444071E-2"/>
  </r>
  <r>
    <x v="472"/>
    <x v="29"/>
    <n v="8.3000000000000007"/>
    <n v="0.7"/>
    <n v="0.5"/>
    <n v="0.3"/>
    <n v="5.2"/>
    <n v="3.5888638110316007E-2"/>
    <n v="-0.59306752864573364"/>
    <n v="-0.30415035663476431"/>
    <n v="-0.21106226797934938"/>
    <n v="0.67791047631714652"/>
    <n v="-4.9546712724739678E-2"/>
  </r>
  <r>
    <x v="473"/>
    <x v="29"/>
    <n v="9.6999999999999993"/>
    <n v="1.2"/>
    <n v="0.5"/>
    <n v="0.2"/>
    <n v="2.8"/>
    <n v="0.27519350962060762"/>
    <n v="-0.31857305120455509"/>
    <n v="-0.30415035663476431"/>
    <n v="-0.44174710509056758"/>
    <n v="-0.29276267506752474"/>
    <n v="-0.15159371162703345"/>
  </r>
  <r>
    <x v="474"/>
    <x v="29"/>
    <n v="4.9000000000000004"/>
    <n v="3.4"/>
    <n v="0.6"/>
    <n v="0.2"/>
    <n v="2.2000000000000002"/>
    <n v="-0.54528033555753563"/>
    <n v="0.88920264953663053"/>
    <n v="-7.508711929420897E-2"/>
    <n v="-0.44174710509056758"/>
    <n v="-0.53543096291369241"/>
    <n v="-0.17035489700038953"/>
  </r>
  <r>
    <x v="475"/>
    <x v="29"/>
    <n v="6.6"/>
    <n v="0.8"/>
    <n v="0.4"/>
    <n v="0"/>
    <n v="2.4"/>
    <n v="-0.25469584872360995"/>
    <n v="-0.53816863315749786"/>
    <n v="-0.53321359397531964"/>
    <n v="-0.90311677931300416"/>
    <n v="-0.45454153363163657"/>
    <n v="-0.49040034396815846"/>
  </r>
  <r>
    <x v="476"/>
    <x v="29"/>
    <n v="4.7"/>
    <n v="0.3"/>
    <n v="0.1"/>
    <n v="0.5"/>
    <n v="2.4"/>
    <n v="-0.57946674577329171"/>
    <n v="-0.81266311059867646"/>
    <n v="-1.2204033059969859"/>
    <n v="0.25030740624308717"/>
    <n v="-0.45454153363163657"/>
    <n v="-0.57279533754113487"/>
  </r>
  <r>
    <x v="477"/>
    <x v="29"/>
    <n v="2.9"/>
    <n v="0.6"/>
    <n v="0.5"/>
    <n v="0.1"/>
    <n v="1.8"/>
    <n v="-0.88714443771509544"/>
    <n v="-0.64796642413396943"/>
    <n v="-0.30415035663476431"/>
    <n v="-0.67243194220178581"/>
    <n v="-0.6972098214778043"/>
    <n v="-0.68166592526236591"/>
  </r>
  <r>
    <x v="478"/>
    <x v="29"/>
    <n v="3"/>
    <n v="0.2"/>
    <n v="0.4"/>
    <n v="0.1"/>
    <n v="2.2000000000000002"/>
    <n v="-0.87005123260721751"/>
    <n v="-0.86756200608691225"/>
    <n v="-0.53321359397531964"/>
    <n v="-0.67243194220178581"/>
    <n v="-0.53543096291369241"/>
    <n v="-0.72246079400885188"/>
  </r>
  <r>
    <x v="479"/>
    <x v="29"/>
    <n v="1.8"/>
    <n v="1"/>
    <n v="0.5"/>
    <n v="0.1"/>
    <n v="0.9"/>
    <n v="-1.0751696939017534"/>
    <n v="-0.4283708421810265"/>
    <n v="-0.30415035663476431"/>
    <n v="-0.67243194220178581"/>
    <n v="-1.061212253247056"/>
    <n v="-0.76695487208162505"/>
  </r>
  <r>
    <x v="480"/>
    <x v="29"/>
    <n v="2.1"/>
    <n v="0.3"/>
    <n v="0.2"/>
    <n v="0"/>
    <n v="1.5"/>
    <n v="-1.0238900785781195"/>
    <n v="-0.81266311059867646"/>
    <n v="-0.99134006865643043"/>
    <n v="-0.90311677931300416"/>
    <n v="-0.81854396540088825"/>
    <n v="-0.91757696596876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967" firstHeaderRow="0" firstDataRow="1" firstDataCol="1"/>
  <pivotFields count="13">
    <pivotField axis="axisRow" showAll="0">
      <items count="482">
        <item x="286"/>
        <item x="119"/>
        <item x="429"/>
        <item x="371"/>
        <item x="475"/>
        <item x="1"/>
        <item x="48"/>
        <item x="26"/>
        <item x="452"/>
        <item x="384"/>
        <item x="282"/>
        <item x="295"/>
        <item x="292"/>
        <item x="402"/>
        <item x="90"/>
        <item x="311"/>
        <item x="436"/>
        <item x="82"/>
        <item x="18"/>
        <item x="127"/>
        <item x="145"/>
        <item x="474"/>
        <item x="334"/>
        <item x="310"/>
        <item x="24"/>
        <item x="144"/>
        <item x="178"/>
        <item x="351"/>
        <item x="465"/>
        <item x="199"/>
        <item x="91"/>
        <item x="287"/>
        <item x="299"/>
        <item x="125"/>
        <item x="59"/>
        <item x="383"/>
        <item x="95"/>
        <item x="364"/>
        <item x="415"/>
        <item x="345"/>
        <item x="416"/>
        <item x="297"/>
        <item x="35"/>
        <item x="60"/>
        <item x="423"/>
        <item x="233"/>
        <item x="111"/>
        <item x="55"/>
        <item x="188"/>
        <item x="408"/>
        <item x="470"/>
        <item x="104"/>
        <item x="36"/>
        <item x="366"/>
        <item x="129"/>
        <item x="256"/>
        <item x="464"/>
        <item x="294"/>
        <item x="15"/>
        <item x="369"/>
        <item x="397"/>
        <item x="87"/>
        <item x="181"/>
        <item x="428"/>
        <item x="66"/>
        <item x="306"/>
        <item x="327"/>
        <item x="93"/>
        <item x="72"/>
        <item x="363"/>
        <item x="158"/>
        <item x="379"/>
        <item x="138"/>
        <item x="280"/>
        <item x="135"/>
        <item x="243"/>
        <item x="44"/>
        <item x="241"/>
        <item x="183"/>
        <item x="54"/>
        <item x="43"/>
        <item x="212"/>
        <item x="187"/>
        <item x="478"/>
        <item x="322"/>
        <item x="267"/>
        <item x="443"/>
        <item x="53"/>
        <item x="318"/>
        <item x="274"/>
        <item x="412"/>
        <item x="228"/>
        <item x="70"/>
        <item x="270"/>
        <item x="390"/>
        <item x="417"/>
        <item x="362"/>
        <item x="195"/>
        <item x="407"/>
        <item x="277"/>
        <item x="372"/>
        <item x="301"/>
        <item x="237"/>
        <item x="122"/>
        <item x="191"/>
        <item x="143"/>
        <item x="173"/>
        <item x="189"/>
        <item x="255"/>
        <item x="106"/>
        <item x="435"/>
        <item x="418"/>
        <item x="3"/>
        <item x="12"/>
        <item x="333"/>
        <item x="16"/>
        <item x="450"/>
        <item x="67"/>
        <item x="422"/>
        <item x="105"/>
        <item x="349"/>
        <item x="14"/>
        <item x="459"/>
        <item x="85"/>
        <item x="386"/>
        <item x="99"/>
        <item x="62"/>
        <item x="184"/>
        <item x="167"/>
        <item x="396"/>
        <item x="353"/>
        <item x="147"/>
        <item x="472"/>
        <item x="445"/>
        <item x="157"/>
        <item x="240"/>
        <item x="317"/>
        <item x="401"/>
        <item x="231"/>
        <item x="268"/>
        <item x="222"/>
        <item x="365"/>
        <item x="6"/>
        <item x="453"/>
        <item x="373"/>
        <item x="291"/>
        <item x="370"/>
        <item x="79"/>
        <item x="261"/>
        <item x="348"/>
        <item x="124"/>
        <item x="176"/>
        <item x="165"/>
        <item x="109"/>
        <item x="479"/>
        <item x="56"/>
        <item x="177"/>
        <item x="377"/>
        <item x="51"/>
        <item x="39"/>
        <item x="263"/>
        <item x="194"/>
        <item x="477"/>
        <item x="374"/>
        <item x="449"/>
        <item x="278"/>
        <item x="130"/>
        <item x="251"/>
        <item x="170"/>
        <item x="296"/>
        <item x="440"/>
        <item x="7"/>
        <item x="432"/>
        <item x="150"/>
        <item x="336"/>
        <item x="197"/>
        <item x="359"/>
        <item x="153"/>
        <item x="361"/>
        <item x="463"/>
        <item x="182"/>
        <item x="312"/>
        <item x="168"/>
        <item x="420"/>
        <item x="381"/>
        <item x="279"/>
        <item x="115"/>
        <item x="193"/>
        <item x="309"/>
        <item x="107"/>
        <item x="238"/>
        <item x="460"/>
        <item x="190"/>
        <item x="343"/>
        <item x="358"/>
        <item x="156"/>
        <item x="227"/>
        <item x="252"/>
        <item x="367"/>
        <item x="302"/>
        <item x="123"/>
        <item x="61"/>
        <item x="431"/>
        <item x="196"/>
        <item x="33"/>
        <item x="86"/>
        <item x="360"/>
        <item x="31"/>
        <item x="352"/>
        <item x="293"/>
        <item x="28"/>
        <item x="421"/>
        <item x="121"/>
        <item x="265"/>
        <item x="413"/>
        <item x="34"/>
        <item x="2"/>
        <item x="300"/>
        <item x="57"/>
        <item x="456"/>
        <item x="329"/>
        <item x="160"/>
        <item x="319"/>
        <item x="151"/>
        <item x="40"/>
        <item x="74"/>
        <item x="64"/>
        <item x="63"/>
        <item x="209"/>
        <item x="19"/>
        <item x="45"/>
        <item x="395"/>
        <item x="257"/>
        <item x="13"/>
        <item x="461"/>
        <item x="441"/>
        <item x="466"/>
        <item x="235"/>
        <item x="137"/>
        <item x="437"/>
        <item x="149"/>
        <item x="210"/>
        <item x="164"/>
        <item x="211"/>
        <item x="27"/>
        <item x="101"/>
        <item x="305"/>
        <item x="136"/>
        <item x="50"/>
        <item x="166"/>
        <item x="128"/>
        <item x="288"/>
        <item x="448"/>
        <item x="253"/>
        <item x="404"/>
        <item x="46"/>
        <item x="38"/>
        <item x="49"/>
        <item x="207"/>
        <item x="330"/>
        <item x="114"/>
        <item x="220"/>
        <item x="134"/>
        <item x="313"/>
        <item x="323"/>
        <item x="21"/>
        <item x="271"/>
        <item x="275"/>
        <item x="476"/>
        <item x="259"/>
        <item x="69"/>
        <item x="146"/>
        <item x="206"/>
        <item x="229"/>
        <item x="37"/>
        <item x="4"/>
        <item x="434"/>
        <item x="346"/>
        <item x="132"/>
        <item x="80"/>
        <item x="388"/>
        <item x="175"/>
        <item x="304"/>
        <item x="446"/>
        <item x="258"/>
        <item x="179"/>
        <item x="382"/>
        <item x="239"/>
        <item x="368"/>
        <item x="5"/>
        <item x="71"/>
        <item x="281"/>
        <item x="140"/>
        <item x="180"/>
        <item x="298"/>
        <item x="58"/>
        <item x="83"/>
        <item x="200"/>
        <item x="462"/>
        <item x="219"/>
        <item x="406"/>
        <item x="223"/>
        <item x="467"/>
        <item x="410"/>
        <item x="380"/>
        <item x="23"/>
        <item x="242"/>
        <item x="375"/>
        <item x="30"/>
        <item x="152"/>
        <item x="221"/>
        <item x="473"/>
        <item x="454"/>
        <item x="22"/>
        <item x="192"/>
        <item x="414"/>
        <item x="89"/>
        <item x="347"/>
        <item x="303"/>
        <item x="316"/>
        <item x="399"/>
        <item x="246"/>
        <item x="355"/>
        <item x="52"/>
        <item x="224"/>
        <item x="68"/>
        <item x="457"/>
        <item x="76"/>
        <item x="234"/>
        <item x="11"/>
        <item x="9"/>
        <item x="378"/>
        <item x="269"/>
        <item x="25"/>
        <item x="393"/>
        <item x="98"/>
        <item x="338"/>
        <item x="444"/>
        <item x="120"/>
        <item x="266"/>
        <item x="75"/>
        <item x="155"/>
        <item x="468"/>
        <item x="230"/>
        <item x="332"/>
        <item x="213"/>
        <item x="389"/>
        <item x="273"/>
        <item x="341"/>
        <item x="245"/>
        <item x="264"/>
        <item x="154"/>
        <item x="162"/>
        <item x="163"/>
        <item x="430"/>
        <item x="285"/>
        <item x="480"/>
        <item x="376"/>
        <item x="314"/>
        <item x="161"/>
        <item x="438"/>
        <item x="411"/>
        <item x="205"/>
        <item x="172"/>
        <item x="0"/>
        <item x="17"/>
        <item x="10"/>
        <item x="335"/>
        <item x="139"/>
        <item x="41"/>
        <item x="427"/>
        <item x="126"/>
        <item x="236"/>
        <item x="32"/>
        <item x="262"/>
        <item x="116"/>
        <item x="248"/>
        <item x="186"/>
        <item x="244"/>
        <item x="425"/>
        <item x="308"/>
        <item x="204"/>
        <item x="424"/>
        <item x="326"/>
        <item x="337"/>
        <item x="455"/>
        <item x="112"/>
        <item x="272"/>
        <item x="283"/>
        <item x="171"/>
        <item x="218"/>
        <item x="391"/>
        <item x="131"/>
        <item x="254"/>
        <item x="77"/>
        <item x="350"/>
        <item x="276"/>
        <item x="174"/>
        <item x="340"/>
        <item x="433"/>
        <item x="419"/>
        <item x="458"/>
        <item x="324"/>
        <item x="290"/>
        <item x="339"/>
        <item x="202"/>
        <item x="215"/>
        <item x="103"/>
        <item x="203"/>
        <item x="94"/>
        <item x="325"/>
        <item x="96"/>
        <item x="92"/>
        <item x="284"/>
        <item x="247"/>
        <item x="97"/>
        <item x="108"/>
        <item x="321"/>
        <item x="20"/>
        <item x="385"/>
        <item x="100"/>
        <item x="217"/>
        <item x="8"/>
        <item x="185"/>
        <item x="354"/>
        <item x="81"/>
        <item x="142"/>
        <item x="201"/>
        <item x="148"/>
        <item x="214"/>
        <item x="447"/>
        <item x="331"/>
        <item x="65"/>
        <item x="232"/>
        <item x="159"/>
        <item x="439"/>
        <item x="328"/>
        <item x="356"/>
        <item x="394"/>
        <item x="409"/>
        <item x="403"/>
        <item x="315"/>
        <item x="118"/>
        <item x="344"/>
        <item x="250"/>
        <item x="226"/>
        <item x="141"/>
        <item x="405"/>
        <item x="73"/>
        <item x="357"/>
        <item x="78"/>
        <item x="320"/>
        <item x="426"/>
        <item x="469"/>
        <item x="471"/>
        <item x="451"/>
        <item x="84"/>
        <item x="169"/>
        <item x="113"/>
        <item x="442"/>
        <item x="88"/>
        <item x="289"/>
        <item x="29"/>
        <item x="307"/>
        <item x="249"/>
        <item x="47"/>
        <item x="387"/>
        <item x="400"/>
        <item x="342"/>
        <item x="102"/>
        <item x="42"/>
        <item x="110"/>
        <item x="208"/>
        <item x="392"/>
        <item x="398"/>
        <item x="133"/>
        <item x="198"/>
        <item x="117"/>
        <item x="216"/>
        <item x="225"/>
        <item x="260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2">
    <field x="0"/>
    <field x="1"/>
  </rowFields>
  <rowItems count="964">
    <i>
      <x/>
    </i>
    <i r="1">
      <x v="17"/>
    </i>
    <i>
      <x v="1"/>
    </i>
    <i r="1">
      <x v="7"/>
    </i>
    <i>
      <x v="2"/>
    </i>
    <i r="1">
      <x v="26"/>
    </i>
    <i>
      <x v="3"/>
    </i>
    <i r="1">
      <x v="22"/>
    </i>
    <i>
      <x v="4"/>
    </i>
    <i r="1">
      <x v="29"/>
    </i>
    <i>
      <x v="5"/>
    </i>
    <i r="1">
      <x/>
    </i>
    <i>
      <x v="6"/>
    </i>
    <i r="1">
      <x v="3"/>
    </i>
    <i>
      <x v="7"/>
    </i>
    <i r="1">
      <x v="1"/>
    </i>
    <i>
      <x v="8"/>
    </i>
    <i r="1">
      <x v="28"/>
    </i>
    <i>
      <x v="9"/>
    </i>
    <i r="1">
      <x v="23"/>
    </i>
    <i>
      <x v="10"/>
    </i>
    <i r="1">
      <x v="17"/>
    </i>
    <i>
      <x v="11"/>
    </i>
    <i r="1">
      <x v="18"/>
    </i>
    <i>
      <x v="12"/>
    </i>
    <i r="1">
      <x v="18"/>
    </i>
    <i>
      <x v="13"/>
    </i>
    <i r="1">
      <x v="24"/>
    </i>
    <i>
      <x v="14"/>
    </i>
    <i r="1">
      <x v="5"/>
    </i>
    <i>
      <x v="15"/>
    </i>
    <i r="1">
      <x v="19"/>
    </i>
    <i>
      <x v="16"/>
    </i>
    <i r="1">
      <x v="27"/>
    </i>
    <i>
      <x v="17"/>
    </i>
    <i r="1">
      <x v="5"/>
    </i>
    <i>
      <x v="18"/>
    </i>
    <i r="1">
      <x v="1"/>
    </i>
    <i>
      <x v="19"/>
    </i>
    <i r="1">
      <x v="8"/>
    </i>
    <i>
      <x v="20"/>
    </i>
    <i r="1">
      <x v="9"/>
    </i>
    <i>
      <x v="21"/>
    </i>
    <i r="1">
      <x v="29"/>
    </i>
    <i>
      <x v="22"/>
    </i>
    <i r="1">
      <x v="20"/>
    </i>
    <i>
      <x v="23"/>
    </i>
    <i r="1">
      <x v="19"/>
    </i>
    <i>
      <x v="24"/>
    </i>
    <i r="1">
      <x v="1"/>
    </i>
    <i>
      <x v="25"/>
    </i>
    <i r="1">
      <x v="9"/>
    </i>
    <i>
      <x v="26"/>
    </i>
    <i r="1">
      <x v="11"/>
    </i>
    <i>
      <x v="27"/>
    </i>
    <i r="1">
      <x v="21"/>
    </i>
    <i>
      <x v="28"/>
    </i>
    <i r="1">
      <x v="28"/>
    </i>
    <i>
      <x v="29"/>
    </i>
    <i r="1">
      <x v="12"/>
    </i>
    <i>
      <x v="30"/>
    </i>
    <i r="1">
      <x v="5"/>
    </i>
    <i>
      <x v="31"/>
    </i>
    <i r="1">
      <x v="18"/>
    </i>
    <i>
      <x v="32"/>
    </i>
    <i r="1">
      <x v="18"/>
    </i>
    <i>
      <x v="33"/>
    </i>
    <i r="1">
      <x v="7"/>
    </i>
    <i>
      <x v="34"/>
    </i>
    <i r="1">
      <x v="3"/>
    </i>
    <i>
      <x v="35"/>
    </i>
    <i r="1">
      <x v="23"/>
    </i>
    <i>
      <x v="36"/>
    </i>
    <i r="1">
      <x v="5"/>
    </i>
    <i>
      <x v="37"/>
    </i>
    <i r="1">
      <x v="22"/>
    </i>
    <i>
      <x v="38"/>
    </i>
    <i r="1">
      <x v="25"/>
    </i>
    <i>
      <x v="39"/>
    </i>
    <i r="1">
      <x v="21"/>
    </i>
    <i>
      <x v="40"/>
    </i>
    <i r="1">
      <x v="25"/>
    </i>
    <i>
      <x v="41"/>
    </i>
    <i r="1">
      <x v="18"/>
    </i>
    <i>
      <x v="42"/>
    </i>
    <i r="1">
      <x v="2"/>
    </i>
    <i>
      <x v="43"/>
    </i>
    <i r="1">
      <x v="3"/>
    </i>
    <i>
      <x v="44"/>
    </i>
    <i r="1">
      <x v="26"/>
    </i>
    <i>
      <x v="45"/>
    </i>
    <i r="1">
      <x v="14"/>
    </i>
    <i>
      <x v="46"/>
    </i>
    <i r="1">
      <x v="6"/>
    </i>
    <i>
      <x v="47"/>
    </i>
    <i r="1">
      <x v="3"/>
    </i>
    <i>
      <x v="48"/>
    </i>
    <i r="1">
      <x v="12"/>
    </i>
    <i>
      <x v="49"/>
    </i>
    <i r="1">
      <x v="25"/>
    </i>
    <i>
      <x v="50"/>
    </i>
    <i r="1">
      <x v="29"/>
    </i>
    <i>
      <x v="51"/>
    </i>
    <i r="1">
      <x v="6"/>
    </i>
    <i>
      <x v="52"/>
    </i>
    <i r="1">
      <x v="2"/>
    </i>
    <i>
      <x v="53"/>
    </i>
    <i r="1">
      <x v="22"/>
    </i>
    <i>
      <x v="54"/>
    </i>
    <i r="1">
      <x v="8"/>
    </i>
    <i>
      <x v="55"/>
    </i>
    <i r="1">
      <x v="16"/>
    </i>
    <i>
      <x v="56"/>
    </i>
    <i r="1">
      <x v="28"/>
    </i>
    <i>
      <x v="57"/>
    </i>
    <i r="1">
      <x v="18"/>
    </i>
    <i>
      <x v="58"/>
    </i>
    <i r="1">
      <x v="1"/>
    </i>
    <i>
      <x v="59"/>
    </i>
    <i r="1">
      <x v="22"/>
    </i>
    <i>
      <x v="60"/>
    </i>
    <i r="1">
      <x v="24"/>
    </i>
    <i>
      <x v="61"/>
    </i>
    <i r="1">
      <x v="5"/>
    </i>
    <i>
      <x v="62"/>
    </i>
    <i r="1">
      <x v="11"/>
    </i>
    <i>
      <x v="63"/>
    </i>
    <i r="1">
      <x v="26"/>
    </i>
    <i>
      <x v="64"/>
    </i>
    <i r="1">
      <x v="4"/>
    </i>
    <i>
      <x v="65"/>
    </i>
    <i r="1">
      <x v="19"/>
    </i>
    <i>
      <x v="66"/>
    </i>
    <i r="1">
      <x v="20"/>
    </i>
    <i>
      <x v="67"/>
    </i>
    <i r="1">
      <x v="5"/>
    </i>
    <i>
      <x v="68"/>
    </i>
    <i r="1">
      <x v="4"/>
    </i>
    <i>
      <x v="69"/>
    </i>
    <i r="1">
      <x v="22"/>
    </i>
    <i>
      <x v="70"/>
    </i>
    <i r="1">
      <x v="10"/>
    </i>
    <i>
      <x v="71"/>
    </i>
    <i r="1">
      <x v="23"/>
    </i>
    <i>
      <x v="72"/>
    </i>
    <i r="1">
      <x v="8"/>
    </i>
    <i>
      <x v="73"/>
    </i>
    <i r="1">
      <x v="17"/>
    </i>
    <i>
      <x v="74"/>
    </i>
    <i r="1">
      <x v="8"/>
    </i>
    <i>
      <x v="75"/>
    </i>
    <i r="1">
      <x v="15"/>
    </i>
    <i>
      <x v="76"/>
    </i>
    <i r="1">
      <x v="2"/>
    </i>
    <i>
      <x v="77"/>
    </i>
    <i r="1">
      <x v="15"/>
    </i>
    <i>
      <x v="78"/>
    </i>
    <i r="1">
      <x v="11"/>
    </i>
    <i>
      <x v="79"/>
    </i>
    <i r="1">
      <x v="3"/>
    </i>
    <i>
      <x v="80"/>
    </i>
    <i r="1">
      <x v="2"/>
    </i>
    <i>
      <x v="81"/>
    </i>
    <i r="1">
      <x v="13"/>
    </i>
    <i>
      <x v="82"/>
    </i>
    <i r="1">
      <x v="12"/>
    </i>
    <i>
      <x v="83"/>
    </i>
    <i r="1">
      <x v="29"/>
    </i>
    <i>
      <x v="84"/>
    </i>
    <i r="1">
      <x v="19"/>
    </i>
    <i>
      <x v="85"/>
    </i>
    <i r="1">
      <x v="16"/>
    </i>
    <i>
      <x v="86"/>
    </i>
    <i r="1">
      <x v="27"/>
    </i>
    <i>
      <x v="87"/>
    </i>
    <i r="1">
      <x v="3"/>
    </i>
    <i>
      <x v="88"/>
    </i>
    <i r="1">
      <x v="19"/>
    </i>
    <i>
      <x v="89"/>
    </i>
    <i r="1">
      <x v="17"/>
    </i>
    <i>
      <x v="90"/>
    </i>
    <i r="1">
      <x v="25"/>
    </i>
    <i>
      <x v="91"/>
    </i>
    <i r="1">
      <x v="14"/>
    </i>
    <i>
      <x v="92"/>
    </i>
    <i r="1">
      <x v="4"/>
    </i>
    <i>
      <x v="93"/>
    </i>
    <i r="1">
      <x v="16"/>
    </i>
    <i>
      <x v="94"/>
    </i>
    <i r="1">
      <x v="24"/>
    </i>
    <i>
      <x v="95"/>
    </i>
    <i r="1">
      <x v="25"/>
    </i>
    <i>
      <x v="96"/>
    </i>
    <i r="1">
      <x v="22"/>
    </i>
    <i>
      <x v="97"/>
    </i>
    <i r="1">
      <x v="12"/>
    </i>
    <i>
      <x v="98"/>
    </i>
    <i r="1">
      <x v="25"/>
    </i>
    <i>
      <x v="99"/>
    </i>
    <i r="1">
      <x v="17"/>
    </i>
    <i>
      <x v="100"/>
    </i>
    <i r="1">
      <x v="22"/>
    </i>
    <i>
      <x v="101"/>
    </i>
    <i r="1">
      <x v="18"/>
    </i>
    <i>
      <x v="102"/>
    </i>
    <i r="1">
      <x v="14"/>
    </i>
    <i>
      <x v="103"/>
    </i>
    <i r="1">
      <x v="7"/>
    </i>
    <i>
      <x v="104"/>
    </i>
    <i r="1">
      <x v="12"/>
    </i>
    <i>
      <x v="105"/>
    </i>
    <i r="1">
      <x v="9"/>
    </i>
    <i>
      <x v="106"/>
    </i>
    <i r="1">
      <x v="11"/>
    </i>
    <i>
      <x v="107"/>
    </i>
    <i r="1">
      <x v="12"/>
    </i>
    <i>
      <x v="108"/>
    </i>
    <i r="1">
      <x v="15"/>
    </i>
    <i>
      <x v="109"/>
    </i>
    <i r="1">
      <x v="6"/>
    </i>
    <i>
      <x v="110"/>
    </i>
    <i r="1">
      <x v="27"/>
    </i>
    <i>
      <x v="111"/>
    </i>
    <i r="1">
      <x v="26"/>
    </i>
    <i>
      <x v="112"/>
    </i>
    <i r="1">
      <x/>
    </i>
    <i>
      <x v="113"/>
    </i>
    <i r="1">
      <x/>
    </i>
    <i>
      <x v="114"/>
    </i>
    <i r="1">
      <x v="20"/>
    </i>
    <i>
      <x v="115"/>
    </i>
    <i r="1">
      <x v="1"/>
    </i>
    <i>
      <x v="116"/>
    </i>
    <i r="1">
      <x v="28"/>
    </i>
    <i>
      <x v="117"/>
    </i>
    <i r="1">
      <x v="4"/>
    </i>
    <i>
      <x v="118"/>
    </i>
    <i r="1">
      <x v="26"/>
    </i>
    <i>
      <x v="119"/>
    </i>
    <i r="1">
      <x v="6"/>
    </i>
    <i>
      <x v="120"/>
    </i>
    <i r="1">
      <x v="21"/>
    </i>
    <i>
      <x v="121"/>
    </i>
    <i r="1">
      <x/>
    </i>
    <i>
      <x v="122"/>
    </i>
    <i r="1">
      <x v="28"/>
    </i>
    <i>
      <x v="123"/>
    </i>
    <i r="1">
      <x v="5"/>
    </i>
    <i>
      <x v="124"/>
    </i>
    <i r="1">
      <x v="23"/>
    </i>
    <i>
      <x v="125"/>
    </i>
    <i r="1">
      <x v="6"/>
    </i>
    <i>
      <x v="126"/>
    </i>
    <i r="1">
      <x v="3"/>
    </i>
    <i>
      <x v="127"/>
    </i>
    <i r="1">
      <x v="11"/>
    </i>
    <i>
      <x v="128"/>
    </i>
    <i r="1">
      <x v="10"/>
    </i>
    <i>
      <x v="129"/>
    </i>
    <i r="1">
      <x v="24"/>
    </i>
    <i>
      <x v="130"/>
    </i>
    <i r="1">
      <x v="21"/>
    </i>
    <i>
      <x v="131"/>
    </i>
    <i r="1">
      <x v="9"/>
    </i>
    <i>
      <x v="132"/>
    </i>
    <i r="1">
      <x v="29"/>
    </i>
    <i>
      <x v="133"/>
    </i>
    <i r="1">
      <x v="27"/>
    </i>
    <i>
      <x v="134"/>
    </i>
    <i r="1">
      <x v="10"/>
    </i>
    <i>
      <x v="135"/>
    </i>
    <i r="1">
      <x v="15"/>
    </i>
    <i>
      <x v="136"/>
    </i>
    <i r="1">
      <x v="19"/>
    </i>
    <i>
      <x v="137"/>
    </i>
    <i r="1">
      <x v="24"/>
    </i>
    <i>
      <x v="138"/>
    </i>
    <i r="1">
      <x v="14"/>
    </i>
    <i>
      <x v="139"/>
    </i>
    <i r="1">
      <x v="16"/>
    </i>
    <i>
      <x v="140"/>
    </i>
    <i r="1">
      <x v="13"/>
    </i>
    <i>
      <x v="141"/>
    </i>
    <i r="1">
      <x v="22"/>
    </i>
    <i>
      <x v="142"/>
    </i>
    <i r="1">
      <x/>
    </i>
    <i>
      <x v="143"/>
    </i>
    <i r="1">
      <x v="28"/>
    </i>
    <i>
      <x v="144"/>
    </i>
    <i r="1">
      <x v="23"/>
    </i>
    <i>
      <x v="145"/>
    </i>
    <i r="1">
      <x v="18"/>
    </i>
    <i>
      <x v="146"/>
    </i>
    <i r="1">
      <x v="22"/>
    </i>
    <i>
      <x v="147"/>
    </i>
    <i r="1">
      <x v="4"/>
    </i>
    <i>
      <x v="148"/>
    </i>
    <i r="1">
      <x v="16"/>
    </i>
    <i>
      <x v="149"/>
    </i>
    <i r="1">
      <x v="21"/>
    </i>
    <i>
      <x v="150"/>
    </i>
    <i r="1">
      <x v="7"/>
    </i>
    <i>
      <x v="151"/>
    </i>
    <i r="1">
      <x v="11"/>
    </i>
    <i>
      <x v="152"/>
    </i>
    <i r="1">
      <x v="10"/>
    </i>
    <i>
      <x v="153"/>
    </i>
    <i r="1">
      <x v="6"/>
    </i>
    <i>
      <x v="154"/>
    </i>
    <i r="1">
      <x v="29"/>
    </i>
    <i>
      <x v="155"/>
    </i>
    <i r="1">
      <x v="3"/>
    </i>
    <i>
      <x v="156"/>
    </i>
    <i r="1">
      <x v="11"/>
    </i>
    <i>
      <x v="157"/>
    </i>
    <i r="1">
      <x v="23"/>
    </i>
    <i>
      <x v="158"/>
    </i>
    <i r="1">
      <x v="3"/>
    </i>
    <i>
      <x v="159"/>
    </i>
    <i r="1">
      <x v="2"/>
    </i>
    <i>
      <x v="160"/>
    </i>
    <i r="1">
      <x v="16"/>
    </i>
    <i>
      <x v="161"/>
    </i>
    <i r="1">
      <x v="12"/>
    </i>
    <i>
      <x v="162"/>
    </i>
    <i r="1">
      <x v="29"/>
    </i>
    <i>
      <x v="163"/>
    </i>
    <i r="1">
      <x v="23"/>
    </i>
    <i>
      <x v="164"/>
    </i>
    <i r="1">
      <x v="28"/>
    </i>
    <i>
      <x v="165"/>
    </i>
    <i r="1">
      <x v="17"/>
    </i>
    <i>
      <x v="166"/>
    </i>
    <i r="1">
      <x v="8"/>
    </i>
    <i>
      <x v="167"/>
    </i>
    <i r="1">
      <x v="15"/>
    </i>
    <i>
      <x v="168"/>
    </i>
    <i r="1">
      <x v="10"/>
    </i>
    <i>
      <x v="169"/>
    </i>
    <i r="1">
      <x v="18"/>
    </i>
    <i>
      <x v="170"/>
    </i>
    <i r="1">
      <x v="27"/>
    </i>
    <i>
      <x v="171"/>
    </i>
    <i r="1">
      <x/>
    </i>
    <i>
      <x v="172"/>
    </i>
    <i r="1">
      <x v="26"/>
    </i>
    <i>
      <x v="173"/>
    </i>
    <i r="1">
      <x v="9"/>
    </i>
    <i>
      <x v="174"/>
    </i>
    <i r="1">
      <x v="20"/>
    </i>
    <i>
      <x v="175"/>
    </i>
    <i r="1">
      <x v="12"/>
    </i>
    <i>
      <x v="176"/>
    </i>
    <i r="1">
      <x v="22"/>
    </i>
    <i>
      <x v="177"/>
    </i>
    <i r="1">
      <x v="9"/>
    </i>
    <i>
      <x v="178"/>
    </i>
    <i r="1">
      <x v="22"/>
    </i>
    <i>
      <x v="179"/>
    </i>
    <i r="1">
      <x v="28"/>
    </i>
    <i>
      <x v="180"/>
    </i>
    <i r="1">
      <x v="11"/>
    </i>
    <i>
      <x v="181"/>
    </i>
    <i r="1">
      <x v="19"/>
    </i>
    <i>
      <x v="182"/>
    </i>
    <i r="1">
      <x v="10"/>
    </i>
    <i>
      <x v="183"/>
    </i>
    <i r="1">
      <x v="26"/>
    </i>
    <i>
      <x v="184"/>
    </i>
    <i r="1">
      <x v="23"/>
    </i>
    <i>
      <x v="185"/>
    </i>
    <i r="1">
      <x v="17"/>
    </i>
    <i>
      <x v="186"/>
    </i>
    <i r="1">
      <x v="7"/>
    </i>
    <i>
      <x v="187"/>
    </i>
    <i r="1">
      <x v="12"/>
    </i>
    <i>
      <x v="188"/>
    </i>
    <i r="1">
      <x v="19"/>
    </i>
    <i>
      <x v="189"/>
    </i>
    <i r="1">
      <x v="6"/>
    </i>
    <i>
      <x v="190"/>
    </i>
    <i r="1">
      <x v="14"/>
    </i>
    <i>
      <x v="191"/>
    </i>
    <i r="1">
      <x v="28"/>
    </i>
    <i>
      <x v="192"/>
    </i>
    <i r="1">
      <x v="12"/>
    </i>
    <i>
      <x v="193"/>
    </i>
    <i r="1">
      <x v="21"/>
    </i>
    <i>
      <x v="194"/>
    </i>
    <i r="1">
      <x v="22"/>
    </i>
    <i>
      <x v="195"/>
    </i>
    <i r="1">
      <x v="10"/>
    </i>
    <i>
      <x v="196"/>
    </i>
    <i r="1">
      <x v="14"/>
    </i>
    <i>
      <x v="197"/>
    </i>
    <i r="1">
      <x v="15"/>
    </i>
    <i>
      <x v="198"/>
    </i>
    <i r="1">
      <x v="22"/>
    </i>
    <i>
      <x v="199"/>
    </i>
    <i r="1">
      <x v="18"/>
    </i>
    <i>
      <x v="200"/>
    </i>
    <i r="1">
      <x v="7"/>
    </i>
    <i>
      <x v="201"/>
    </i>
    <i r="1">
      <x v="3"/>
    </i>
    <i>
      <x v="202"/>
    </i>
    <i r="1">
      <x v="26"/>
    </i>
    <i>
      <x v="203"/>
    </i>
    <i r="1">
      <x v="12"/>
    </i>
    <i>
      <x v="204"/>
    </i>
    <i r="1">
      <x v="2"/>
    </i>
    <i>
      <x v="205"/>
    </i>
    <i r="1">
      <x v="5"/>
    </i>
    <i>
      <x v="206"/>
    </i>
    <i r="1">
      <x v="22"/>
    </i>
    <i>
      <x v="207"/>
    </i>
    <i r="1">
      <x v="1"/>
    </i>
    <i>
      <x v="208"/>
    </i>
    <i r="1">
      <x v="21"/>
    </i>
    <i>
      <x v="209"/>
    </i>
    <i r="1">
      <x v="18"/>
    </i>
    <i>
      <x v="210"/>
    </i>
    <i r="1">
      <x v="1"/>
    </i>
    <i>
      <x v="211"/>
    </i>
    <i r="1">
      <x v="26"/>
    </i>
    <i>
      <x v="212"/>
    </i>
    <i r="1">
      <x v="7"/>
    </i>
    <i>
      <x v="213"/>
    </i>
    <i r="1">
      <x v="16"/>
    </i>
    <i>
      <x v="214"/>
    </i>
    <i r="1">
      <x v="25"/>
    </i>
    <i>
      <x v="215"/>
    </i>
    <i r="1">
      <x v="2"/>
    </i>
    <i>
      <x v="216"/>
    </i>
    <i r="1">
      <x/>
    </i>
    <i>
      <x v="217"/>
    </i>
    <i r="1">
      <x v="18"/>
    </i>
    <i>
      <x v="218"/>
    </i>
    <i r="1">
      <x v="3"/>
    </i>
    <i>
      <x v="219"/>
    </i>
    <i r="1">
      <x v="28"/>
    </i>
    <i>
      <x v="220"/>
    </i>
    <i r="1">
      <x v="20"/>
    </i>
    <i>
      <x v="221"/>
    </i>
    <i r="1">
      <x v="10"/>
    </i>
    <i>
      <x v="222"/>
    </i>
    <i r="1">
      <x v="19"/>
    </i>
    <i>
      <x v="223"/>
    </i>
    <i r="1">
      <x v="9"/>
    </i>
    <i>
      <x v="224"/>
    </i>
    <i r="1">
      <x v="2"/>
    </i>
    <i>
      <x v="225"/>
    </i>
    <i r="1">
      <x v="4"/>
    </i>
    <i>
      <x v="226"/>
    </i>
    <i r="1">
      <x v="4"/>
    </i>
    <i>
      <x v="227"/>
    </i>
    <i r="1">
      <x v="4"/>
    </i>
    <i>
      <x v="228"/>
    </i>
    <i r="1">
      <x v="13"/>
    </i>
    <i>
      <x v="229"/>
    </i>
    <i r="1">
      <x v="1"/>
    </i>
    <i>
      <x v="230"/>
    </i>
    <i r="1">
      <x v="2"/>
    </i>
    <i>
      <x v="231"/>
    </i>
    <i r="1">
      <x v="24"/>
    </i>
    <i>
      <x v="232"/>
    </i>
    <i r="1">
      <x v="16"/>
    </i>
    <i>
      <x v="233"/>
    </i>
    <i r="1">
      <x/>
    </i>
    <i>
      <x v="234"/>
    </i>
    <i r="1">
      <x v="28"/>
    </i>
    <i>
      <x v="235"/>
    </i>
    <i r="1">
      <x v="27"/>
    </i>
    <i>
      <x v="236"/>
    </i>
    <i r="1">
      <x v="29"/>
    </i>
    <i>
      <x v="237"/>
    </i>
    <i r="1">
      <x v="14"/>
    </i>
    <i>
      <x v="238"/>
    </i>
    <i r="1">
      <x v="8"/>
    </i>
    <i>
      <x v="239"/>
    </i>
    <i r="1">
      <x v="27"/>
    </i>
    <i>
      <x v="240"/>
    </i>
    <i r="1">
      <x v="9"/>
    </i>
    <i>
      <x v="241"/>
    </i>
    <i r="1">
      <x v="13"/>
    </i>
    <i>
      <x v="242"/>
    </i>
    <i r="1">
      <x v="10"/>
    </i>
    <i>
      <x v="243"/>
    </i>
    <i r="1">
      <x v="13"/>
    </i>
    <i>
      <x v="244"/>
    </i>
    <i r="1">
      <x v="1"/>
    </i>
    <i>
      <x v="245"/>
    </i>
    <i r="1">
      <x v="6"/>
    </i>
    <i>
      <x v="246"/>
    </i>
    <i r="1">
      <x v="18"/>
    </i>
    <i>
      <x v="247"/>
    </i>
    <i r="1">
      <x v="8"/>
    </i>
    <i>
      <x v="248"/>
    </i>
    <i r="1">
      <x v="3"/>
    </i>
    <i>
      <x v="249"/>
    </i>
    <i r="1">
      <x v="10"/>
    </i>
    <i>
      <x v="250"/>
    </i>
    <i r="1">
      <x v="8"/>
    </i>
    <i>
      <x v="251"/>
    </i>
    <i r="1">
      <x v="18"/>
    </i>
    <i>
      <x v="252"/>
    </i>
    <i r="1">
      <x v="27"/>
    </i>
    <i>
      <x v="253"/>
    </i>
    <i r="1">
      <x v="15"/>
    </i>
    <i>
      <x v="254"/>
    </i>
    <i r="1">
      <x v="25"/>
    </i>
    <i>
      <x v="255"/>
    </i>
    <i r="1">
      <x v="2"/>
    </i>
    <i>
      <x v="256"/>
    </i>
    <i r="1">
      <x v="2"/>
    </i>
    <i>
      <x v="257"/>
    </i>
    <i r="1">
      <x v="3"/>
    </i>
    <i>
      <x v="258"/>
    </i>
    <i r="1">
      <x v="13"/>
    </i>
    <i>
      <x v="259"/>
    </i>
    <i r="1">
      <x v="20"/>
    </i>
    <i>
      <x v="260"/>
    </i>
    <i r="1">
      <x v="7"/>
    </i>
    <i>
      <x v="261"/>
    </i>
    <i r="1">
      <x v="13"/>
    </i>
    <i>
      <x v="262"/>
    </i>
    <i r="1">
      <x v="8"/>
    </i>
    <i>
      <x v="263"/>
    </i>
    <i r="1">
      <x v="19"/>
    </i>
    <i>
      <x v="264"/>
    </i>
    <i r="1">
      <x v="20"/>
    </i>
    <i>
      <x v="265"/>
    </i>
    <i r="1">
      <x v="1"/>
    </i>
    <i>
      <x v="266"/>
    </i>
    <i r="1">
      <x v="17"/>
    </i>
    <i>
      <x v="267"/>
    </i>
    <i r="1">
      <x v="17"/>
    </i>
    <i>
      <x v="268"/>
    </i>
    <i r="1">
      <x v="29"/>
    </i>
    <i>
      <x v="269"/>
    </i>
    <i r="1">
      <x v="16"/>
    </i>
    <i>
      <x v="270"/>
    </i>
    <i r="1">
      <x v="4"/>
    </i>
    <i>
      <x v="271"/>
    </i>
    <i r="1">
      <x v="9"/>
    </i>
    <i>
      <x v="272"/>
    </i>
    <i r="1">
      <x v="13"/>
    </i>
    <i>
      <x v="273"/>
    </i>
    <i r="1">
      <x v="14"/>
    </i>
    <i>
      <x v="274"/>
    </i>
    <i r="1">
      <x v="2"/>
    </i>
    <i>
      <x v="275"/>
    </i>
    <i r="1">
      <x/>
    </i>
    <i>
      <x v="276"/>
    </i>
    <i r="1">
      <x v="27"/>
    </i>
    <i>
      <x v="277"/>
    </i>
    <i r="1">
      <x v="21"/>
    </i>
    <i>
      <x v="278"/>
    </i>
    <i r="1">
      <x v="8"/>
    </i>
    <i>
      <x v="279"/>
    </i>
    <i r="1">
      <x v="5"/>
    </i>
    <i>
      <x v="280"/>
    </i>
    <i r="1">
      <x v="24"/>
    </i>
    <i>
      <x v="281"/>
    </i>
    <i r="1">
      <x v="11"/>
    </i>
    <i>
      <x v="282"/>
    </i>
    <i r="1">
      <x v="18"/>
    </i>
    <i>
      <x v="283"/>
    </i>
    <i r="1">
      <x v="27"/>
    </i>
    <i>
      <x v="284"/>
    </i>
    <i r="1">
      <x v="16"/>
    </i>
    <i>
      <x v="285"/>
    </i>
    <i r="1">
      <x v="11"/>
    </i>
    <i>
      <x v="286"/>
    </i>
    <i r="1">
      <x v="23"/>
    </i>
    <i>
      <x v="287"/>
    </i>
    <i r="1">
      <x v="15"/>
    </i>
    <i>
      <x v="288"/>
    </i>
    <i r="1">
      <x v="22"/>
    </i>
    <i>
      <x v="289"/>
    </i>
    <i r="1">
      <x/>
    </i>
    <i>
      <x v="290"/>
    </i>
    <i r="1">
      <x v="4"/>
    </i>
    <i>
      <x v="291"/>
    </i>
    <i r="1">
      <x v="17"/>
    </i>
    <i>
      <x v="292"/>
    </i>
    <i r="1">
      <x v="8"/>
    </i>
    <i>
      <x v="293"/>
    </i>
    <i r="1">
      <x v="11"/>
    </i>
    <i>
      <x v="294"/>
    </i>
    <i r="1">
      <x v="18"/>
    </i>
    <i>
      <x v="295"/>
    </i>
    <i r="1">
      <x v="3"/>
    </i>
    <i>
      <x v="296"/>
    </i>
    <i r="1">
      <x v="5"/>
    </i>
    <i>
      <x v="297"/>
    </i>
    <i r="1">
      <x v="12"/>
    </i>
    <i>
      <x v="298"/>
    </i>
    <i r="1">
      <x v="28"/>
    </i>
    <i>
      <x v="299"/>
    </i>
    <i r="1">
      <x v="13"/>
    </i>
    <i>
      <x v="300"/>
    </i>
    <i r="1">
      <x v="25"/>
    </i>
    <i>
      <x v="301"/>
    </i>
    <i r="1">
      <x v="14"/>
    </i>
    <i>
      <x v="302"/>
    </i>
    <i r="1">
      <x v="29"/>
    </i>
    <i>
      <x v="303"/>
    </i>
    <i r="1">
      <x v="25"/>
    </i>
    <i>
      <x v="304"/>
    </i>
    <i r="1">
      <x v="23"/>
    </i>
    <i>
      <x v="305"/>
    </i>
    <i r="1">
      <x v="1"/>
    </i>
    <i>
      <x v="306"/>
    </i>
    <i r="1">
      <x v="15"/>
    </i>
    <i>
      <x v="307"/>
    </i>
    <i r="1">
      <x v="23"/>
    </i>
    <i>
      <x v="308"/>
    </i>
    <i r="1">
      <x v="1"/>
    </i>
    <i>
      <x v="309"/>
    </i>
    <i r="1">
      <x v="9"/>
    </i>
    <i>
      <x v="310"/>
    </i>
    <i r="1">
      <x v="13"/>
    </i>
    <i>
      <x v="311"/>
    </i>
    <i r="1">
      <x v="29"/>
    </i>
    <i>
      <x v="312"/>
    </i>
    <i r="1">
      <x v="28"/>
    </i>
    <i>
      <x v="313"/>
    </i>
    <i r="1">
      <x v="1"/>
    </i>
    <i>
      <x v="314"/>
    </i>
    <i r="1">
      <x v="12"/>
    </i>
    <i>
      <x v="315"/>
    </i>
    <i r="1">
      <x v="25"/>
    </i>
    <i>
      <x v="316"/>
    </i>
    <i r="1">
      <x v="5"/>
    </i>
    <i>
      <x v="317"/>
    </i>
    <i r="1">
      <x v="21"/>
    </i>
    <i>
      <x v="318"/>
    </i>
    <i r="1">
      <x v="18"/>
    </i>
    <i>
      <x v="319"/>
    </i>
    <i r="1">
      <x v="19"/>
    </i>
    <i>
      <x v="320"/>
    </i>
    <i r="1">
      <x v="24"/>
    </i>
    <i>
      <x v="321"/>
    </i>
    <i r="1">
      <x v="15"/>
    </i>
    <i>
      <x v="322"/>
    </i>
    <i r="1">
      <x v="22"/>
    </i>
    <i>
      <x v="323"/>
    </i>
    <i r="1">
      <x v="3"/>
    </i>
    <i>
      <x v="324"/>
    </i>
    <i r="1">
      <x v="14"/>
    </i>
    <i>
      <x v="325"/>
    </i>
    <i r="1">
      <x v="4"/>
    </i>
    <i>
      <x v="326"/>
    </i>
    <i r="1">
      <x v="28"/>
    </i>
    <i>
      <x v="327"/>
    </i>
    <i r="1">
      <x v="4"/>
    </i>
    <i>
      <x v="328"/>
    </i>
    <i r="1">
      <x v="14"/>
    </i>
    <i>
      <x v="329"/>
    </i>
    <i r="1">
      <x/>
    </i>
    <i>
      <x v="330"/>
    </i>
    <i r="1">
      <x/>
    </i>
    <i>
      <x v="331"/>
    </i>
    <i r="1">
      <x v="23"/>
    </i>
    <i>
      <x v="332"/>
    </i>
    <i r="1">
      <x v="16"/>
    </i>
    <i>
      <x v="333"/>
    </i>
    <i r="1">
      <x v="1"/>
    </i>
    <i>
      <x v="334"/>
    </i>
    <i r="1">
      <x v="24"/>
    </i>
    <i>
      <x v="335"/>
    </i>
    <i r="1">
      <x v="6"/>
    </i>
    <i>
      <x v="336"/>
    </i>
    <i r="1">
      <x v="20"/>
    </i>
    <i>
      <x v="337"/>
    </i>
    <i r="1">
      <x v="27"/>
    </i>
    <i>
      <x v="338"/>
    </i>
    <i r="1">
      <x v="7"/>
    </i>
    <i>
      <x v="339"/>
    </i>
    <i r="1">
      <x v="16"/>
    </i>
    <i>
      <x v="340"/>
    </i>
    <i r="1">
      <x v="4"/>
    </i>
    <i>
      <x v="341"/>
    </i>
    <i r="1">
      <x v="9"/>
    </i>
    <i>
      <x v="342"/>
    </i>
    <i r="1">
      <x v="29"/>
    </i>
    <i>
      <x v="343"/>
    </i>
    <i r="1">
      <x v="14"/>
    </i>
    <i>
      <x v="344"/>
    </i>
    <i r="1">
      <x v="20"/>
    </i>
    <i>
      <x v="345"/>
    </i>
    <i r="1">
      <x v="13"/>
    </i>
    <i>
      <x v="346"/>
    </i>
    <i r="1">
      <x v="24"/>
    </i>
    <i>
      <x v="347"/>
    </i>
    <i r="1">
      <x v="17"/>
    </i>
    <i>
      <x v="348"/>
    </i>
    <i r="1">
      <x v="21"/>
    </i>
    <i>
      <x v="349"/>
    </i>
    <i r="1">
      <x v="15"/>
    </i>
    <i>
      <x v="350"/>
    </i>
    <i r="1">
      <x v="16"/>
    </i>
    <i>
      <x v="351"/>
    </i>
    <i r="1">
      <x v="9"/>
    </i>
    <i>
      <x v="352"/>
    </i>
    <i r="1">
      <x v="10"/>
    </i>
    <i>
      <x v="353"/>
    </i>
    <i r="1">
      <x v="10"/>
    </i>
    <i>
      <x v="354"/>
    </i>
    <i r="1">
      <x v="26"/>
    </i>
    <i>
      <x v="355"/>
    </i>
    <i r="1">
      <x v="17"/>
    </i>
    <i>
      <x v="356"/>
    </i>
    <i r="1">
      <x v="29"/>
    </i>
    <i>
      <x v="357"/>
    </i>
    <i r="1">
      <x v="23"/>
    </i>
    <i>
      <x v="358"/>
    </i>
    <i r="1">
      <x v="19"/>
    </i>
    <i>
      <x v="359"/>
    </i>
    <i r="1">
      <x v="10"/>
    </i>
    <i>
      <x v="360"/>
    </i>
    <i r="1">
      <x v="27"/>
    </i>
    <i>
      <x v="361"/>
    </i>
    <i r="1">
      <x v="25"/>
    </i>
    <i>
      <x v="362"/>
    </i>
    <i r="1">
      <x v="13"/>
    </i>
    <i>
      <x v="363"/>
    </i>
    <i r="1">
      <x v="11"/>
    </i>
    <i>
      <x v="364"/>
    </i>
    <i r="1">
      <x/>
    </i>
    <i>
      <x v="365"/>
    </i>
    <i r="1">
      <x v="1"/>
    </i>
    <i>
      <x v="366"/>
    </i>
    <i r="1">
      <x/>
    </i>
    <i>
      <x v="367"/>
    </i>
    <i r="1">
      <x v="20"/>
    </i>
    <i>
      <x v="368"/>
    </i>
    <i r="1">
      <x v="8"/>
    </i>
    <i>
      <x v="369"/>
    </i>
    <i r="1">
      <x v="2"/>
    </i>
    <i>
      <x v="370"/>
    </i>
    <i r="1">
      <x v="26"/>
    </i>
    <i>
      <x v="371"/>
    </i>
    <i r="1">
      <x v="7"/>
    </i>
    <i>
      <x v="372"/>
    </i>
    <i r="1">
      <x v="14"/>
    </i>
    <i>
      <x v="373"/>
    </i>
    <i r="1">
      <x v="2"/>
    </i>
    <i>
      <x v="374"/>
    </i>
    <i r="1">
      <x v="16"/>
    </i>
    <i>
      <x v="375"/>
    </i>
    <i r="1">
      <x v="7"/>
    </i>
    <i>
      <x v="376"/>
    </i>
    <i r="1">
      <x v="15"/>
    </i>
    <i>
      <x v="377"/>
    </i>
    <i r="1">
      <x v="11"/>
    </i>
    <i>
      <x v="378"/>
    </i>
    <i r="1">
      <x v="15"/>
    </i>
    <i>
      <x v="379"/>
    </i>
    <i r="1">
      <x v="26"/>
    </i>
    <i>
      <x v="380"/>
    </i>
    <i r="1">
      <x v="19"/>
    </i>
    <i>
      <x v="381"/>
    </i>
    <i r="1">
      <x v="12"/>
    </i>
    <i>
      <x v="382"/>
    </i>
    <i r="1">
      <x v="26"/>
    </i>
    <i>
      <x v="383"/>
    </i>
    <i r="1">
      <x v="20"/>
    </i>
    <i>
      <x v="384"/>
    </i>
    <i r="1">
      <x v="20"/>
    </i>
    <i>
      <x v="385"/>
    </i>
    <i r="1">
      <x v="28"/>
    </i>
    <i>
      <x v="386"/>
    </i>
    <i r="1">
      <x v="6"/>
    </i>
    <i>
      <x v="387"/>
    </i>
    <i r="1">
      <x v="17"/>
    </i>
    <i>
      <x v="388"/>
    </i>
    <i r="1">
      <x v="17"/>
    </i>
    <i>
      <x v="389"/>
    </i>
    <i r="1">
      <x v="10"/>
    </i>
    <i>
      <x v="390"/>
    </i>
    <i r="1">
      <x v="13"/>
    </i>
    <i>
      <x v="391"/>
    </i>
    <i r="1">
      <x v="24"/>
    </i>
    <i>
      <x v="392"/>
    </i>
    <i r="1">
      <x v="8"/>
    </i>
    <i>
      <x v="393"/>
    </i>
    <i r="1">
      <x v="15"/>
    </i>
    <i>
      <x v="394"/>
    </i>
    <i r="1">
      <x v="4"/>
    </i>
    <i>
      <x v="395"/>
    </i>
    <i r="1">
      <x v="21"/>
    </i>
    <i>
      <x v="396"/>
    </i>
    <i r="1">
      <x v="17"/>
    </i>
    <i>
      <x v="397"/>
    </i>
    <i r="1">
      <x v="11"/>
    </i>
    <i>
      <x v="398"/>
    </i>
    <i r="1">
      <x v="20"/>
    </i>
    <i>
      <x v="399"/>
    </i>
    <i r="1">
      <x v="26"/>
    </i>
    <i>
      <x v="400"/>
    </i>
    <i r="1">
      <x v="26"/>
    </i>
    <i>
      <x v="401"/>
    </i>
    <i r="1">
      <x v="28"/>
    </i>
    <i>
      <x v="402"/>
    </i>
    <i r="1">
      <x v="20"/>
    </i>
    <i>
      <x v="403"/>
    </i>
    <i r="1">
      <x v="18"/>
    </i>
    <i>
      <x v="404"/>
    </i>
    <i r="1">
      <x v="20"/>
    </i>
    <i>
      <x v="405"/>
    </i>
    <i r="1">
      <x v="12"/>
    </i>
    <i>
      <x v="406"/>
    </i>
    <i r="1">
      <x v="13"/>
    </i>
    <i>
      <x v="407"/>
    </i>
    <i r="1">
      <x v="6"/>
    </i>
    <i>
      <x v="408"/>
    </i>
    <i r="1">
      <x v="12"/>
    </i>
    <i>
      <x v="409"/>
    </i>
    <i r="1">
      <x v="5"/>
    </i>
    <i>
      <x v="410"/>
    </i>
    <i r="1">
      <x v="20"/>
    </i>
    <i>
      <x v="411"/>
    </i>
    <i r="1">
      <x v="5"/>
    </i>
    <i>
      <x v="412"/>
    </i>
    <i r="1">
      <x v="5"/>
    </i>
    <i>
      <x v="413"/>
    </i>
    <i r="1">
      <x v="17"/>
    </i>
    <i>
      <x v="414"/>
    </i>
    <i r="1">
      <x v="15"/>
    </i>
    <i>
      <x v="415"/>
    </i>
    <i r="1">
      <x v="5"/>
    </i>
    <i>
      <x v="416"/>
    </i>
    <i r="1">
      <x v="6"/>
    </i>
    <i>
      <x v="417"/>
    </i>
    <i r="1">
      <x v="19"/>
    </i>
    <i>
      <x v="418"/>
    </i>
    <i r="1">
      <x v="1"/>
    </i>
    <i>
      <x v="419"/>
    </i>
    <i r="1">
      <x v="23"/>
    </i>
    <i>
      <x v="420"/>
    </i>
    <i r="1">
      <x v="6"/>
    </i>
    <i>
      <x v="421"/>
    </i>
    <i r="1">
      <x v="13"/>
    </i>
    <i>
      <x v="422"/>
    </i>
    <i r="1">
      <x/>
    </i>
    <i>
      <x v="423"/>
    </i>
    <i r="1">
      <x v="11"/>
    </i>
    <i>
      <x v="424"/>
    </i>
    <i r="1">
      <x v="21"/>
    </i>
    <i>
      <x v="425"/>
    </i>
    <i r="1">
      <x v="5"/>
    </i>
    <i>
      <x v="426"/>
    </i>
    <i r="1">
      <x v="9"/>
    </i>
    <i>
      <x v="427"/>
    </i>
    <i r="1">
      <x v="12"/>
    </i>
    <i>
      <x v="428"/>
    </i>
    <i r="1">
      <x v="9"/>
    </i>
    <i>
      <x v="429"/>
    </i>
    <i r="1">
      <x v="13"/>
    </i>
    <i>
      <x v="430"/>
    </i>
    <i r="1">
      <x v="27"/>
    </i>
    <i>
      <x v="431"/>
    </i>
    <i r="1">
      <x v="20"/>
    </i>
    <i>
      <x v="432"/>
    </i>
    <i r="1">
      <x v="4"/>
    </i>
    <i>
      <x v="433"/>
    </i>
    <i r="1">
      <x v="14"/>
    </i>
    <i>
      <x v="434"/>
    </i>
    <i r="1">
      <x v="10"/>
    </i>
    <i>
      <x v="435"/>
    </i>
    <i r="1">
      <x v="27"/>
    </i>
    <i>
      <x v="436"/>
    </i>
    <i r="1">
      <x v="20"/>
    </i>
    <i>
      <x v="437"/>
    </i>
    <i r="1">
      <x v="22"/>
    </i>
    <i>
      <x v="438"/>
    </i>
    <i r="1">
      <x v="24"/>
    </i>
    <i>
      <x v="439"/>
    </i>
    <i r="1">
      <x v="25"/>
    </i>
    <i>
      <x v="440"/>
    </i>
    <i r="1">
      <x v="25"/>
    </i>
    <i>
      <x v="441"/>
    </i>
    <i r="1">
      <x v="19"/>
    </i>
    <i>
      <x v="442"/>
    </i>
    <i r="1">
      <x v="7"/>
    </i>
    <i>
      <x v="443"/>
    </i>
    <i r="1">
      <x v="21"/>
    </i>
    <i>
      <x v="444"/>
    </i>
    <i r="1">
      <x v="15"/>
    </i>
    <i>
      <x v="445"/>
    </i>
    <i r="1">
      <x v="14"/>
    </i>
    <i>
      <x v="446"/>
    </i>
    <i r="1">
      <x v="8"/>
    </i>
    <i r="1">
      <x v="16"/>
    </i>
    <i>
      <x v="447"/>
    </i>
    <i r="1">
      <x v="25"/>
    </i>
    <i>
      <x v="448"/>
    </i>
    <i r="1">
      <x v="4"/>
    </i>
    <i>
      <x v="449"/>
    </i>
    <i r="1">
      <x v="22"/>
    </i>
    <i>
      <x v="450"/>
    </i>
    <i r="1">
      <x v="4"/>
    </i>
    <i>
      <x v="451"/>
    </i>
    <i r="1">
      <x v="19"/>
    </i>
    <i>
      <x v="452"/>
    </i>
    <i r="1">
      <x v="26"/>
    </i>
    <i>
      <x v="453"/>
    </i>
    <i r="1">
      <x v="29"/>
    </i>
    <i>
      <x v="454"/>
    </i>
    <i r="1">
      <x v="29"/>
    </i>
    <i>
      <x v="455"/>
    </i>
    <i r="1">
      <x v="28"/>
    </i>
    <i>
      <x v="456"/>
    </i>
    <i r="1">
      <x v="5"/>
    </i>
    <i>
      <x v="457"/>
    </i>
    <i r="1">
      <x v="10"/>
    </i>
    <i>
      <x v="458"/>
    </i>
    <i r="1">
      <x v="7"/>
    </i>
    <i>
      <x v="459"/>
    </i>
    <i r="1">
      <x v="27"/>
    </i>
    <i>
      <x v="460"/>
    </i>
    <i r="1">
      <x v="5"/>
    </i>
    <i>
      <x v="461"/>
    </i>
    <i r="1">
      <x v="18"/>
    </i>
    <i>
      <x v="462"/>
    </i>
    <i r="1">
      <x v="1"/>
    </i>
    <i>
      <x v="463"/>
    </i>
    <i r="1">
      <x v="19"/>
    </i>
    <i>
      <x v="464"/>
    </i>
    <i r="1">
      <x v="15"/>
    </i>
    <i>
      <x v="465"/>
    </i>
    <i r="1">
      <x v="2"/>
    </i>
    <i>
      <x v="466"/>
    </i>
    <i r="1">
      <x v="23"/>
    </i>
    <i>
      <x v="467"/>
    </i>
    <i r="1">
      <x v="24"/>
    </i>
    <i>
      <x v="468"/>
    </i>
    <i r="1">
      <x v="21"/>
    </i>
    <i>
      <x v="469"/>
    </i>
    <i r="1">
      <x v="6"/>
    </i>
    <i>
      <x v="470"/>
    </i>
    <i r="1">
      <x v="2"/>
    </i>
    <i>
      <x v="471"/>
    </i>
    <i r="1">
      <x v="6"/>
    </i>
    <i>
      <x v="472"/>
    </i>
    <i r="1">
      <x v="13"/>
    </i>
    <i>
      <x v="473"/>
    </i>
    <i r="1">
      <x v="24"/>
    </i>
    <i>
      <x v="474"/>
    </i>
    <i r="1">
      <x v="24"/>
    </i>
    <i>
      <x v="475"/>
    </i>
    <i r="1">
      <x v="8"/>
    </i>
    <i>
      <x v="476"/>
    </i>
    <i r="1">
      <x v="12"/>
    </i>
    <i>
      <x v="477"/>
    </i>
    <i r="1">
      <x v="7"/>
    </i>
    <i>
      <x v="478"/>
    </i>
    <i r="1">
      <x v="13"/>
    </i>
    <i>
      <x v="479"/>
    </i>
    <i r="1">
      <x v="14"/>
    </i>
    <i>
      <x v="480"/>
    </i>
    <i r="1"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ts" fld="2" baseField="0" baseItem="0"/>
    <dataField name="Sum of Ast" fld="3" baseField="0" baseItem="0"/>
    <dataField name="Sum of Stl" fld="4" baseField="0" baseItem="0"/>
    <dataField name="Sum of Blk" fld="5" baseField="0" baseItem="0"/>
    <dataField name="Sum of Rbd" fld="6" baseField="0" baseItem="0"/>
    <dataField name="Sum of WAvgSD" fld="12" baseField="0" baseItem="0"/>
  </dataFields>
  <formats count="25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2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1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9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8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7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6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5">
      <pivotArea dataOnly="0" labelOnly="1" fieldPosition="0">
        <references count="1">
          <reference field="0" count="31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25">
            <x v="0"/>
            <x v="1"/>
            <x v="2"/>
            <x v="3"/>
            <x v="5"/>
            <x v="6"/>
            <x v="7"/>
            <x v="8"/>
            <x v="9"/>
            <x v="11"/>
            <x v="12"/>
            <x v="14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2">
      <pivotArea dataOnly="0" labelOnly="1" fieldPosition="0">
        <references count="2">
          <reference field="0" count="1" selected="0">
            <x v="50"/>
          </reference>
          <reference field="1" count="26">
            <x v="1"/>
            <x v="2"/>
            <x v="3"/>
            <x v="4"/>
            <x v="5"/>
            <x v="6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1">
      <pivotArea dataOnly="0" labelOnly="1" fieldPosition="0">
        <references count="2">
          <reference field="0" count="1" selected="0">
            <x v="100"/>
          </reference>
          <reference field="1" count="26">
            <x v="0"/>
            <x v="1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6"/>
            <x v="27"/>
            <x v="28"/>
            <x v="29"/>
          </reference>
        </references>
      </pivotArea>
    </format>
    <format dxfId="10">
      <pivotArea dataOnly="0" labelOnly="1" fieldPosition="0">
        <references count="2">
          <reference field="0" count="1" selected="0">
            <x v="150"/>
          </reference>
          <reference field="1" count="24">
            <x v="0"/>
            <x v="2"/>
            <x v="3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6"/>
            <x v="27"/>
            <x v="28"/>
            <x v="29"/>
          </reference>
        </references>
      </pivotArea>
    </format>
    <format dxfId="9">
      <pivotArea dataOnly="0" labelOnly="1" fieldPosition="0">
        <references count="2">
          <reference field="0" count="1" selected="0">
            <x v="200"/>
          </reference>
          <reference field="1" count="26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8"/>
            <x v="19"/>
            <x v="20"/>
            <x v="21"/>
            <x v="22"/>
            <x v="24"/>
            <x v="25"/>
            <x v="26"/>
            <x v="27"/>
            <x v="28"/>
            <x v="29"/>
          </reference>
        </references>
      </pivotArea>
    </format>
    <format dxfId="8">
      <pivotArea dataOnly="0" labelOnly="1" fieldPosition="0">
        <references count="2">
          <reference field="0" count="1" selected="0">
            <x v="250"/>
          </reference>
          <reference field="1" count="27">
            <x v="0"/>
            <x v="1"/>
            <x v="2"/>
            <x v="3"/>
            <x v="4"/>
            <x v="5"/>
            <x v="7"/>
            <x v="8"/>
            <x v="9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  <x v="28"/>
            <x v="29"/>
          </reference>
        </references>
      </pivotArea>
    </format>
    <format dxfId="7">
      <pivotArea dataOnly="0" labelOnly="1" fieldPosition="0">
        <references count="2">
          <reference field="0" count="1" selected="0">
            <x v="300"/>
          </reference>
          <reference field="1" count="25">
            <x v="0"/>
            <x v="1"/>
            <x v="3"/>
            <x v="4"/>
            <x v="5"/>
            <x v="6"/>
            <x v="7"/>
            <x v="9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  <x v="28"/>
            <x v="29"/>
          </reference>
        </references>
      </pivotArea>
    </format>
    <format dxfId="6">
      <pivotArea dataOnly="0" labelOnly="1" fieldPosition="0">
        <references count="2">
          <reference field="0" count="1" selected="0">
            <x v="350"/>
          </reference>
          <reference field="1" count="26">
            <x v="0"/>
            <x v="1"/>
            <x v="2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3"/>
            <x v="24"/>
            <x v="25"/>
            <x v="26"/>
            <x v="27"/>
            <x v="28"/>
            <x v="29"/>
          </reference>
        </references>
      </pivotArea>
    </format>
    <format dxfId="5">
      <pivotArea dataOnly="0" labelOnly="1" fieldPosition="0">
        <references count="2">
          <reference field="0" count="1" selected="0">
            <x v="400"/>
          </reference>
          <reference field="1" count="27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4">
      <pivotArea dataOnly="0" labelOnly="1" fieldPosition="0">
        <references count="2">
          <reference field="0" count="1" selected="0">
            <x v="449"/>
          </reference>
          <reference field="1" count="23">
            <x v="1"/>
            <x v="2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8"/>
            <x v="19"/>
            <x v="21"/>
            <x v="22"/>
            <x v="23"/>
            <x v="24"/>
            <x v="26"/>
            <x v="27"/>
            <x v="28"/>
            <x v="29"/>
          </reference>
        </references>
      </pivotArea>
    </format>
    <format dxfId="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B4:N486" headerRowDxfId="57" dataDxfId="55" totalsRowDxfId="54" headerRowBorderDxfId="56">
  <autoFilter ref="B4:N486"/>
  <sortState ref="B5:N486">
    <sortCondition descending="1" ref="D4:D486"/>
  </sortState>
  <tableColumns count="13">
    <tableColumn id="1" name=" Name" totalsRowLabel="Mean" dataDxfId="53" totalsRowDxfId="52"/>
    <tableColumn id="2" name="Team" dataDxfId="51" totalsRowDxfId="50"/>
    <tableColumn id="3" name="Pts" totalsRowFunction="average" dataDxfId="49" totalsRowDxfId="48"/>
    <tableColumn id="4" name="Ast" totalsRowFunction="average" dataDxfId="47" totalsRowDxfId="46"/>
    <tableColumn id="5" name="Stl" totalsRowFunction="average" dataDxfId="45" totalsRowDxfId="44"/>
    <tableColumn id="6" name="Blk" totalsRowFunction="average" dataDxfId="43" totalsRowDxfId="42"/>
    <tableColumn id="7" name="Rbd" totalsRowFunction="average" dataDxfId="41" totalsRowDxfId="40"/>
    <tableColumn id="8" name="PtsSD" dataDxfId="39" totalsRowDxfId="38">
      <calculatedColumnFormula>(D5-AVERAGE(D$5:D$486))/_xlfn.STDEV.P(D$5:D$486)</calculatedColumnFormula>
    </tableColumn>
    <tableColumn id="9" name="AstSD" dataDxfId="37" totalsRowDxfId="36">
      <calculatedColumnFormula>(E5-AVERAGE(E$5:E$486))/_xlfn.STDEV.P(E$5:E$486)</calculatedColumnFormula>
    </tableColumn>
    <tableColumn id="10" name="StlSD" dataDxfId="35" totalsRowDxfId="34">
      <calculatedColumnFormula>(F5-AVERAGE(F$5:F$486))/_xlfn.STDEV.P(F$5:F$486)</calculatedColumnFormula>
    </tableColumn>
    <tableColumn id="11" name="BlkSD" dataDxfId="33" totalsRowDxfId="32">
      <calculatedColumnFormula>(G5-AVERAGE(G$5:G$486))/_xlfn.STDEV.P(G$5:G$486)</calculatedColumnFormula>
    </tableColumn>
    <tableColumn id="12" name="RbdSD" dataDxfId="31" totalsRowDxfId="30">
      <calculatedColumnFormula>(H5-AVERAGE(H$5:H$486))/_xlfn.STDEV.P(H$5:H$486)</calculatedColumnFormula>
    </tableColumn>
    <tableColumn id="13" name="WAvgSD" dataDxfId="29" totalsRowDxfId="28">
      <calculatedColumnFormula>Table1[[#This Row],[PtsSD]]*$D$1+Table1[[#This Row],[AstSD]]*$E$1+Table1[[#This Row],[StlSD]]*$F$1+Table1[[#This Row],[BlkSD]]*$G$1+Table1[[#This Row],[RbdSD]]*$H$1</calculatedColumnFormula>
    </tableColumn>
  </tableColumns>
  <tableStyleInfo name="TableStyleLight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4"/>
  <sheetViews>
    <sheetView workbookViewId="0"/>
  </sheetViews>
  <sheetFormatPr defaultRowHeight="13.5" x14ac:dyDescent="0.25"/>
  <cols>
    <col min="1" max="1" width="23.5" style="3" customWidth="1"/>
    <col min="2" max="2" width="5.25" style="3" customWidth="1"/>
    <col min="3" max="3" width="4" style="3" customWidth="1"/>
    <col min="4" max="4" width="4.375" style="3" customWidth="1"/>
    <col min="5" max="6" width="4" style="3" customWidth="1"/>
    <col min="7" max="7" width="4.875" style="3" customWidth="1"/>
    <col min="8" max="8" width="3.375" style="3" customWidth="1"/>
    <col min="9" max="9" width="3.25" style="3" customWidth="1"/>
    <col min="10" max="10" width="4.875" style="3" customWidth="1"/>
    <col min="11" max="12" width="3.25" style="3" customWidth="1"/>
    <col min="13" max="13" width="4.875" style="3" customWidth="1"/>
    <col min="14" max="17" width="4" style="3" customWidth="1"/>
    <col min="18" max="18" width="3.5" style="3" customWidth="1"/>
    <col min="19" max="19" width="3.25" style="3" customWidth="1"/>
    <col min="20" max="20" width="3.875" style="3" customWidth="1"/>
    <col min="21" max="21" width="3.25" style="3" customWidth="1"/>
    <col min="22" max="22" width="4.5" style="3" customWidth="1"/>
    <col min="23" max="16384" width="9" style="3"/>
  </cols>
  <sheetData>
    <row r="1" spans="1:22" s="1" customFormat="1" ht="12.75" x14ac:dyDescent="0.2">
      <c r="E1" s="1" t="s">
        <v>0</v>
      </c>
      <c r="H1" s="1" t="s">
        <v>1</v>
      </c>
      <c r="K1" s="1" t="s">
        <v>2</v>
      </c>
      <c r="N1" s="1" t="s">
        <v>531</v>
      </c>
    </row>
    <row r="2" spans="1:22" s="1" customFormat="1" ht="12.75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</row>
    <row r="3" spans="1:22" x14ac:dyDescent="0.25">
      <c r="A3" s="3" t="s">
        <v>19</v>
      </c>
      <c r="B3" s="3" t="s">
        <v>20</v>
      </c>
      <c r="C3" s="4">
        <v>81</v>
      </c>
      <c r="D3" s="4">
        <v>38.5</v>
      </c>
      <c r="E3" s="4">
        <v>10.5</v>
      </c>
      <c r="F3" s="4">
        <v>20.8</v>
      </c>
      <c r="G3" s="4">
        <v>50.3</v>
      </c>
      <c r="H3" s="4">
        <v>2.4</v>
      </c>
      <c r="I3" s="4">
        <v>6.1</v>
      </c>
      <c r="J3" s="4">
        <v>39.1</v>
      </c>
      <c r="K3" s="4">
        <v>8.6999999999999993</v>
      </c>
      <c r="L3" s="4">
        <v>9.9</v>
      </c>
      <c r="M3" s="4">
        <v>87.3</v>
      </c>
      <c r="N3" s="4">
        <v>0.7</v>
      </c>
      <c r="O3" s="4">
        <v>6.7</v>
      </c>
      <c r="P3" s="4">
        <v>7.4</v>
      </c>
      <c r="Q3" s="4">
        <v>5.5</v>
      </c>
      <c r="R3" s="4">
        <v>3.5</v>
      </c>
      <c r="S3" s="4">
        <v>1.3</v>
      </c>
      <c r="T3" s="4">
        <v>0.7</v>
      </c>
      <c r="U3" s="4">
        <v>2.1</v>
      </c>
      <c r="V3" s="4">
        <v>32</v>
      </c>
    </row>
    <row r="4" spans="1:22" x14ac:dyDescent="0.25">
      <c r="A4" s="3" t="s">
        <v>21</v>
      </c>
      <c r="B4" s="3" t="s">
        <v>22</v>
      </c>
      <c r="C4" s="4">
        <v>77</v>
      </c>
      <c r="D4" s="4">
        <v>38.700000000000003</v>
      </c>
      <c r="E4" s="4">
        <v>9.6</v>
      </c>
      <c r="F4" s="4">
        <v>21.3</v>
      </c>
      <c r="G4" s="4">
        <v>45.2</v>
      </c>
      <c r="H4" s="4">
        <v>2.2000000000000002</v>
      </c>
      <c r="I4" s="4">
        <v>5.4</v>
      </c>
      <c r="J4" s="4">
        <v>40.200000000000003</v>
      </c>
      <c r="K4" s="4">
        <v>6</v>
      </c>
      <c r="L4" s="4">
        <v>7</v>
      </c>
      <c r="M4" s="4">
        <v>84.8</v>
      </c>
      <c r="N4" s="4">
        <v>1.9</v>
      </c>
      <c r="O4" s="4">
        <v>6.2</v>
      </c>
      <c r="P4" s="4">
        <v>8.1</v>
      </c>
      <c r="Q4" s="4">
        <v>3.1</v>
      </c>
      <c r="R4" s="4">
        <v>2.6</v>
      </c>
      <c r="S4" s="4">
        <v>1.2</v>
      </c>
      <c r="T4" s="4">
        <v>0.7</v>
      </c>
      <c r="U4" s="4">
        <v>2.9</v>
      </c>
      <c r="V4" s="4">
        <v>27.4</v>
      </c>
    </row>
    <row r="5" spans="1:22" x14ac:dyDescent="0.25">
      <c r="A5" s="3" t="s">
        <v>23</v>
      </c>
      <c r="B5" s="3" t="s">
        <v>24</v>
      </c>
      <c r="C5" s="4">
        <v>77</v>
      </c>
      <c r="D5" s="4">
        <v>37.700000000000003</v>
      </c>
      <c r="E5" s="4">
        <v>10</v>
      </c>
      <c r="F5" s="4">
        <v>17.600000000000001</v>
      </c>
      <c r="G5" s="4">
        <v>56.7</v>
      </c>
      <c r="H5" s="4">
        <v>1.5</v>
      </c>
      <c r="I5" s="4">
        <v>4</v>
      </c>
      <c r="J5" s="4">
        <v>37.9</v>
      </c>
      <c r="K5" s="4">
        <v>5.7</v>
      </c>
      <c r="L5" s="4">
        <v>7.6</v>
      </c>
      <c r="M5" s="4">
        <v>75</v>
      </c>
      <c r="N5" s="4">
        <v>1.1000000000000001</v>
      </c>
      <c r="O5" s="4">
        <v>5.9</v>
      </c>
      <c r="P5" s="4">
        <v>6.9</v>
      </c>
      <c r="Q5" s="4">
        <v>6.4</v>
      </c>
      <c r="R5" s="4">
        <v>3.5</v>
      </c>
      <c r="S5" s="4">
        <v>1.6</v>
      </c>
      <c r="T5" s="4">
        <v>0.3</v>
      </c>
      <c r="U5" s="4">
        <v>1.6</v>
      </c>
      <c r="V5" s="4">
        <v>27.1</v>
      </c>
    </row>
    <row r="6" spans="1:22" x14ac:dyDescent="0.25">
      <c r="A6" s="3" t="s">
        <v>25</v>
      </c>
      <c r="B6" s="3" t="s">
        <v>26</v>
      </c>
      <c r="C6" s="4">
        <v>77</v>
      </c>
      <c r="D6" s="4">
        <v>36.299999999999997</v>
      </c>
      <c r="E6" s="4">
        <v>8.4</v>
      </c>
      <c r="F6" s="4">
        <v>18.5</v>
      </c>
      <c r="G6" s="4">
        <v>45.7</v>
      </c>
      <c r="H6" s="4">
        <v>2.5</v>
      </c>
      <c r="I6" s="4">
        <v>6.6</v>
      </c>
      <c r="J6" s="4">
        <v>37.6</v>
      </c>
      <c r="K6" s="4">
        <v>6.8</v>
      </c>
      <c r="L6" s="4">
        <v>8.1999999999999993</v>
      </c>
      <c r="M6" s="4">
        <v>82.1</v>
      </c>
      <c r="N6" s="4">
        <v>2.9</v>
      </c>
      <c r="O6" s="4">
        <v>9.6</v>
      </c>
      <c r="P6" s="4">
        <v>12.5</v>
      </c>
      <c r="Q6" s="4">
        <v>4.4000000000000004</v>
      </c>
      <c r="R6" s="4">
        <v>2.5</v>
      </c>
      <c r="S6" s="4">
        <v>0.8</v>
      </c>
      <c r="T6" s="4">
        <v>0.5</v>
      </c>
      <c r="U6" s="4">
        <v>1.8</v>
      </c>
      <c r="V6" s="4">
        <v>26.1</v>
      </c>
    </row>
    <row r="7" spans="1:22" x14ac:dyDescent="0.25">
      <c r="A7" s="3" t="s">
        <v>27</v>
      </c>
      <c r="B7" s="3" t="s">
        <v>28</v>
      </c>
      <c r="C7" s="4">
        <v>73</v>
      </c>
      <c r="D7" s="4">
        <v>38</v>
      </c>
      <c r="E7" s="4">
        <v>7.5</v>
      </c>
      <c r="F7" s="4">
        <v>16.5</v>
      </c>
      <c r="G7" s="4">
        <v>45.6</v>
      </c>
      <c r="H7" s="4">
        <v>2.4</v>
      </c>
      <c r="I7" s="4">
        <v>6.6</v>
      </c>
      <c r="J7" s="4">
        <v>36.6</v>
      </c>
      <c r="K7" s="4">
        <v>7.9</v>
      </c>
      <c r="L7" s="4">
        <v>9.1</v>
      </c>
      <c r="M7" s="4">
        <v>86.6</v>
      </c>
      <c r="N7" s="4">
        <v>0.8</v>
      </c>
      <c r="O7" s="4">
        <v>3.9</v>
      </c>
      <c r="P7" s="4">
        <v>4.7</v>
      </c>
      <c r="Q7" s="4">
        <v>6.1</v>
      </c>
      <c r="R7" s="4">
        <v>3.6</v>
      </c>
      <c r="S7" s="4">
        <v>1.6</v>
      </c>
      <c r="T7" s="4">
        <v>0.4</v>
      </c>
      <c r="U7" s="4">
        <v>2.4</v>
      </c>
      <c r="V7" s="4">
        <v>25.4</v>
      </c>
    </row>
    <row r="8" spans="1:22" x14ac:dyDescent="0.25">
      <c r="A8" s="3" t="s">
        <v>29</v>
      </c>
      <c r="B8" s="3" t="s">
        <v>30</v>
      </c>
      <c r="C8" s="4">
        <v>80</v>
      </c>
      <c r="D8" s="4">
        <v>35.799999999999997</v>
      </c>
      <c r="E8" s="4">
        <v>9</v>
      </c>
      <c r="F8" s="4">
        <v>17</v>
      </c>
      <c r="G8" s="4">
        <v>52.8</v>
      </c>
      <c r="H8" s="4">
        <v>0.2</v>
      </c>
      <c r="I8" s="4">
        <v>0.6</v>
      </c>
      <c r="J8" s="4">
        <v>27.3</v>
      </c>
      <c r="K8" s="4">
        <v>6</v>
      </c>
      <c r="L8" s="4">
        <v>8.4</v>
      </c>
      <c r="M8" s="4">
        <v>71.5</v>
      </c>
      <c r="N8" s="4">
        <v>2.4</v>
      </c>
      <c r="O8" s="4">
        <v>7.1</v>
      </c>
      <c r="P8" s="4">
        <v>9.5</v>
      </c>
      <c r="Q8" s="4">
        <v>3.9</v>
      </c>
      <c r="R8" s="4">
        <v>2.8</v>
      </c>
      <c r="S8" s="4">
        <v>1.2</v>
      </c>
      <c r="T8" s="4">
        <v>0.6</v>
      </c>
      <c r="U8" s="4">
        <v>3.3</v>
      </c>
      <c r="V8" s="4">
        <v>24.1</v>
      </c>
    </row>
    <row r="9" spans="1:22" x14ac:dyDescent="0.25">
      <c r="A9" s="3" t="s">
        <v>31</v>
      </c>
      <c r="B9" s="3" t="s">
        <v>32</v>
      </c>
      <c r="C9" s="4">
        <v>78</v>
      </c>
      <c r="D9" s="4">
        <v>36.5</v>
      </c>
      <c r="E9" s="4">
        <v>8.4</v>
      </c>
      <c r="F9" s="4">
        <v>17.7</v>
      </c>
      <c r="G9" s="4">
        <v>47.1</v>
      </c>
      <c r="H9" s="4">
        <v>3.3</v>
      </c>
      <c r="I9" s="4">
        <v>7.9</v>
      </c>
      <c r="J9" s="4">
        <v>42.4</v>
      </c>
      <c r="K9" s="4">
        <v>3.9</v>
      </c>
      <c r="L9" s="4">
        <v>4.5</v>
      </c>
      <c r="M9" s="4">
        <v>88.5</v>
      </c>
      <c r="N9" s="4">
        <v>0.6</v>
      </c>
      <c r="O9" s="4">
        <v>3.7</v>
      </c>
      <c r="P9" s="4">
        <v>4.3</v>
      </c>
      <c r="Q9" s="4">
        <v>8.5</v>
      </c>
      <c r="R9" s="4">
        <v>3.8</v>
      </c>
      <c r="S9" s="4">
        <v>1.6</v>
      </c>
      <c r="T9" s="4">
        <v>0.2</v>
      </c>
      <c r="U9" s="4">
        <v>2.5</v>
      </c>
      <c r="V9" s="4">
        <v>24</v>
      </c>
    </row>
    <row r="10" spans="1:22" x14ac:dyDescent="0.25">
      <c r="A10" s="3" t="s">
        <v>33</v>
      </c>
      <c r="B10" s="3" t="s">
        <v>34</v>
      </c>
      <c r="C10" s="4">
        <v>69</v>
      </c>
      <c r="D10" s="4">
        <v>36.200000000000003</v>
      </c>
      <c r="E10" s="4">
        <v>9.4</v>
      </c>
      <c r="F10" s="4">
        <v>20.6</v>
      </c>
      <c r="G10" s="4">
        <v>45.8</v>
      </c>
      <c r="H10" s="4">
        <v>0</v>
      </c>
      <c r="I10" s="4">
        <v>0.2</v>
      </c>
      <c r="J10" s="4">
        <v>20</v>
      </c>
      <c r="K10" s="4">
        <v>4.3</v>
      </c>
      <c r="L10" s="4">
        <v>5.2</v>
      </c>
      <c r="M10" s="4">
        <v>82.2</v>
      </c>
      <c r="N10" s="4">
        <v>2.4</v>
      </c>
      <c r="O10" s="4">
        <v>8.6999999999999993</v>
      </c>
      <c r="P10" s="4">
        <v>11.1</v>
      </c>
      <c r="Q10" s="4">
        <v>2.6</v>
      </c>
      <c r="R10" s="4">
        <v>1.8</v>
      </c>
      <c r="S10" s="4">
        <v>0.9</v>
      </c>
      <c r="T10" s="4">
        <v>1</v>
      </c>
      <c r="U10" s="4">
        <v>2.1</v>
      </c>
      <c r="V10" s="4">
        <v>23.2</v>
      </c>
    </row>
    <row r="11" spans="1:22" x14ac:dyDescent="0.25">
      <c r="A11" s="3" t="s">
        <v>35</v>
      </c>
      <c r="B11" s="3" t="s">
        <v>36</v>
      </c>
      <c r="C11" s="4">
        <v>71</v>
      </c>
      <c r="D11" s="4">
        <v>32.4</v>
      </c>
      <c r="E11" s="4">
        <v>8.3000000000000007</v>
      </c>
      <c r="F11" s="4">
        <v>16.8</v>
      </c>
      <c r="G11" s="4">
        <v>49.6</v>
      </c>
      <c r="H11" s="4">
        <v>0</v>
      </c>
      <c r="I11" s="4">
        <v>0.1</v>
      </c>
      <c r="J11" s="4">
        <v>0</v>
      </c>
      <c r="K11" s="4">
        <v>6.1</v>
      </c>
      <c r="L11" s="4">
        <v>8.4</v>
      </c>
      <c r="M11" s="4">
        <v>72.599999999999994</v>
      </c>
      <c r="N11" s="4">
        <v>3.1</v>
      </c>
      <c r="O11" s="4">
        <v>8.6</v>
      </c>
      <c r="P11" s="4">
        <v>11.7</v>
      </c>
      <c r="Q11" s="4">
        <v>2.9</v>
      </c>
      <c r="R11" s="4">
        <v>3.5</v>
      </c>
      <c r="S11" s="4">
        <v>1.5</v>
      </c>
      <c r="T11" s="4">
        <v>1.3</v>
      </c>
      <c r="U11" s="4">
        <v>3.8</v>
      </c>
      <c r="V11" s="4">
        <v>22.7</v>
      </c>
    </row>
    <row r="12" spans="1:22" x14ac:dyDescent="0.25">
      <c r="A12" s="3" t="s">
        <v>37</v>
      </c>
      <c r="B12" s="3" t="s">
        <v>38</v>
      </c>
      <c r="C12" s="4">
        <v>79</v>
      </c>
      <c r="D12" s="4">
        <v>38.200000000000003</v>
      </c>
      <c r="E12" s="4">
        <v>7.6</v>
      </c>
      <c r="F12" s="4">
        <v>17.8</v>
      </c>
      <c r="G12" s="4">
        <v>42.9</v>
      </c>
      <c r="H12" s="4">
        <v>0.8</v>
      </c>
      <c r="I12" s="4">
        <v>2.7</v>
      </c>
      <c r="J12" s="4">
        <v>30.5</v>
      </c>
      <c r="K12" s="4">
        <v>6.6</v>
      </c>
      <c r="L12" s="4">
        <v>8</v>
      </c>
      <c r="M12" s="4">
        <v>82.4</v>
      </c>
      <c r="N12" s="4">
        <v>0.6</v>
      </c>
      <c r="O12" s="4">
        <v>3.7</v>
      </c>
      <c r="P12" s="4">
        <v>4.3</v>
      </c>
      <c r="Q12" s="4">
        <v>4</v>
      </c>
      <c r="R12" s="4">
        <v>2.2000000000000002</v>
      </c>
      <c r="S12" s="4">
        <v>1.1000000000000001</v>
      </c>
      <c r="T12" s="4">
        <v>0.4</v>
      </c>
      <c r="U12" s="4">
        <v>2.5</v>
      </c>
      <c r="V12" s="4">
        <v>22.7</v>
      </c>
    </row>
    <row r="13" spans="1:22" x14ac:dyDescent="0.25">
      <c r="A13" s="3" t="s">
        <v>39</v>
      </c>
      <c r="B13" s="3" t="s">
        <v>40</v>
      </c>
      <c r="C13" s="4">
        <v>73</v>
      </c>
      <c r="D13" s="4">
        <v>35</v>
      </c>
      <c r="E13" s="4">
        <v>9.6</v>
      </c>
      <c r="F13" s="4">
        <v>18.8</v>
      </c>
      <c r="G13" s="4">
        <v>50.9</v>
      </c>
      <c r="H13" s="4">
        <v>0</v>
      </c>
      <c r="I13" s="4">
        <v>0.2</v>
      </c>
      <c r="J13" s="4">
        <v>20</v>
      </c>
      <c r="K13" s="4">
        <v>2.6</v>
      </c>
      <c r="L13" s="4">
        <v>3.8</v>
      </c>
      <c r="M13" s="4">
        <v>69</v>
      </c>
      <c r="N13" s="4">
        <v>2.1</v>
      </c>
      <c r="O13" s="4">
        <v>8.6999999999999993</v>
      </c>
      <c r="P13" s="4">
        <v>10.8</v>
      </c>
      <c r="Q13" s="4">
        <v>2.1</v>
      </c>
      <c r="R13" s="4">
        <v>1.7</v>
      </c>
      <c r="S13" s="4">
        <v>0.9</v>
      </c>
      <c r="T13" s="4">
        <v>1.1000000000000001</v>
      </c>
      <c r="U13" s="4">
        <v>2.4</v>
      </c>
      <c r="V13" s="4">
        <v>21.8</v>
      </c>
    </row>
    <row r="14" spans="1:22" x14ac:dyDescent="0.25">
      <c r="A14" s="3" t="s">
        <v>41</v>
      </c>
      <c r="B14" s="3" t="s">
        <v>20</v>
      </c>
      <c r="C14" s="4">
        <v>46</v>
      </c>
      <c r="D14" s="4">
        <v>30.7</v>
      </c>
      <c r="E14" s="4">
        <v>7.5</v>
      </c>
      <c r="F14" s="4">
        <v>17.2</v>
      </c>
      <c r="G14" s="4">
        <v>43.7</v>
      </c>
      <c r="H14" s="4">
        <v>1.5</v>
      </c>
      <c r="I14" s="4">
        <v>4.7</v>
      </c>
      <c r="J14" s="4">
        <v>31.8</v>
      </c>
      <c r="K14" s="4">
        <v>5.3</v>
      </c>
      <c r="L14" s="4">
        <v>6.4</v>
      </c>
      <c r="M14" s="4">
        <v>82.6</v>
      </c>
      <c r="N14" s="4">
        <v>1.2</v>
      </c>
      <c r="O14" s="4">
        <v>4.5</v>
      </c>
      <c r="P14" s="4">
        <v>5.7</v>
      </c>
      <c r="Q14" s="4">
        <v>6.9</v>
      </c>
      <c r="R14" s="4">
        <v>3.8</v>
      </c>
      <c r="S14" s="4">
        <v>1.9</v>
      </c>
      <c r="T14" s="4">
        <v>0.2</v>
      </c>
      <c r="U14" s="4">
        <v>2.2999999999999998</v>
      </c>
      <c r="V14" s="4">
        <v>21.8</v>
      </c>
    </row>
    <row r="15" spans="1:22" x14ac:dyDescent="0.25">
      <c r="A15" s="3" t="s">
        <v>42</v>
      </c>
      <c r="B15" s="3" t="s">
        <v>43</v>
      </c>
      <c r="C15" s="4">
        <v>80</v>
      </c>
      <c r="D15" s="4">
        <v>36.200000000000003</v>
      </c>
      <c r="E15" s="4">
        <v>7.2</v>
      </c>
      <c r="F15" s="4">
        <v>17</v>
      </c>
      <c r="G15" s="4">
        <v>42.4</v>
      </c>
      <c r="H15" s="4">
        <v>2.2999999999999998</v>
      </c>
      <c r="I15" s="4">
        <v>6.3</v>
      </c>
      <c r="J15" s="4">
        <v>36.4</v>
      </c>
      <c r="K15" s="4">
        <v>5</v>
      </c>
      <c r="L15" s="4">
        <v>5.8</v>
      </c>
      <c r="M15" s="4">
        <v>86.4</v>
      </c>
      <c r="N15" s="4">
        <v>0.8</v>
      </c>
      <c r="O15" s="4">
        <v>6</v>
      </c>
      <c r="P15" s="4">
        <v>6.8</v>
      </c>
      <c r="Q15" s="4">
        <v>3.5</v>
      </c>
      <c r="R15" s="4">
        <v>2.8</v>
      </c>
      <c r="S15" s="4">
        <v>1.9</v>
      </c>
      <c r="T15" s="4">
        <v>0.3</v>
      </c>
      <c r="U15" s="4">
        <v>2.5</v>
      </c>
      <c r="V15" s="4">
        <v>21.7</v>
      </c>
    </row>
    <row r="16" spans="1:22" x14ac:dyDescent="0.25">
      <c r="A16" s="3" t="s">
        <v>44</v>
      </c>
      <c r="B16" s="3" t="s">
        <v>45</v>
      </c>
      <c r="C16" s="4">
        <v>80</v>
      </c>
      <c r="D16" s="4">
        <v>32.9</v>
      </c>
      <c r="E16" s="4">
        <v>7.9</v>
      </c>
      <c r="F16" s="4">
        <v>15.9</v>
      </c>
      <c r="G16" s="4">
        <v>49.7</v>
      </c>
      <c r="H16" s="4">
        <v>1.6</v>
      </c>
      <c r="I16" s="4">
        <v>4.0999999999999996</v>
      </c>
      <c r="J16" s="4">
        <v>39.799999999999997</v>
      </c>
      <c r="K16" s="4">
        <v>4.2</v>
      </c>
      <c r="L16" s="4">
        <v>4.7</v>
      </c>
      <c r="M16" s="4">
        <v>89.9</v>
      </c>
      <c r="N16" s="4">
        <v>0.5</v>
      </c>
      <c r="O16" s="4">
        <v>5.7</v>
      </c>
      <c r="P16" s="4">
        <v>6.2</v>
      </c>
      <c r="Q16" s="4">
        <v>2.7</v>
      </c>
      <c r="R16" s="4">
        <v>1.5</v>
      </c>
      <c r="S16" s="4">
        <v>0.9</v>
      </c>
      <c r="T16" s="4">
        <v>0.6</v>
      </c>
      <c r="U16" s="4">
        <v>2.1</v>
      </c>
      <c r="V16" s="4">
        <v>21.7</v>
      </c>
    </row>
    <row r="17" spans="1:22" x14ac:dyDescent="0.25">
      <c r="A17" s="3" t="s">
        <v>46</v>
      </c>
      <c r="B17" s="3" t="s">
        <v>47</v>
      </c>
      <c r="C17" s="4">
        <v>71</v>
      </c>
      <c r="D17" s="4">
        <v>35.200000000000003</v>
      </c>
      <c r="E17" s="4">
        <v>7.5</v>
      </c>
      <c r="F17" s="4">
        <v>17.399999999999999</v>
      </c>
      <c r="G17" s="4">
        <v>43</v>
      </c>
      <c r="H17" s="4">
        <v>1.7</v>
      </c>
      <c r="I17" s="4">
        <v>4.8</v>
      </c>
      <c r="J17" s="4">
        <v>35.799999999999997</v>
      </c>
      <c r="K17" s="4">
        <v>4.0999999999999996</v>
      </c>
      <c r="L17" s="4">
        <v>4.8</v>
      </c>
      <c r="M17" s="4">
        <v>86.1</v>
      </c>
      <c r="N17" s="4">
        <v>0.7</v>
      </c>
      <c r="O17" s="4">
        <v>2.9</v>
      </c>
      <c r="P17" s="4">
        <v>3.6</v>
      </c>
      <c r="Q17" s="4">
        <v>6.1</v>
      </c>
      <c r="R17" s="4">
        <v>2.7</v>
      </c>
      <c r="S17" s="4">
        <v>1.5</v>
      </c>
      <c r="T17" s="4">
        <v>0.3</v>
      </c>
      <c r="U17" s="4">
        <v>2.2999999999999998</v>
      </c>
      <c r="V17" s="4">
        <v>20.8</v>
      </c>
    </row>
    <row r="18" spans="1:22" x14ac:dyDescent="0.25">
      <c r="A18" s="3" t="s">
        <v>48</v>
      </c>
      <c r="B18" s="3" t="s">
        <v>49</v>
      </c>
      <c r="C18" s="4">
        <v>67</v>
      </c>
      <c r="D18" s="4">
        <v>35.200000000000003</v>
      </c>
      <c r="E18" s="4">
        <v>7.8</v>
      </c>
      <c r="F18" s="4">
        <v>15</v>
      </c>
      <c r="G18" s="4">
        <v>51.9</v>
      </c>
      <c r="H18" s="4">
        <v>0</v>
      </c>
      <c r="I18" s="4">
        <v>0.1</v>
      </c>
      <c r="J18" s="4">
        <v>22.2</v>
      </c>
      <c r="K18" s="4">
        <v>5.2</v>
      </c>
      <c r="L18" s="4">
        <v>6.6</v>
      </c>
      <c r="M18" s="4">
        <v>79.099999999999994</v>
      </c>
      <c r="N18" s="4">
        <v>3.1</v>
      </c>
      <c r="O18" s="4">
        <v>7</v>
      </c>
      <c r="P18" s="4">
        <v>10</v>
      </c>
      <c r="Q18" s="4">
        <v>1.6</v>
      </c>
      <c r="R18" s="4">
        <v>1.6</v>
      </c>
      <c r="S18" s="4">
        <v>1.3</v>
      </c>
      <c r="T18" s="4">
        <v>2.8</v>
      </c>
      <c r="U18" s="4">
        <v>3</v>
      </c>
      <c r="V18" s="4">
        <v>20.8</v>
      </c>
    </row>
    <row r="19" spans="1:22" x14ac:dyDescent="0.25">
      <c r="A19" s="3" t="s">
        <v>50</v>
      </c>
      <c r="B19" s="3" t="s">
        <v>34</v>
      </c>
      <c r="C19" s="4">
        <v>82</v>
      </c>
      <c r="D19" s="4">
        <v>35.799999999999997</v>
      </c>
      <c r="E19" s="4">
        <v>6.7</v>
      </c>
      <c r="F19" s="4">
        <v>15.9</v>
      </c>
      <c r="G19" s="4">
        <v>42.4</v>
      </c>
      <c r="H19" s="4">
        <v>2.7</v>
      </c>
      <c r="I19" s="4">
        <v>6.8</v>
      </c>
      <c r="J19" s="4">
        <v>39.4</v>
      </c>
      <c r="K19" s="4">
        <v>4.5</v>
      </c>
      <c r="L19" s="4">
        <v>5.2</v>
      </c>
      <c r="M19" s="4">
        <v>87.1</v>
      </c>
      <c r="N19" s="4">
        <v>0.4</v>
      </c>
      <c r="O19" s="4">
        <v>3.1</v>
      </c>
      <c r="P19" s="4">
        <v>3.5</v>
      </c>
      <c r="Q19" s="4">
        <v>5.6</v>
      </c>
      <c r="R19" s="4">
        <v>2.4</v>
      </c>
      <c r="S19" s="4">
        <v>0.8</v>
      </c>
      <c r="T19" s="4">
        <v>0.3</v>
      </c>
      <c r="U19" s="4">
        <v>2.4</v>
      </c>
      <c r="V19" s="4">
        <v>20.7</v>
      </c>
    </row>
    <row r="20" spans="1:22" x14ac:dyDescent="0.25">
      <c r="A20" s="3" t="s">
        <v>51</v>
      </c>
      <c r="B20" s="3" t="s">
        <v>52</v>
      </c>
      <c r="C20" s="4">
        <v>17</v>
      </c>
      <c r="D20" s="4">
        <v>31.4</v>
      </c>
      <c r="E20" s="4">
        <v>7.6</v>
      </c>
      <c r="F20" s="4">
        <v>13.5</v>
      </c>
      <c r="G20" s="4">
        <v>56.3</v>
      </c>
      <c r="H20" s="4">
        <v>0</v>
      </c>
      <c r="I20" s="4">
        <v>0.1</v>
      </c>
      <c r="J20" s="4">
        <v>0</v>
      </c>
      <c r="K20" s="4">
        <v>5.5</v>
      </c>
      <c r="L20" s="4">
        <v>6.8</v>
      </c>
      <c r="M20" s="4">
        <v>81.7</v>
      </c>
      <c r="N20" s="4">
        <v>2.2999999999999998</v>
      </c>
      <c r="O20" s="4">
        <v>3.7</v>
      </c>
      <c r="P20" s="4">
        <v>6</v>
      </c>
      <c r="Q20" s="4">
        <v>0.9</v>
      </c>
      <c r="R20" s="4">
        <v>1.6</v>
      </c>
      <c r="S20" s="4">
        <v>0.5</v>
      </c>
      <c r="T20" s="4">
        <v>1.8</v>
      </c>
      <c r="U20" s="4">
        <v>3.1</v>
      </c>
      <c r="V20" s="4">
        <v>20.7</v>
      </c>
    </row>
    <row r="21" spans="1:22" x14ac:dyDescent="0.25">
      <c r="A21" s="3" t="s">
        <v>53</v>
      </c>
      <c r="B21" s="3" t="s">
        <v>54</v>
      </c>
      <c r="C21" s="4">
        <v>76</v>
      </c>
      <c r="D21" s="4">
        <v>35.1</v>
      </c>
      <c r="E21" s="4">
        <v>7.3</v>
      </c>
      <c r="F21" s="4">
        <v>14.4</v>
      </c>
      <c r="G21" s="4">
        <v>50.5</v>
      </c>
      <c r="H21" s="4">
        <v>1.6</v>
      </c>
      <c r="I21" s="4">
        <v>3.9</v>
      </c>
      <c r="J21" s="4">
        <v>40.799999999999997</v>
      </c>
      <c r="K21" s="4">
        <v>4.2</v>
      </c>
      <c r="L21" s="4">
        <v>5.5</v>
      </c>
      <c r="M21" s="4">
        <v>76</v>
      </c>
      <c r="N21" s="4">
        <v>0.9</v>
      </c>
      <c r="O21" s="4">
        <v>2.2999999999999998</v>
      </c>
      <c r="P21" s="4">
        <v>3.2</v>
      </c>
      <c r="Q21" s="4">
        <v>5.9</v>
      </c>
      <c r="R21" s="4">
        <v>2.8</v>
      </c>
      <c r="S21" s="4">
        <v>1.4</v>
      </c>
      <c r="T21" s="4">
        <v>0.3</v>
      </c>
      <c r="U21" s="4">
        <v>2.7</v>
      </c>
      <c r="V21" s="4">
        <v>20.3</v>
      </c>
    </row>
    <row r="22" spans="1:22" x14ac:dyDescent="0.25">
      <c r="A22" s="3" t="s">
        <v>55</v>
      </c>
      <c r="B22" s="3" t="s">
        <v>36</v>
      </c>
      <c r="C22" s="4">
        <v>72</v>
      </c>
      <c r="D22" s="4">
        <v>34.700000000000003</v>
      </c>
      <c r="E22" s="4">
        <v>6.9</v>
      </c>
      <c r="F22" s="4">
        <v>15.2</v>
      </c>
      <c r="G22" s="4">
        <v>45.3</v>
      </c>
      <c r="H22" s="4">
        <v>1.8</v>
      </c>
      <c r="I22" s="4">
        <v>5.0999999999999996</v>
      </c>
      <c r="J22" s="4">
        <v>34.9</v>
      </c>
      <c r="K22" s="4">
        <v>4.8</v>
      </c>
      <c r="L22" s="4">
        <v>5.7</v>
      </c>
      <c r="M22" s="4">
        <v>85</v>
      </c>
      <c r="N22" s="4">
        <v>0.7</v>
      </c>
      <c r="O22" s="4">
        <v>2.2999999999999998</v>
      </c>
      <c r="P22" s="4">
        <v>2.9</v>
      </c>
      <c r="Q22" s="4">
        <v>6.3</v>
      </c>
      <c r="R22" s="4">
        <v>3</v>
      </c>
      <c r="S22" s="4">
        <v>1.3</v>
      </c>
      <c r="T22" s="4">
        <v>0.1</v>
      </c>
      <c r="U22" s="4">
        <v>2.6</v>
      </c>
      <c r="V22" s="4">
        <v>20.3</v>
      </c>
    </row>
    <row r="23" spans="1:22" x14ac:dyDescent="0.25">
      <c r="A23" s="3" t="s">
        <v>56</v>
      </c>
      <c r="B23" s="3" t="s">
        <v>36</v>
      </c>
      <c r="C23" s="4">
        <v>73</v>
      </c>
      <c r="D23" s="4">
        <v>34.700000000000003</v>
      </c>
      <c r="E23" s="4">
        <v>7.4</v>
      </c>
      <c r="F23" s="4">
        <v>16.2</v>
      </c>
      <c r="G23" s="4">
        <v>45.5</v>
      </c>
      <c r="H23" s="4">
        <v>0.9</v>
      </c>
      <c r="I23" s="4">
        <v>2.7</v>
      </c>
      <c r="J23" s="4">
        <v>33</v>
      </c>
      <c r="K23" s="4">
        <v>4.4000000000000004</v>
      </c>
      <c r="L23" s="4">
        <v>5.3</v>
      </c>
      <c r="M23" s="4">
        <v>82.2</v>
      </c>
      <c r="N23" s="4">
        <v>1.5</v>
      </c>
      <c r="O23" s="4">
        <v>4.4000000000000004</v>
      </c>
      <c r="P23" s="4">
        <v>6</v>
      </c>
      <c r="Q23" s="4">
        <v>2.9</v>
      </c>
      <c r="R23" s="4">
        <v>3.1</v>
      </c>
      <c r="S23" s="4">
        <v>1.3</v>
      </c>
      <c r="T23" s="4">
        <v>0.8</v>
      </c>
      <c r="U23" s="4">
        <v>2.2999999999999998</v>
      </c>
      <c r="V23" s="4">
        <v>20</v>
      </c>
    </row>
    <row r="24" spans="1:22" x14ac:dyDescent="0.25">
      <c r="A24" s="3" t="s">
        <v>57</v>
      </c>
      <c r="B24" s="3" t="s">
        <v>49</v>
      </c>
      <c r="C24" s="4">
        <v>22</v>
      </c>
      <c r="D24" s="4">
        <v>36.1</v>
      </c>
      <c r="E24" s="4">
        <v>7</v>
      </c>
      <c r="F24" s="4">
        <v>16.100000000000001</v>
      </c>
      <c r="G24" s="4">
        <v>43.8</v>
      </c>
      <c r="H24" s="4">
        <v>3</v>
      </c>
      <c r="I24" s="4">
        <v>7.5</v>
      </c>
      <c r="J24" s="4">
        <v>40.9</v>
      </c>
      <c r="K24" s="4">
        <v>2.7</v>
      </c>
      <c r="L24" s="4">
        <v>2.8</v>
      </c>
      <c r="M24" s="4">
        <v>95.2</v>
      </c>
      <c r="N24" s="4">
        <v>3</v>
      </c>
      <c r="O24" s="4">
        <v>3.5</v>
      </c>
      <c r="P24" s="4">
        <v>6.5</v>
      </c>
      <c r="Q24" s="4">
        <v>0.8</v>
      </c>
      <c r="R24" s="4">
        <v>0.9</v>
      </c>
      <c r="S24" s="4">
        <v>0.5</v>
      </c>
      <c r="T24" s="4">
        <v>0.3</v>
      </c>
      <c r="U24" s="4">
        <v>2.1</v>
      </c>
      <c r="V24" s="4">
        <v>19.8</v>
      </c>
    </row>
    <row r="25" spans="1:22" x14ac:dyDescent="0.25">
      <c r="A25" s="3" t="s">
        <v>58</v>
      </c>
      <c r="B25" s="3" t="s">
        <v>59</v>
      </c>
      <c r="C25" s="4">
        <v>82</v>
      </c>
      <c r="D25" s="4">
        <v>36.299999999999997</v>
      </c>
      <c r="E25" s="4">
        <v>7.1</v>
      </c>
      <c r="F25" s="4">
        <v>16.3</v>
      </c>
      <c r="G25" s="4">
        <v>43.3</v>
      </c>
      <c r="H25" s="4">
        <v>1.3</v>
      </c>
      <c r="I25" s="4">
        <v>3.8</v>
      </c>
      <c r="J25" s="4">
        <v>35.1</v>
      </c>
      <c r="K25" s="4">
        <v>3.9</v>
      </c>
      <c r="L25" s="4">
        <v>4.8</v>
      </c>
      <c r="M25" s="4">
        <v>80.5</v>
      </c>
      <c r="N25" s="4">
        <v>0.5</v>
      </c>
      <c r="O25" s="4">
        <v>3.6</v>
      </c>
      <c r="P25" s="4">
        <v>4.0999999999999996</v>
      </c>
      <c r="Q25" s="4">
        <v>8.8000000000000007</v>
      </c>
      <c r="R25" s="4">
        <v>3.6</v>
      </c>
      <c r="S25" s="4">
        <v>1.8</v>
      </c>
      <c r="T25" s="4">
        <v>0.5</v>
      </c>
      <c r="U25" s="4">
        <v>2.7</v>
      </c>
      <c r="V25" s="4">
        <v>19.3</v>
      </c>
    </row>
    <row r="26" spans="1:22" x14ac:dyDescent="0.25">
      <c r="A26" s="3" t="s">
        <v>60</v>
      </c>
      <c r="B26" s="3" t="s">
        <v>26</v>
      </c>
      <c r="C26" s="4">
        <v>68</v>
      </c>
      <c r="D26" s="4">
        <v>32</v>
      </c>
      <c r="E26" s="4">
        <v>6.5</v>
      </c>
      <c r="F26" s="4">
        <v>15</v>
      </c>
      <c r="G26" s="4">
        <v>43</v>
      </c>
      <c r="H26" s="4">
        <v>1.7</v>
      </c>
      <c r="I26" s="4">
        <v>4.4000000000000004</v>
      </c>
      <c r="J26" s="4">
        <v>38.700000000000003</v>
      </c>
      <c r="K26" s="4">
        <v>4.5</v>
      </c>
      <c r="L26" s="4">
        <v>5</v>
      </c>
      <c r="M26" s="4">
        <v>89.1</v>
      </c>
      <c r="N26" s="4">
        <v>0.5</v>
      </c>
      <c r="O26" s="4">
        <v>2.5</v>
      </c>
      <c r="P26" s="4">
        <v>3</v>
      </c>
      <c r="Q26" s="4">
        <v>1.8</v>
      </c>
      <c r="R26" s="4">
        <v>1.6</v>
      </c>
      <c r="S26" s="4">
        <v>1</v>
      </c>
      <c r="T26" s="4">
        <v>0.1</v>
      </c>
      <c r="U26" s="4">
        <v>1.8</v>
      </c>
      <c r="V26" s="4">
        <v>19.100000000000001</v>
      </c>
    </row>
    <row r="27" spans="1:22" x14ac:dyDescent="0.25">
      <c r="A27" s="3" t="s">
        <v>61</v>
      </c>
      <c r="B27" s="3" t="s">
        <v>30</v>
      </c>
      <c r="C27" s="4">
        <v>62</v>
      </c>
      <c r="D27" s="4">
        <v>35</v>
      </c>
      <c r="E27" s="4">
        <v>6.5</v>
      </c>
      <c r="F27" s="4">
        <v>14</v>
      </c>
      <c r="G27" s="4">
        <v>46.7</v>
      </c>
      <c r="H27" s="4">
        <v>1.3</v>
      </c>
      <c r="I27" s="4">
        <v>3.4</v>
      </c>
      <c r="J27" s="4">
        <v>36.799999999999997</v>
      </c>
      <c r="K27" s="4">
        <v>4.8</v>
      </c>
      <c r="L27" s="4">
        <v>5.6</v>
      </c>
      <c r="M27" s="4">
        <v>85.5</v>
      </c>
      <c r="N27" s="4">
        <v>0.6</v>
      </c>
      <c r="O27" s="4">
        <v>3.7</v>
      </c>
      <c r="P27" s="4">
        <v>4.3</v>
      </c>
      <c r="Q27" s="4">
        <v>10.7</v>
      </c>
      <c r="R27" s="4">
        <v>2.2999999999999998</v>
      </c>
      <c r="S27" s="4">
        <v>2.5</v>
      </c>
      <c r="T27" s="4">
        <v>0.1</v>
      </c>
      <c r="U27" s="4">
        <v>2.5</v>
      </c>
      <c r="V27" s="4">
        <v>19.100000000000001</v>
      </c>
    </row>
    <row r="28" spans="1:22" x14ac:dyDescent="0.25">
      <c r="A28" s="3" t="s">
        <v>62</v>
      </c>
      <c r="B28" s="3" t="s">
        <v>24</v>
      </c>
      <c r="C28" s="4">
        <v>54</v>
      </c>
      <c r="D28" s="4">
        <v>32.9</v>
      </c>
      <c r="E28" s="4">
        <v>7.7</v>
      </c>
      <c r="F28" s="4">
        <v>14.1</v>
      </c>
      <c r="G28" s="4">
        <v>54.5</v>
      </c>
      <c r="H28" s="4">
        <v>0.2</v>
      </c>
      <c r="I28" s="4">
        <v>0.6</v>
      </c>
      <c r="J28" s="4">
        <v>28.1</v>
      </c>
      <c r="K28" s="4">
        <v>3.5</v>
      </c>
      <c r="L28" s="4">
        <v>4.8</v>
      </c>
      <c r="M28" s="4">
        <v>73.3</v>
      </c>
      <c r="N28" s="4">
        <v>1.1000000000000001</v>
      </c>
      <c r="O28" s="4">
        <v>3.4</v>
      </c>
      <c r="P28" s="4">
        <v>4.5</v>
      </c>
      <c r="Q28" s="4">
        <v>4.7</v>
      </c>
      <c r="R28" s="4">
        <v>3</v>
      </c>
      <c r="S28" s="4">
        <v>1.5</v>
      </c>
      <c r="T28" s="4">
        <v>0.5</v>
      </c>
      <c r="U28" s="4">
        <v>2</v>
      </c>
      <c r="V28" s="4">
        <v>19</v>
      </c>
    </row>
    <row r="29" spans="1:22" x14ac:dyDescent="0.25">
      <c r="A29" s="3" t="s">
        <v>63</v>
      </c>
      <c r="B29" s="3" t="s">
        <v>45</v>
      </c>
      <c r="C29" s="4">
        <v>82</v>
      </c>
      <c r="D29" s="4">
        <v>36.9</v>
      </c>
      <c r="E29" s="4">
        <v>7</v>
      </c>
      <c r="F29" s="4">
        <v>15.6</v>
      </c>
      <c r="G29" s="4">
        <v>45.1</v>
      </c>
      <c r="H29" s="4">
        <v>0.8</v>
      </c>
      <c r="I29" s="4">
        <v>2.5</v>
      </c>
      <c r="J29" s="4">
        <v>33</v>
      </c>
      <c r="K29" s="4">
        <v>4.0999999999999996</v>
      </c>
      <c r="L29" s="4">
        <v>5.2</v>
      </c>
      <c r="M29" s="4">
        <v>78.8</v>
      </c>
      <c r="N29" s="4">
        <v>0.5</v>
      </c>
      <c r="O29" s="4">
        <v>3.1</v>
      </c>
      <c r="P29" s="4">
        <v>3.6</v>
      </c>
      <c r="Q29" s="4">
        <v>5.7</v>
      </c>
      <c r="R29" s="4">
        <v>3.2</v>
      </c>
      <c r="S29" s="4">
        <v>1.7</v>
      </c>
      <c r="T29" s="4">
        <v>0.3</v>
      </c>
      <c r="U29" s="4">
        <v>2.4</v>
      </c>
      <c r="V29" s="4">
        <v>19</v>
      </c>
    </row>
    <row r="30" spans="1:22" x14ac:dyDescent="0.25">
      <c r="A30" s="3" t="s">
        <v>64</v>
      </c>
      <c r="B30" s="3" t="s">
        <v>30</v>
      </c>
      <c r="C30" s="4">
        <v>69</v>
      </c>
      <c r="D30" s="4">
        <v>30.4</v>
      </c>
      <c r="E30" s="4">
        <v>6.1</v>
      </c>
      <c r="F30" s="4">
        <v>14.7</v>
      </c>
      <c r="G30" s="4">
        <v>41.6</v>
      </c>
      <c r="H30" s="4">
        <v>2.2999999999999998</v>
      </c>
      <c r="I30" s="4">
        <v>6.5</v>
      </c>
      <c r="J30" s="4">
        <v>36.1</v>
      </c>
      <c r="K30" s="4">
        <v>4</v>
      </c>
      <c r="L30" s="4">
        <v>4.7</v>
      </c>
      <c r="M30" s="4">
        <v>86.6</v>
      </c>
      <c r="N30" s="4">
        <v>0.5</v>
      </c>
      <c r="O30" s="4">
        <v>1.8</v>
      </c>
      <c r="P30" s="4">
        <v>2.2999999999999998</v>
      </c>
      <c r="Q30" s="4">
        <v>3.2</v>
      </c>
      <c r="R30" s="4">
        <v>2</v>
      </c>
      <c r="S30" s="4">
        <v>0.9</v>
      </c>
      <c r="T30" s="4">
        <v>0.2</v>
      </c>
      <c r="U30" s="4">
        <v>1.7</v>
      </c>
      <c r="V30" s="4">
        <v>18.600000000000001</v>
      </c>
    </row>
    <row r="31" spans="1:22" x14ac:dyDescent="0.25">
      <c r="A31" s="3" t="s">
        <v>65</v>
      </c>
      <c r="B31" s="3" t="s">
        <v>66</v>
      </c>
      <c r="C31" s="4">
        <v>29</v>
      </c>
      <c r="D31" s="4">
        <v>33</v>
      </c>
      <c r="E31" s="4">
        <v>8.1999999999999993</v>
      </c>
      <c r="F31" s="4">
        <v>14.5</v>
      </c>
      <c r="G31" s="4">
        <v>56.7</v>
      </c>
      <c r="H31" s="4">
        <v>0.1</v>
      </c>
      <c r="I31" s="4">
        <v>0.4</v>
      </c>
      <c r="J31" s="4">
        <v>36.4</v>
      </c>
      <c r="K31" s="4">
        <v>2</v>
      </c>
      <c r="L31" s="4">
        <v>2.9</v>
      </c>
      <c r="M31" s="4">
        <v>68.2</v>
      </c>
      <c r="N31" s="4">
        <v>2.2999999999999998</v>
      </c>
      <c r="O31" s="4">
        <v>6.1</v>
      </c>
      <c r="P31" s="4">
        <v>8.4</v>
      </c>
      <c r="Q31" s="4">
        <v>2.6</v>
      </c>
      <c r="R31" s="4">
        <v>2.2000000000000002</v>
      </c>
      <c r="S31" s="4">
        <v>0.9</v>
      </c>
      <c r="T31" s="4">
        <v>1.5</v>
      </c>
      <c r="U31" s="4">
        <v>1.9</v>
      </c>
      <c r="V31" s="4">
        <v>18.600000000000001</v>
      </c>
    </row>
    <row r="32" spans="1:22" x14ac:dyDescent="0.25">
      <c r="A32" s="3" t="s">
        <v>67</v>
      </c>
      <c r="B32" s="3" t="s">
        <v>32</v>
      </c>
      <c r="C32" s="4">
        <v>81</v>
      </c>
      <c r="D32" s="4">
        <v>35.4</v>
      </c>
      <c r="E32" s="4">
        <v>6.9</v>
      </c>
      <c r="F32" s="4">
        <v>15.5</v>
      </c>
      <c r="G32" s="4">
        <v>44.4</v>
      </c>
      <c r="H32" s="4">
        <v>2.8</v>
      </c>
      <c r="I32" s="4">
        <v>6.6</v>
      </c>
      <c r="J32" s="4">
        <v>41.7</v>
      </c>
      <c r="K32" s="4">
        <v>1.8</v>
      </c>
      <c r="L32" s="4">
        <v>2.2999999999999998</v>
      </c>
      <c r="M32" s="4">
        <v>79.5</v>
      </c>
      <c r="N32" s="4">
        <v>0.5</v>
      </c>
      <c r="O32" s="4">
        <v>2.6</v>
      </c>
      <c r="P32" s="4">
        <v>3.1</v>
      </c>
      <c r="Q32" s="4">
        <v>2.2000000000000002</v>
      </c>
      <c r="R32" s="4">
        <v>1.7</v>
      </c>
      <c r="S32" s="4">
        <v>0.9</v>
      </c>
      <c r="T32" s="4">
        <v>0.5</v>
      </c>
      <c r="U32" s="4">
        <v>2.9</v>
      </c>
      <c r="V32" s="4">
        <v>18.399999999999999</v>
      </c>
    </row>
    <row r="33" spans="1:22" x14ac:dyDescent="0.25">
      <c r="A33" s="3" t="s">
        <v>68</v>
      </c>
      <c r="B33" s="3" t="s">
        <v>28</v>
      </c>
      <c r="C33" s="4">
        <v>71</v>
      </c>
      <c r="D33" s="4">
        <v>33.799999999999997</v>
      </c>
      <c r="E33" s="4">
        <v>6.7</v>
      </c>
      <c r="F33" s="4">
        <v>11.3</v>
      </c>
      <c r="G33" s="4">
        <v>59.1</v>
      </c>
      <c r="H33" s="4">
        <v>0</v>
      </c>
      <c r="I33" s="4">
        <v>0.1</v>
      </c>
      <c r="J33" s="4">
        <v>28.6</v>
      </c>
      <c r="K33" s="4">
        <v>4.9000000000000004</v>
      </c>
      <c r="L33" s="4">
        <v>9</v>
      </c>
      <c r="M33" s="4">
        <v>54.7</v>
      </c>
      <c r="N33" s="4">
        <v>3.3</v>
      </c>
      <c r="O33" s="4">
        <v>8.9</v>
      </c>
      <c r="P33" s="4">
        <v>12.2</v>
      </c>
      <c r="Q33" s="4">
        <v>1.8</v>
      </c>
      <c r="R33" s="4">
        <v>3.2</v>
      </c>
      <c r="S33" s="4">
        <v>0.8</v>
      </c>
      <c r="T33" s="4">
        <v>1.8</v>
      </c>
      <c r="U33" s="4">
        <v>3.4</v>
      </c>
      <c r="V33" s="4">
        <v>18.3</v>
      </c>
    </row>
    <row r="34" spans="1:22" x14ac:dyDescent="0.25">
      <c r="A34" s="3" t="s">
        <v>69</v>
      </c>
      <c r="B34" s="3" t="s">
        <v>32</v>
      </c>
      <c r="C34" s="4">
        <v>69</v>
      </c>
      <c r="D34" s="4">
        <v>33.200000000000003</v>
      </c>
      <c r="E34" s="4">
        <v>7.4</v>
      </c>
      <c r="F34" s="4">
        <v>14.2</v>
      </c>
      <c r="G34" s="4">
        <v>52.3</v>
      </c>
      <c r="H34" s="4">
        <v>0</v>
      </c>
      <c r="I34" s="4">
        <v>0</v>
      </c>
      <c r="J34" s="4">
        <v>0</v>
      </c>
      <c r="K34" s="4">
        <v>3.3</v>
      </c>
      <c r="L34" s="4">
        <v>4.3</v>
      </c>
      <c r="M34" s="4">
        <v>78</v>
      </c>
      <c r="N34" s="4">
        <v>2.6</v>
      </c>
      <c r="O34" s="4">
        <v>6.7</v>
      </c>
      <c r="P34" s="4">
        <v>9.3000000000000007</v>
      </c>
      <c r="Q34" s="4">
        <v>2.1</v>
      </c>
      <c r="R34" s="4">
        <v>2.2000000000000002</v>
      </c>
      <c r="S34" s="4">
        <v>0.7</v>
      </c>
      <c r="T34" s="4">
        <v>0.4</v>
      </c>
      <c r="U34" s="4">
        <v>3</v>
      </c>
      <c r="V34" s="4">
        <v>18.2</v>
      </c>
    </row>
    <row r="35" spans="1:22" x14ac:dyDescent="0.25">
      <c r="A35" s="3" t="s">
        <v>70</v>
      </c>
      <c r="B35" s="3" t="s">
        <v>71</v>
      </c>
      <c r="C35" s="4">
        <v>73</v>
      </c>
      <c r="D35" s="4">
        <v>35</v>
      </c>
      <c r="E35" s="4">
        <v>6.4</v>
      </c>
      <c r="F35" s="4">
        <v>13.8</v>
      </c>
      <c r="G35" s="4">
        <v>45.9</v>
      </c>
      <c r="H35" s="4">
        <v>1.8</v>
      </c>
      <c r="I35" s="4">
        <v>4.0999999999999996</v>
      </c>
      <c r="J35" s="4">
        <v>42.7</v>
      </c>
      <c r="K35" s="4">
        <v>3.8</v>
      </c>
      <c r="L35" s="4">
        <v>4.5999999999999996</v>
      </c>
      <c r="M35" s="4">
        <v>81.5</v>
      </c>
      <c r="N35" s="4">
        <v>0.4</v>
      </c>
      <c r="O35" s="4">
        <v>3.2</v>
      </c>
      <c r="P35" s="4">
        <v>3.6</v>
      </c>
      <c r="Q35" s="4">
        <v>3.4</v>
      </c>
      <c r="R35" s="4">
        <v>2</v>
      </c>
      <c r="S35" s="4">
        <v>0.5</v>
      </c>
      <c r="T35" s="4">
        <v>0</v>
      </c>
      <c r="U35" s="4">
        <v>1.9</v>
      </c>
      <c r="V35" s="4">
        <v>18.2</v>
      </c>
    </row>
    <row r="36" spans="1:22" x14ac:dyDescent="0.25">
      <c r="A36" s="3" t="s">
        <v>72</v>
      </c>
      <c r="B36" s="3" t="s">
        <v>73</v>
      </c>
      <c r="C36" s="4">
        <v>64</v>
      </c>
      <c r="D36" s="4">
        <v>28.3</v>
      </c>
      <c r="E36" s="4">
        <v>6</v>
      </c>
      <c r="F36" s="4">
        <v>13.9</v>
      </c>
      <c r="G36" s="4">
        <v>43.5</v>
      </c>
      <c r="H36" s="4">
        <v>2.1</v>
      </c>
      <c r="I36" s="4">
        <v>5.5</v>
      </c>
      <c r="J36" s="4">
        <v>38.6</v>
      </c>
      <c r="K36" s="4">
        <v>3.7</v>
      </c>
      <c r="L36" s="4">
        <v>4.5</v>
      </c>
      <c r="M36" s="4">
        <v>82.5</v>
      </c>
      <c r="N36" s="4">
        <v>0.5</v>
      </c>
      <c r="O36" s="4">
        <v>2.1</v>
      </c>
      <c r="P36" s="4">
        <v>2.6</v>
      </c>
      <c r="Q36" s="4">
        <v>1.5</v>
      </c>
      <c r="R36" s="4">
        <v>1.5</v>
      </c>
      <c r="S36" s="4">
        <v>0.7</v>
      </c>
      <c r="T36" s="4">
        <v>0.2</v>
      </c>
      <c r="U36" s="4">
        <v>2.4</v>
      </c>
      <c r="V36" s="4">
        <v>17.899999999999999</v>
      </c>
    </row>
    <row r="37" spans="1:22" x14ac:dyDescent="0.25">
      <c r="A37" s="3" t="s">
        <v>74</v>
      </c>
      <c r="B37" s="3" t="s">
        <v>75</v>
      </c>
      <c r="C37" s="4">
        <v>79</v>
      </c>
      <c r="D37" s="4">
        <v>34.4</v>
      </c>
      <c r="E37" s="4">
        <v>7.4</v>
      </c>
      <c r="F37" s="4">
        <v>16.2</v>
      </c>
      <c r="G37" s="4">
        <v>45.4</v>
      </c>
      <c r="H37" s="4">
        <v>1.1000000000000001</v>
      </c>
      <c r="I37" s="4">
        <v>3.7</v>
      </c>
      <c r="J37" s="4">
        <v>30.8</v>
      </c>
      <c r="K37" s="4">
        <v>2.1</v>
      </c>
      <c r="L37" s="4">
        <v>2.9</v>
      </c>
      <c r="M37" s="4">
        <v>71.2</v>
      </c>
      <c r="N37" s="4">
        <v>2.1</v>
      </c>
      <c r="O37" s="4">
        <v>3.9</v>
      </c>
      <c r="P37" s="4">
        <v>6</v>
      </c>
      <c r="Q37" s="4">
        <v>2.2999999999999998</v>
      </c>
      <c r="R37" s="4">
        <v>2.1</v>
      </c>
      <c r="S37" s="4">
        <v>2.1</v>
      </c>
      <c r="T37" s="4">
        <v>0.5</v>
      </c>
      <c r="U37" s="4">
        <v>2.7</v>
      </c>
      <c r="V37" s="4">
        <v>17.899999999999999</v>
      </c>
    </row>
    <row r="38" spans="1:22" x14ac:dyDescent="0.25">
      <c r="A38" s="3" t="s">
        <v>76</v>
      </c>
      <c r="B38" s="3" t="s">
        <v>66</v>
      </c>
      <c r="C38" s="4">
        <v>74</v>
      </c>
      <c r="D38" s="4">
        <v>33.5</v>
      </c>
      <c r="E38" s="4">
        <v>6.5</v>
      </c>
      <c r="F38" s="4">
        <v>14.1</v>
      </c>
      <c r="G38" s="4">
        <v>46.1</v>
      </c>
      <c r="H38" s="4">
        <v>1</v>
      </c>
      <c r="I38" s="4">
        <v>2.9</v>
      </c>
      <c r="J38" s="4">
        <v>35.799999999999997</v>
      </c>
      <c r="K38" s="4">
        <v>3.9</v>
      </c>
      <c r="L38" s="4">
        <v>5.3</v>
      </c>
      <c r="M38" s="4">
        <v>73.099999999999994</v>
      </c>
      <c r="N38" s="4">
        <v>2.1</v>
      </c>
      <c r="O38" s="4">
        <v>6.4</v>
      </c>
      <c r="P38" s="4">
        <v>8.5</v>
      </c>
      <c r="Q38" s="4">
        <v>3.1</v>
      </c>
      <c r="R38" s="4">
        <v>2.5</v>
      </c>
      <c r="S38" s="4">
        <v>1.7</v>
      </c>
      <c r="T38" s="4">
        <v>1.1000000000000001</v>
      </c>
      <c r="U38" s="4">
        <v>2.8</v>
      </c>
      <c r="V38" s="4">
        <v>17.899999999999999</v>
      </c>
    </row>
    <row r="39" spans="1:22" x14ac:dyDescent="0.25">
      <c r="A39" s="3" t="s">
        <v>77</v>
      </c>
      <c r="B39" s="3" t="s">
        <v>38</v>
      </c>
      <c r="C39" s="4">
        <v>79</v>
      </c>
      <c r="D39" s="4">
        <v>36.200000000000003</v>
      </c>
      <c r="E39" s="4">
        <v>5.8</v>
      </c>
      <c r="F39" s="4">
        <v>13.7</v>
      </c>
      <c r="G39" s="4">
        <v>42.3</v>
      </c>
      <c r="H39" s="4">
        <v>2.4</v>
      </c>
      <c r="I39" s="4">
        <v>6.3</v>
      </c>
      <c r="J39" s="4">
        <v>38</v>
      </c>
      <c r="K39" s="4">
        <v>4</v>
      </c>
      <c r="L39" s="4">
        <v>4.9000000000000004</v>
      </c>
      <c r="M39" s="4">
        <v>81.3</v>
      </c>
      <c r="N39" s="4">
        <v>1.1000000000000001</v>
      </c>
      <c r="O39" s="4">
        <v>3.6</v>
      </c>
      <c r="P39" s="4">
        <v>4.7</v>
      </c>
      <c r="Q39" s="4">
        <v>7.4</v>
      </c>
      <c r="R39" s="4">
        <v>2.5</v>
      </c>
      <c r="S39" s="4">
        <v>1.5</v>
      </c>
      <c r="T39" s="4">
        <v>0.2</v>
      </c>
      <c r="U39" s="4">
        <v>3.4</v>
      </c>
      <c r="V39" s="4">
        <v>17.899999999999999</v>
      </c>
    </row>
    <row r="40" spans="1:22" x14ac:dyDescent="0.25">
      <c r="A40" s="3" t="s">
        <v>78</v>
      </c>
      <c r="B40" s="3" t="s">
        <v>79</v>
      </c>
      <c r="C40" s="4">
        <v>72</v>
      </c>
      <c r="D40" s="4">
        <v>33.299999999999997</v>
      </c>
      <c r="E40" s="4">
        <v>6.4</v>
      </c>
      <c r="F40" s="4">
        <v>15.2</v>
      </c>
      <c r="G40" s="4">
        <v>42.2</v>
      </c>
      <c r="H40" s="4">
        <v>1.5</v>
      </c>
      <c r="I40" s="4">
        <v>4.7</v>
      </c>
      <c r="J40" s="4">
        <v>32.5</v>
      </c>
      <c r="K40" s="4">
        <v>3.6</v>
      </c>
      <c r="L40" s="4">
        <v>4.5</v>
      </c>
      <c r="M40" s="4">
        <v>80.2</v>
      </c>
      <c r="N40" s="4">
        <v>0.6</v>
      </c>
      <c r="O40" s="4">
        <v>2.9</v>
      </c>
      <c r="P40" s="4">
        <v>3.5</v>
      </c>
      <c r="Q40" s="4">
        <v>4.9000000000000004</v>
      </c>
      <c r="R40" s="4">
        <v>2.6</v>
      </c>
      <c r="S40" s="4">
        <v>1</v>
      </c>
      <c r="T40" s="4">
        <v>0.2</v>
      </c>
      <c r="U40" s="4">
        <v>2</v>
      </c>
      <c r="V40" s="4">
        <v>17.899999999999999</v>
      </c>
    </row>
    <row r="41" spans="1:22" x14ac:dyDescent="0.25">
      <c r="A41" s="3" t="s">
        <v>80</v>
      </c>
      <c r="B41" s="3" t="s">
        <v>54</v>
      </c>
      <c r="C41" s="4">
        <v>43</v>
      </c>
      <c r="D41" s="4">
        <v>32.9</v>
      </c>
      <c r="E41" s="4">
        <v>6.2</v>
      </c>
      <c r="F41" s="4">
        <v>12.9</v>
      </c>
      <c r="G41" s="4">
        <v>47.7</v>
      </c>
      <c r="H41" s="4">
        <v>1.2</v>
      </c>
      <c r="I41" s="4">
        <v>3.3</v>
      </c>
      <c r="J41" s="4">
        <v>35.700000000000003</v>
      </c>
      <c r="K41" s="4">
        <v>4.3</v>
      </c>
      <c r="L41" s="4">
        <v>5.5</v>
      </c>
      <c r="M41" s="4">
        <v>77.2</v>
      </c>
      <c r="N41" s="4">
        <v>0.6</v>
      </c>
      <c r="O41" s="4">
        <v>4.0999999999999996</v>
      </c>
      <c r="P41" s="4">
        <v>4.7</v>
      </c>
      <c r="Q41" s="4">
        <v>5.5</v>
      </c>
      <c r="R41" s="4">
        <v>3.3</v>
      </c>
      <c r="S41" s="4">
        <v>1.6</v>
      </c>
      <c r="T41" s="4">
        <v>0.3</v>
      </c>
      <c r="U41" s="4">
        <v>2.2999999999999998</v>
      </c>
      <c r="V41" s="4">
        <v>17.7</v>
      </c>
    </row>
    <row r="42" spans="1:22" x14ac:dyDescent="0.25">
      <c r="A42" s="3" t="s">
        <v>81</v>
      </c>
      <c r="B42" s="3" t="s">
        <v>40</v>
      </c>
      <c r="C42" s="4">
        <v>73</v>
      </c>
      <c r="D42" s="4">
        <v>35.799999999999997</v>
      </c>
      <c r="E42" s="4">
        <v>6.2</v>
      </c>
      <c r="F42" s="4">
        <v>15.7</v>
      </c>
      <c r="G42" s="4">
        <v>39.299999999999997</v>
      </c>
      <c r="H42" s="4">
        <v>1.5</v>
      </c>
      <c r="I42" s="4">
        <v>4.5</v>
      </c>
      <c r="J42" s="4">
        <v>33.299999999999997</v>
      </c>
      <c r="K42" s="4">
        <v>3.9</v>
      </c>
      <c r="L42" s="4">
        <v>4.5999999999999996</v>
      </c>
      <c r="M42" s="4">
        <v>83.7</v>
      </c>
      <c r="N42" s="4">
        <v>0.5</v>
      </c>
      <c r="O42" s="4">
        <v>3.7</v>
      </c>
      <c r="P42" s="4">
        <v>4.2</v>
      </c>
      <c r="Q42" s="4">
        <v>6.1</v>
      </c>
      <c r="R42" s="4">
        <v>2.2999999999999998</v>
      </c>
      <c r="S42" s="4">
        <v>1.2</v>
      </c>
      <c r="T42" s="4">
        <v>0.4</v>
      </c>
      <c r="U42" s="4">
        <v>1.8</v>
      </c>
      <c r="V42" s="4">
        <v>17.7</v>
      </c>
    </row>
    <row r="43" spans="1:22" x14ac:dyDescent="0.25">
      <c r="A43" s="3" t="s">
        <v>82</v>
      </c>
      <c r="B43" s="3" t="s">
        <v>83</v>
      </c>
      <c r="C43" s="4">
        <v>62</v>
      </c>
      <c r="D43" s="4">
        <v>35.799999999999997</v>
      </c>
      <c r="E43" s="4">
        <v>5.6</v>
      </c>
      <c r="F43" s="4">
        <v>13</v>
      </c>
      <c r="G43" s="4">
        <v>43.1</v>
      </c>
      <c r="H43" s="4">
        <v>1.2</v>
      </c>
      <c r="I43" s="4">
        <v>3.3</v>
      </c>
      <c r="J43" s="4">
        <v>35.6</v>
      </c>
      <c r="K43" s="4">
        <v>5.2</v>
      </c>
      <c r="L43" s="4">
        <v>6.5</v>
      </c>
      <c r="M43" s="4">
        <v>79.8</v>
      </c>
      <c r="N43" s="4">
        <v>0.6</v>
      </c>
      <c r="O43" s="4">
        <v>2.8</v>
      </c>
      <c r="P43" s="4">
        <v>3.5</v>
      </c>
      <c r="Q43" s="4">
        <v>8.8000000000000007</v>
      </c>
      <c r="R43" s="4">
        <v>3.2</v>
      </c>
      <c r="S43" s="4">
        <v>1.6</v>
      </c>
      <c r="T43" s="4">
        <v>0.2</v>
      </c>
      <c r="U43" s="4">
        <v>1.8</v>
      </c>
      <c r="V43" s="4">
        <v>17.600000000000001</v>
      </c>
    </row>
    <row r="44" spans="1:22" x14ac:dyDescent="0.25">
      <c r="A44" s="3" t="s">
        <v>84</v>
      </c>
      <c r="B44" s="3" t="s">
        <v>85</v>
      </c>
      <c r="C44" s="4">
        <v>79</v>
      </c>
      <c r="D44" s="4">
        <v>34.200000000000003</v>
      </c>
      <c r="E44" s="4">
        <v>7.1</v>
      </c>
      <c r="F44" s="4">
        <v>15.2</v>
      </c>
      <c r="G44" s="4">
        <v>46.7</v>
      </c>
      <c r="H44" s="4">
        <v>0</v>
      </c>
      <c r="I44" s="4">
        <v>0.3</v>
      </c>
      <c r="J44" s="4">
        <v>10</v>
      </c>
      <c r="K44" s="4">
        <v>3.2</v>
      </c>
      <c r="L44" s="4">
        <v>4.3</v>
      </c>
      <c r="M44" s="4">
        <v>74.2</v>
      </c>
      <c r="N44" s="4">
        <v>3.4</v>
      </c>
      <c r="O44" s="4">
        <v>6.7</v>
      </c>
      <c r="P44" s="4">
        <v>10.1</v>
      </c>
      <c r="Q44" s="4">
        <v>2.5</v>
      </c>
      <c r="R44" s="4">
        <v>2.2999999999999998</v>
      </c>
      <c r="S44" s="4">
        <v>0.7</v>
      </c>
      <c r="T44" s="4">
        <v>0.3</v>
      </c>
      <c r="U44" s="4">
        <v>2.7</v>
      </c>
      <c r="V44" s="4">
        <v>17.399999999999999</v>
      </c>
    </row>
    <row r="45" spans="1:22" x14ac:dyDescent="0.25">
      <c r="A45" s="3" t="s">
        <v>86</v>
      </c>
      <c r="B45" s="3" t="s">
        <v>73</v>
      </c>
      <c r="C45" s="4">
        <v>60</v>
      </c>
      <c r="D45" s="4">
        <v>31.4</v>
      </c>
      <c r="E45" s="4">
        <v>7.1</v>
      </c>
      <c r="F45" s="4">
        <v>14.8</v>
      </c>
      <c r="G45" s="4">
        <v>48</v>
      </c>
      <c r="H45" s="4">
        <v>0.1</v>
      </c>
      <c r="I45" s="4">
        <v>0.2</v>
      </c>
      <c r="J45" s="4">
        <v>28.6</v>
      </c>
      <c r="K45" s="4">
        <v>3.1</v>
      </c>
      <c r="L45" s="4">
        <v>4.2</v>
      </c>
      <c r="M45" s="4">
        <v>73.599999999999994</v>
      </c>
      <c r="N45" s="4">
        <v>2.1</v>
      </c>
      <c r="O45" s="4">
        <v>7.6</v>
      </c>
      <c r="P45" s="4">
        <v>9.6999999999999993</v>
      </c>
      <c r="Q45" s="4">
        <v>3.4</v>
      </c>
      <c r="R45" s="4">
        <v>2.4</v>
      </c>
      <c r="S45" s="4">
        <v>0.5</v>
      </c>
      <c r="T45" s="4">
        <v>1.5</v>
      </c>
      <c r="U45" s="4">
        <v>2.1</v>
      </c>
      <c r="V45" s="4">
        <v>17.399999999999999</v>
      </c>
    </row>
    <row r="46" spans="1:22" x14ac:dyDescent="0.25">
      <c r="A46" s="3" t="s">
        <v>87</v>
      </c>
      <c r="B46" s="3" t="s">
        <v>26</v>
      </c>
      <c r="C46" s="4">
        <v>54</v>
      </c>
      <c r="D46" s="4">
        <v>30.8</v>
      </c>
      <c r="E46" s="4">
        <v>7</v>
      </c>
      <c r="F46" s="4">
        <v>13</v>
      </c>
      <c r="G46" s="4">
        <v>54</v>
      </c>
      <c r="H46" s="4">
        <v>0</v>
      </c>
      <c r="I46" s="4">
        <v>0</v>
      </c>
      <c r="J46" s="4" t="s">
        <v>88</v>
      </c>
      <c r="K46" s="4">
        <v>3.4</v>
      </c>
      <c r="L46" s="4">
        <v>4.5999999999999996</v>
      </c>
      <c r="M46" s="4">
        <v>74.7</v>
      </c>
      <c r="N46" s="4">
        <v>3.8</v>
      </c>
      <c r="O46" s="4">
        <v>4.9000000000000004</v>
      </c>
      <c r="P46" s="4">
        <v>8.6999999999999993</v>
      </c>
      <c r="Q46" s="4">
        <v>0.9</v>
      </c>
      <c r="R46" s="4">
        <v>1.6</v>
      </c>
      <c r="S46" s="4">
        <v>0.6</v>
      </c>
      <c r="T46" s="4">
        <v>0.4</v>
      </c>
      <c r="U46" s="4">
        <v>2.4</v>
      </c>
      <c r="V46" s="4">
        <v>17.399999999999999</v>
      </c>
    </row>
    <row r="47" spans="1:22" x14ac:dyDescent="0.25">
      <c r="A47" s="3" t="s">
        <v>89</v>
      </c>
      <c r="B47" s="3" t="s">
        <v>85</v>
      </c>
      <c r="C47" s="4">
        <v>73</v>
      </c>
      <c r="D47" s="4">
        <v>33.5</v>
      </c>
      <c r="E47" s="4">
        <v>6.3</v>
      </c>
      <c r="F47" s="4">
        <v>14.1</v>
      </c>
      <c r="G47" s="4">
        <v>45</v>
      </c>
      <c r="H47" s="4">
        <v>1.4</v>
      </c>
      <c r="I47" s="4">
        <v>4</v>
      </c>
      <c r="J47" s="4">
        <v>36.1</v>
      </c>
      <c r="K47" s="4">
        <v>3.1</v>
      </c>
      <c r="L47" s="4">
        <v>3.8</v>
      </c>
      <c r="M47" s="4">
        <v>81.5</v>
      </c>
      <c r="N47" s="4">
        <v>0.6</v>
      </c>
      <c r="O47" s="4">
        <v>2.4</v>
      </c>
      <c r="P47" s="4">
        <v>2.9</v>
      </c>
      <c r="Q47" s="4">
        <v>6</v>
      </c>
      <c r="R47" s="4">
        <v>2.1</v>
      </c>
      <c r="S47" s="4">
        <v>1.5</v>
      </c>
      <c r="T47" s="4">
        <v>0.2</v>
      </c>
      <c r="U47" s="4">
        <v>1.9</v>
      </c>
      <c r="V47" s="4">
        <v>17.2</v>
      </c>
    </row>
    <row r="48" spans="1:22" x14ac:dyDescent="0.25">
      <c r="A48" s="3" t="s">
        <v>90</v>
      </c>
      <c r="B48" s="3" t="s">
        <v>59</v>
      </c>
      <c r="C48" s="4">
        <v>73</v>
      </c>
      <c r="D48" s="4">
        <v>34.700000000000003</v>
      </c>
      <c r="E48" s="4">
        <v>6.6</v>
      </c>
      <c r="F48" s="4">
        <v>15.7</v>
      </c>
      <c r="G48" s="4">
        <v>41.9</v>
      </c>
      <c r="H48" s="4">
        <v>1.9</v>
      </c>
      <c r="I48" s="4">
        <v>4.7</v>
      </c>
      <c r="J48" s="4">
        <v>40.200000000000003</v>
      </c>
      <c r="K48" s="4">
        <v>2</v>
      </c>
      <c r="L48" s="4">
        <v>2.6</v>
      </c>
      <c r="M48" s="4">
        <v>78.8</v>
      </c>
      <c r="N48" s="4">
        <v>0.7</v>
      </c>
      <c r="O48" s="4">
        <v>3</v>
      </c>
      <c r="P48" s="4">
        <v>3.7</v>
      </c>
      <c r="Q48" s="4">
        <v>3.3</v>
      </c>
      <c r="R48" s="4">
        <v>1.8</v>
      </c>
      <c r="S48" s="4">
        <v>1</v>
      </c>
      <c r="T48" s="4">
        <v>0.2</v>
      </c>
      <c r="U48" s="4">
        <v>2.1</v>
      </c>
      <c r="V48" s="4">
        <v>17.100000000000001</v>
      </c>
    </row>
    <row r="49" spans="1:22" x14ac:dyDescent="0.25">
      <c r="A49" s="3" t="s">
        <v>91</v>
      </c>
      <c r="B49" s="3" t="s">
        <v>92</v>
      </c>
      <c r="C49" s="4">
        <v>82</v>
      </c>
      <c r="D49" s="4">
        <v>34.200000000000003</v>
      </c>
      <c r="E49" s="4">
        <v>5.9</v>
      </c>
      <c r="F49" s="4">
        <v>14.3</v>
      </c>
      <c r="G49" s="4">
        <v>41.2</v>
      </c>
      <c r="H49" s="4">
        <v>1.6</v>
      </c>
      <c r="I49" s="4">
        <v>4.8</v>
      </c>
      <c r="J49" s="4">
        <v>34.1</v>
      </c>
      <c r="K49" s="4">
        <v>3.5</v>
      </c>
      <c r="L49" s="4">
        <v>4.3</v>
      </c>
      <c r="M49" s="4">
        <v>79.5</v>
      </c>
      <c r="N49" s="4">
        <v>0.7</v>
      </c>
      <c r="O49" s="4">
        <v>4</v>
      </c>
      <c r="P49" s="4">
        <v>4.5999999999999996</v>
      </c>
      <c r="Q49" s="4">
        <v>1.7</v>
      </c>
      <c r="R49" s="4">
        <v>2</v>
      </c>
      <c r="S49" s="4">
        <v>0.7</v>
      </c>
      <c r="T49" s="4">
        <v>0.6</v>
      </c>
      <c r="U49" s="4">
        <v>2.2000000000000002</v>
      </c>
      <c r="V49" s="4">
        <v>16.899999999999999</v>
      </c>
    </row>
    <row r="50" spans="1:22" x14ac:dyDescent="0.25">
      <c r="A50" s="3" t="s">
        <v>93</v>
      </c>
      <c r="B50" s="3" t="s">
        <v>94</v>
      </c>
      <c r="C50" s="4">
        <v>68</v>
      </c>
      <c r="D50" s="4">
        <v>29.4</v>
      </c>
      <c r="E50" s="4">
        <v>6.7</v>
      </c>
      <c r="F50" s="4">
        <v>13.4</v>
      </c>
      <c r="G50" s="4">
        <v>49.9</v>
      </c>
      <c r="H50" s="4">
        <v>0.4</v>
      </c>
      <c r="I50" s="4">
        <v>1</v>
      </c>
      <c r="J50" s="4">
        <v>37.299999999999997</v>
      </c>
      <c r="K50" s="4">
        <v>2.9</v>
      </c>
      <c r="L50" s="4">
        <v>3.6</v>
      </c>
      <c r="M50" s="4">
        <v>81.099999999999994</v>
      </c>
      <c r="N50" s="4">
        <v>0.3</v>
      </c>
      <c r="O50" s="4">
        <v>2</v>
      </c>
      <c r="P50" s="4">
        <v>2.2999999999999998</v>
      </c>
      <c r="Q50" s="4">
        <v>5.7</v>
      </c>
      <c r="R50" s="4">
        <v>2.2000000000000002</v>
      </c>
      <c r="S50" s="4">
        <v>0.5</v>
      </c>
      <c r="T50" s="4">
        <v>0.1</v>
      </c>
      <c r="U50" s="4">
        <v>1.3</v>
      </c>
      <c r="V50" s="4">
        <v>16.7</v>
      </c>
    </row>
    <row r="51" spans="1:22" x14ac:dyDescent="0.25">
      <c r="A51" s="3" t="s">
        <v>95</v>
      </c>
      <c r="B51" s="3" t="s">
        <v>75</v>
      </c>
      <c r="C51" s="4">
        <v>70</v>
      </c>
      <c r="D51" s="4">
        <v>34.5</v>
      </c>
      <c r="E51" s="4">
        <v>6.1</v>
      </c>
      <c r="F51" s="4">
        <v>15.1</v>
      </c>
      <c r="G51" s="4">
        <v>40.5</v>
      </c>
      <c r="H51" s="4">
        <v>0.8</v>
      </c>
      <c r="I51" s="4">
        <v>3</v>
      </c>
      <c r="J51" s="4">
        <v>26.4</v>
      </c>
      <c r="K51" s="4">
        <v>3.7</v>
      </c>
      <c r="L51" s="4">
        <v>5.2</v>
      </c>
      <c r="M51" s="4">
        <v>70.3</v>
      </c>
      <c r="N51" s="4">
        <v>1.4</v>
      </c>
      <c r="O51" s="4">
        <v>4.8</v>
      </c>
      <c r="P51" s="4">
        <v>6.2</v>
      </c>
      <c r="Q51" s="4">
        <v>6.3</v>
      </c>
      <c r="R51" s="4">
        <v>3.5</v>
      </c>
      <c r="S51" s="4">
        <v>1.9</v>
      </c>
      <c r="T51" s="4">
        <v>0.6</v>
      </c>
      <c r="U51" s="4">
        <v>3</v>
      </c>
      <c r="V51" s="4">
        <v>16.7</v>
      </c>
    </row>
    <row r="52" spans="1:22" x14ac:dyDescent="0.25">
      <c r="A52" s="3" t="s">
        <v>96</v>
      </c>
      <c r="B52" s="3" t="s">
        <v>28</v>
      </c>
      <c r="C52" s="4">
        <v>74</v>
      </c>
      <c r="D52" s="4">
        <v>37.6</v>
      </c>
      <c r="E52" s="4">
        <v>6.3</v>
      </c>
      <c r="F52" s="4">
        <v>13.3</v>
      </c>
      <c r="G52" s="4">
        <v>47.2</v>
      </c>
      <c r="H52" s="4">
        <v>1.8</v>
      </c>
      <c r="I52" s="4">
        <v>4.7</v>
      </c>
      <c r="J52" s="4">
        <v>37</v>
      </c>
      <c r="K52" s="4">
        <v>2.2000000000000002</v>
      </c>
      <c r="L52" s="4">
        <v>3</v>
      </c>
      <c r="M52" s="4">
        <v>74.2</v>
      </c>
      <c r="N52" s="4">
        <v>0.9</v>
      </c>
      <c r="O52" s="4">
        <v>4.5999999999999996</v>
      </c>
      <c r="P52" s="4">
        <v>5.5</v>
      </c>
      <c r="Q52" s="4">
        <v>4</v>
      </c>
      <c r="R52" s="4">
        <v>1.9</v>
      </c>
      <c r="S52" s="4">
        <v>1.2</v>
      </c>
      <c r="T52" s="4">
        <v>0.4</v>
      </c>
      <c r="U52" s="4">
        <v>2.2999999999999998</v>
      </c>
      <c r="V52" s="4">
        <v>16.600000000000001</v>
      </c>
    </row>
    <row r="53" spans="1:22" x14ac:dyDescent="0.25">
      <c r="A53" s="3" t="s">
        <v>97</v>
      </c>
      <c r="B53" s="3" t="s">
        <v>66</v>
      </c>
      <c r="C53" s="4">
        <v>79</v>
      </c>
      <c r="D53" s="4">
        <v>32.200000000000003</v>
      </c>
      <c r="E53" s="4">
        <v>5.8</v>
      </c>
      <c r="F53" s="4">
        <v>13.2</v>
      </c>
      <c r="G53" s="4">
        <v>43.8</v>
      </c>
      <c r="H53" s="4">
        <v>0.9</v>
      </c>
      <c r="I53" s="4">
        <v>2.8</v>
      </c>
      <c r="J53" s="4">
        <v>32.9</v>
      </c>
      <c r="K53" s="4">
        <v>4</v>
      </c>
      <c r="L53" s="4">
        <v>4.8</v>
      </c>
      <c r="M53" s="4">
        <v>84.6</v>
      </c>
      <c r="N53" s="4">
        <v>0.4</v>
      </c>
      <c r="O53" s="4">
        <v>2.2000000000000002</v>
      </c>
      <c r="P53" s="4">
        <v>2.6</v>
      </c>
      <c r="Q53" s="4">
        <v>6.7</v>
      </c>
      <c r="R53" s="4">
        <v>2.9</v>
      </c>
      <c r="S53" s="4">
        <v>1.1000000000000001</v>
      </c>
      <c r="T53" s="4">
        <v>0.2</v>
      </c>
      <c r="U53" s="4">
        <v>2</v>
      </c>
      <c r="V53" s="4">
        <v>16.5</v>
      </c>
    </row>
    <row r="54" spans="1:22" x14ac:dyDescent="0.25">
      <c r="A54" s="3" t="s">
        <v>98</v>
      </c>
      <c r="B54" s="3" t="s">
        <v>34</v>
      </c>
      <c r="C54" s="4">
        <v>82</v>
      </c>
      <c r="D54" s="4">
        <v>33.9</v>
      </c>
      <c r="E54" s="4">
        <v>5.4</v>
      </c>
      <c r="F54" s="4">
        <v>12.3</v>
      </c>
      <c r="G54" s="4">
        <v>44.1</v>
      </c>
      <c r="H54" s="4">
        <v>2.5</v>
      </c>
      <c r="I54" s="4">
        <v>6.2</v>
      </c>
      <c r="J54" s="4">
        <v>39.299999999999997</v>
      </c>
      <c r="K54" s="4">
        <v>3.1</v>
      </c>
      <c r="L54" s="4">
        <v>3.7</v>
      </c>
      <c r="M54" s="4">
        <v>83.7</v>
      </c>
      <c r="N54" s="4">
        <v>0.6</v>
      </c>
      <c r="O54" s="4">
        <v>2.9</v>
      </c>
      <c r="P54" s="4">
        <v>3.5</v>
      </c>
      <c r="Q54" s="4">
        <v>2.4</v>
      </c>
      <c r="R54" s="4">
        <v>1.3</v>
      </c>
      <c r="S54" s="4">
        <v>0.9</v>
      </c>
      <c r="T54" s="4">
        <v>0.2</v>
      </c>
      <c r="U54" s="4">
        <v>2.1</v>
      </c>
      <c r="V54" s="4">
        <v>16.399999999999999</v>
      </c>
    </row>
    <row r="55" spans="1:22" x14ac:dyDescent="0.25">
      <c r="A55" s="3" t="s">
        <v>99</v>
      </c>
      <c r="B55" s="3" t="s">
        <v>100</v>
      </c>
      <c r="C55" s="4">
        <v>77</v>
      </c>
      <c r="D55" s="4">
        <v>35.5</v>
      </c>
      <c r="E55" s="4">
        <v>6.7</v>
      </c>
      <c r="F55" s="4">
        <v>16</v>
      </c>
      <c r="G55" s="4">
        <v>41.9</v>
      </c>
      <c r="H55" s="4">
        <v>0.9</v>
      </c>
      <c r="I55" s="4">
        <v>3.4</v>
      </c>
      <c r="J55" s="4">
        <v>26.4</v>
      </c>
      <c r="K55" s="4">
        <v>2.1</v>
      </c>
      <c r="L55" s="4">
        <v>3.9</v>
      </c>
      <c r="M55" s="4">
        <v>53.2</v>
      </c>
      <c r="N55" s="4">
        <v>1.3</v>
      </c>
      <c r="O55" s="4">
        <v>5.4</v>
      </c>
      <c r="P55" s="4">
        <v>6.8</v>
      </c>
      <c r="Q55" s="4">
        <v>3.3</v>
      </c>
      <c r="R55" s="4">
        <v>2.6</v>
      </c>
      <c r="S55" s="4">
        <v>1.4</v>
      </c>
      <c r="T55" s="4">
        <v>1.4</v>
      </c>
      <c r="U55" s="4">
        <v>2.6</v>
      </c>
      <c r="V55" s="4">
        <v>16.399999999999999</v>
      </c>
    </row>
    <row r="56" spans="1:22" x14ac:dyDescent="0.25">
      <c r="A56" s="3" t="s">
        <v>101</v>
      </c>
      <c r="B56" s="3" t="s">
        <v>24</v>
      </c>
      <c r="C56" s="4">
        <v>79</v>
      </c>
      <c r="D56" s="4">
        <v>32</v>
      </c>
      <c r="E56" s="4">
        <v>6.2</v>
      </c>
      <c r="F56" s="4">
        <v>12.1</v>
      </c>
      <c r="G56" s="4">
        <v>51.6</v>
      </c>
      <c r="H56" s="4">
        <v>0.9</v>
      </c>
      <c r="I56" s="4">
        <v>2.8</v>
      </c>
      <c r="J56" s="4">
        <v>33.9</v>
      </c>
      <c r="K56" s="4">
        <v>2.8</v>
      </c>
      <c r="L56" s="4">
        <v>3.4</v>
      </c>
      <c r="M56" s="4">
        <v>82</v>
      </c>
      <c r="N56" s="4">
        <v>1.2</v>
      </c>
      <c r="O56" s="4">
        <v>5.4</v>
      </c>
      <c r="P56" s="4">
        <v>6.6</v>
      </c>
      <c r="Q56" s="4">
        <v>1.1000000000000001</v>
      </c>
      <c r="R56" s="4">
        <v>1.6</v>
      </c>
      <c r="S56" s="4">
        <v>1</v>
      </c>
      <c r="T56" s="4">
        <v>1</v>
      </c>
      <c r="U56" s="4">
        <v>2.4</v>
      </c>
      <c r="V56" s="4">
        <v>16.2</v>
      </c>
    </row>
    <row r="57" spans="1:22" x14ac:dyDescent="0.25">
      <c r="A57" s="3" t="s">
        <v>102</v>
      </c>
      <c r="B57" s="3" t="s">
        <v>103</v>
      </c>
      <c r="C57" s="4">
        <v>77</v>
      </c>
      <c r="D57" s="4">
        <v>36.4</v>
      </c>
      <c r="E57" s="4">
        <v>5.5</v>
      </c>
      <c r="F57" s="4">
        <v>13.4</v>
      </c>
      <c r="G57" s="4">
        <v>41.3</v>
      </c>
      <c r="H57" s="4">
        <v>1.1000000000000001</v>
      </c>
      <c r="I57" s="4">
        <v>3.6</v>
      </c>
      <c r="J57" s="4">
        <v>30.4</v>
      </c>
      <c r="K57" s="4">
        <v>4</v>
      </c>
      <c r="L57" s="4">
        <v>4.9000000000000004</v>
      </c>
      <c r="M57" s="4">
        <v>81.599999999999994</v>
      </c>
      <c r="N57" s="4">
        <v>0.8</v>
      </c>
      <c r="O57" s="4">
        <v>4.3</v>
      </c>
      <c r="P57" s="4">
        <v>5.0999999999999996</v>
      </c>
      <c r="Q57" s="4">
        <v>5.2</v>
      </c>
      <c r="R57" s="4">
        <v>2.8</v>
      </c>
      <c r="S57" s="4">
        <v>1.4</v>
      </c>
      <c r="T57" s="4">
        <v>0.5</v>
      </c>
      <c r="U57" s="4">
        <v>2</v>
      </c>
      <c r="V57" s="4">
        <v>16.2</v>
      </c>
    </row>
    <row r="58" spans="1:22" x14ac:dyDescent="0.25">
      <c r="A58" s="3" t="s">
        <v>104</v>
      </c>
      <c r="B58" s="3" t="s">
        <v>47</v>
      </c>
      <c r="C58" s="4">
        <v>63</v>
      </c>
      <c r="D58" s="4">
        <v>35.1</v>
      </c>
      <c r="E58" s="4">
        <v>5.9</v>
      </c>
      <c r="F58" s="4">
        <v>13.7</v>
      </c>
      <c r="G58" s="4">
        <v>43.1</v>
      </c>
      <c r="H58" s="4">
        <v>0.9</v>
      </c>
      <c r="I58" s="4">
        <v>3</v>
      </c>
      <c r="J58" s="4">
        <v>30.2</v>
      </c>
      <c r="K58" s="4">
        <v>3.4</v>
      </c>
      <c r="L58" s="4">
        <v>4.3</v>
      </c>
      <c r="M58" s="4">
        <v>79.099999999999994</v>
      </c>
      <c r="N58" s="4">
        <v>1.6</v>
      </c>
      <c r="O58" s="4">
        <v>4.2</v>
      </c>
      <c r="P58" s="4">
        <v>5.7</v>
      </c>
      <c r="Q58" s="4">
        <v>2.9</v>
      </c>
      <c r="R58" s="4">
        <v>1.8</v>
      </c>
      <c r="S58" s="4">
        <v>1</v>
      </c>
      <c r="T58" s="4">
        <v>0.1</v>
      </c>
      <c r="U58" s="4">
        <v>1.8</v>
      </c>
      <c r="V58" s="4">
        <v>16</v>
      </c>
    </row>
    <row r="59" spans="1:22" x14ac:dyDescent="0.25">
      <c r="A59" s="3" t="s">
        <v>105</v>
      </c>
      <c r="B59" s="3" t="s">
        <v>47</v>
      </c>
      <c r="C59" s="4">
        <v>70</v>
      </c>
      <c r="D59" s="4">
        <v>29.6</v>
      </c>
      <c r="E59" s="4">
        <v>6.1</v>
      </c>
      <c r="F59" s="4">
        <v>14.2</v>
      </c>
      <c r="G59" s="4">
        <v>43.3</v>
      </c>
      <c r="H59" s="4">
        <v>1.3</v>
      </c>
      <c r="I59" s="4">
        <v>3.6</v>
      </c>
      <c r="J59" s="4">
        <v>36.799999999999997</v>
      </c>
      <c r="K59" s="4">
        <v>2.2999999999999998</v>
      </c>
      <c r="L59" s="4">
        <v>3.4</v>
      </c>
      <c r="M59" s="4">
        <v>68.5</v>
      </c>
      <c r="N59" s="4">
        <v>0.5</v>
      </c>
      <c r="O59" s="4">
        <v>2.2999999999999998</v>
      </c>
      <c r="P59" s="4">
        <v>2.8</v>
      </c>
      <c r="Q59" s="4">
        <v>3</v>
      </c>
      <c r="R59" s="4">
        <v>2.2000000000000002</v>
      </c>
      <c r="S59" s="4">
        <v>0.9</v>
      </c>
      <c r="T59" s="4">
        <v>0.2</v>
      </c>
      <c r="U59" s="4">
        <v>2.2000000000000002</v>
      </c>
      <c r="V59" s="4">
        <v>15.9</v>
      </c>
    </row>
    <row r="60" spans="1:22" x14ac:dyDescent="0.25">
      <c r="A60" s="3" t="s">
        <v>106</v>
      </c>
      <c r="B60" s="3" t="s">
        <v>107</v>
      </c>
      <c r="C60" s="4">
        <v>10</v>
      </c>
      <c r="D60" s="4">
        <v>31.1</v>
      </c>
      <c r="E60" s="4">
        <v>5.8</v>
      </c>
      <c r="F60" s="4">
        <v>16.399999999999999</v>
      </c>
      <c r="G60" s="4">
        <v>35.4</v>
      </c>
      <c r="H60" s="4">
        <v>1.6</v>
      </c>
      <c r="I60" s="4">
        <v>4.7</v>
      </c>
      <c r="J60" s="4">
        <v>34</v>
      </c>
      <c r="K60" s="4">
        <v>2.7</v>
      </c>
      <c r="L60" s="4">
        <v>3.2</v>
      </c>
      <c r="M60" s="4">
        <v>84.4</v>
      </c>
      <c r="N60" s="4">
        <v>0.9</v>
      </c>
      <c r="O60" s="4">
        <v>2.2999999999999998</v>
      </c>
      <c r="P60" s="4">
        <v>3.2</v>
      </c>
      <c r="Q60" s="4">
        <v>4.3</v>
      </c>
      <c r="R60" s="4">
        <v>3.4</v>
      </c>
      <c r="S60" s="4">
        <v>0.5</v>
      </c>
      <c r="T60" s="4">
        <v>0.1</v>
      </c>
      <c r="U60" s="4">
        <v>1.5</v>
      </c>
      <c r="V60" s="4">
        <v>15.9</v>
      </c>
    </row>
    <row r="61" spans="1:22" x14ac:dyDescent="0.25">
      <c r="A61" s="3" t="s">
        <v>108</v>
      </c>
      <c r="B61" s="3" t="s">
        <v>54</v>
      </c>
      <c r="C61" s="4">
        <v>82</v>
      </c>
      <c r="D61" s="4">
        <v>28.4</v>
      </c>
      <c r="E61" s="4">
        <v>5.5</v>
      </c>
      <c r="F61" s="4">
        <v>12.3</v>
      </c>
      <c r="G61" s="4">
        <v>44.5</v>
      </c>
      <c r="H61" s="4">
        <v>2.5</v>
      </c>
      <c r="I61" s="4">
        <v>6.2</v>
      </c>
      <c r="J61" s="4">
        <v>40</v>
      </c>
      <c r="K61" s="4">
        <v>2.4</v>
      </c>
      <c r="L61" s="4">
        <v>2.8</v>
      </c>
      <c r="M61" s="4">
        <v>84.8</v>
      </c>
      <c r="N61" s="4">
        <v>0.6</v>
      </c>
      <c r="O61" s="4">
        <v>2.8</v>
      </c>
      <c r="P61" s="4">
        <v>3.4</v>
      </c>
      <c r="Q61" s="4">
        <v>1.5</v>
      </c>
      <c r="R61" s="4">
        <v>1.8</v>
      </c>
      <c r="S61" s="4">
        <v>0.9</v>
      </c>
      <c r="T61" s="4">
        <v>0.5</v>
      </c>
      <c r="U61" s="4">
        <v>2.7</v>
      </c>
      <c r="V61" s="4">
        <v>15.8</v>
      </c>
    </row>
    <row r="62" spans="1:22" x14ac:dyDescent="0.25">
      <c r="A62" s="3" t="s">
        <v>109</v>
      </c>
      <c r="B62" s="3" t="s">
        <v>52</v>
      </c>
      <c r="C62" s="4">
        <v>79</v>
      </c>
      <c r="D62" s="4">
        <v>32.6</v>
      </c>
      <c r="E62" s="4">
        <v>5.8</v>
      </c>
      <c r="F62" s="4">
        <v>12.9</v>
      </c>
      <c r="G62" s="4">
        <v>45.4</v>
      </c>
      <c r="H62" s="4">
        <v>2.1</v>
      </c>
      <c r="I62" s="4">
        <v>5.0999999999999996</v>
      </c>
      <c r="J62" s="4">
        <v>40.1</v>
      </c>
      <c r="K62" s="4">
        <v>2</v>
      </c>
      <c r="L62" s="4">
        <v>2.5</v>
      </c>
      <c r="M62" s="4">
        <v>81.5</v>
      </c>
      <c r="N62" s="4">
        <v>0.6</v>
      </c>
      <c r="O62" s="4">
        <v>2.8</v>
      </c>
      <c r="P62" s="4">
        <v>3.4</v>
      </c>
      <c r="Q62" s="4">
        <v>2.7</v>
      </c>
      <c r="R62" s="4">
        <v>1.5</v>
      </c>
      <c r="S62" s="4">
        <v>0.6</v>
      </c>
      <c r="T62" s="4">
        <v>0.1</v>
      </c>
      <c r="U62" s="4">
        <v>1.6</v>
      </c>
      <c r="V62" s="4">
        <v>15.8</v>
      </c>
    </row>
    <row r="63" spans="1:22" x14ac:dyDescent="0.25">
      <c r="A63" s="3" t="s">
        <v>110</v>
      </c>
      <c r="B63" s="3" t="s">
        <v>73</v>
      </c>
      <c r="C63" s="4">
        <v>77</v>
      </c>
      <c r="D63" s="4">
        <v>33.200000000000003</v>
      </c>
      <c r="E63" s="4">
        <v>5.4</v>
      </c>
      <c r="F63" s="4">
        <v>11.6</v>
      </c>
      <c r="G63" s="4">
        <v>46.3</v>
      </c>
      <c r="H63" s="4">
        <v>2.1</v>
      </c>
      <c r="I63" s="4">
        <v>5.2</v>
      </c>
      <c r="J63" s="4">
        <v>40.1</v>
      </c>
      <c r="K63" s="4">
        <v>2.9</v>
      </c>
      <c r="L63" s="4">
        <v>3.4</v>
      </c>
      <c r="M63" s="4">
        <v>85.7</v>
      </c>
      <c r="N63" s="4">
        <v>0.4</v>
      </c>
      <c r="O63" s="4">
        <v>2.1</v>
      </c>
      <c r="P63" s="4">
        <v>2.5</v>
      </c>
      <c r="Q63" s="4">
        <v>1.8</v>
      </c>
      <c r="R63" s="4">
        <v>1.4</v>
      </c>
      <c r="S63" s="4">
        <v>1.4</v>
      </c>
      <c r="T63" s="4">
        <v>0.1</v>
      </c>
      <c r="U63" s="4">
        <v>1.5</v>
      </c>
      <c r="V63" s="4">
        <v>15.7</v>
      </c>
    </row>
    <row r="64" spans="1:22" x14ac:dyDescent="0.25">
      <c r="A64" s="3" t="s">
        <v>111</v>
      </c>
      <c r="B64" s="3" t="s">
        <v>100</v>
      </c>
      <c r="C64" s="4">
        <v>80</v>
      </c>
      <c r="D64" s="4">
        <v>34.1</v>
      </c>
      <c r="E64" s="4">
        <v>5.3</v>
      </c>
      <c r="F64" s="4">
        <v>14.2</v>
      </c>
      <c r="G64" s="4">
        <v>37.299999999999997</v>
      </c>
      <c r="H64" s="4">
        <v>1.9</v>
      </c>
      <c r="I64" s="4">
        <v>5.7</v>
      </c>
      <c r="J64" s="4">
        <v>33.700000000000003</v>
      </c>
      <c r="K64" s="4">
        <v>3</v>
      </c>
      <c r="L64" s="4">
        <v>4</v>
      </c>
      <c r="M64" s="4">
        <v>75.099999999999994</v>
      </c>
      <c r="N64" s="4">
        <v>0.7</v>
      </c>
      <c r="O64" s="4">
        <v>2.2999999999999998</v>
      </c>
      <c r="P64" s="4">
        <v>3.1</v>
      </c>
      <c r="Q64" s="4">
        <v>7.6</v>
      </c>
      <c r="R64" s="4">
        <v>2.7</v>
      </c>
      <c r="S64" s="4">
        <v>1.3</v>
      </c>
      <c r="T64" s="4">
        <v>0.1</v>
      </c>
      <c r="U64" s="4">
        <v>2</v>
      </c>
      <c r="V64" s="4">
        <v>15.5</v>
      </c>
    </row>
    <row r="65" spans="1:22" x14ac:dyDescent="0.25">
      <c r="A65" s="3" t="s">
        <v>112</v>
      </c>
      <c r="B65" s="3" t="s">
        <v>49</v>
      </c>
      <c r="C65" s="4">
        <v>64</v>
      </c>
      <c r="D65" s="4">
        <v>32.1</v>
      </c>
      <c r="E65" s="4">
        <v>5.6</v>
      </c>
      <c r="F65" s="4">
        <v>12.8</v>
      </c>
      <c r="G65" s="4">
        <v>43.6</v>
      </c>
      <c r="H65" s="4">
        <v>1.6</v>
      </c>
      <c r="I65" s="4">
        <v>4</v>
      </c>
      <c r="J65" s="4">
        <v>39.1</v>
      </c>
      <c r="K65" s="4">
        <v>2.7</v>
      </c>
      <c r="L65" s="4">
        <v>3.5</v>
      </c>
      <c r="M65" s="4">
        <v>78.5</v>
      </c>
      <c r="N65" s="4">
        <v>0.5</v>
      </c>
      <c r="O65" s="4">
        <v>2.1</v>
      </c>
      <c r="P65" s="4">
        <v>2.6</v>
      </c>
      <c r="Q65" s="4">
        <v>3.3</v>
      </c>
      <c r="R65" s="4">
        <v>2.1</v>
      </c>
      <c r="S65" s="4">
        <v>1.2</v>
      </c>
      <c r="T65" s="4">
        <v>0.2</v>
      </c>
      <c r="U65" s="4">
        <v>1.8</v>
      </c>
      <c r="V65" s="4">
        <v>15.4</v>
      </c>
    </row>
    <row r="66" spans="1:22" x14ac:dyDescent="0.25">
      <c r="A66" s="3" t="s">
        <v>113</v>
      </c>
      <c r="B66" s="3" t="s">
        <v>30</v>
      </c>
      <c r="C66" s="4">
        <v>35</v>
      </c>
      <c r="D66" s="4">
        <v>28.2</v>
      </c>
      <c r="E66" s="4">
        <v>5.2</v>
      </c>
      <c r="F66" s="4">
        <v>11.4</v>
      </c>
      <c r="G66" s="4">
        <v>45.5</v>
      </c>
      <c r="H66" s="4">
        <v>2.1</v>
      </c>
      <c r="I66" s="4">
        <v>5.3</v>
      </c>
      <c r="J66" s="4">
        <v>39.5</v>
      </c>
      <c r="K66" s="4">
        <v>2.8</v>
      </c>
      <c r="L66" s="4">
        <v>3</v>
      </c>
      <c r="M66" s="4">
        <v>91.5</v>
      </c>
      <c r="N66" s="4">
        <v>0.3</v>
      </c>
      <c r="O66" s="4">
        <v>1.9</v>
      </c>
      <c r="P66" s="4">
        <v>2.1</v>
      </c>
      <c r="Q66" s="4">
        <v>2.2000000000000002</v>
      </c>
      <c r="R66" s="4">
        <v>1.2</v>
      </c>
      <c r="S66" s="4">
        <v>0.8</v>
      </c>
      <c r="T66" s="4">
        <v>0.1</v>
      </c>
      <c r="U66" s="4">
        <v>1.9</v>
      </c>
      <c r="V66" s="4">
        <v>15.2</v>
      </c>
    </row>
    <row r="67" spans="1:22" x14ac:dyDescent="0.25">
      <c r="A67" s="3" t="s">
        <v>114</v>
      </c>
      <c r="B67" s="3" t="s">
        <v>100</v>
      </c>
      <c r="C67" s="4">
        <v>82</v>
      </c>
      <c r="D67" s="4">
        <v>32.799999999999997</v>
      </c>
      <c r="E67" s="4">
        <v>6.1</v>
      </c>
      <c r="F67" s="4">
        <v>12.4</v>
      </c>
      <c r="G67" s="4">
        <v>49.7</v>
      </c>
      <c r="H67" s="4">
        <v>0</v>
      </c>
      <c r="I67" s="4">
        <v>0</v>
      </c>
      <c r="J67" s="4">
        <v>0</v>
      </c>
      <c r="K67" s="4">
        <v>2.9</v>
      </c>
      <c r="L67" s="4">
        <v>4.5</v>
      </c>
      <c r="M67" s="4">
        <v>65.7</v>
      </c>
      <c r="N67" s="4">
        <v>3.1</v>
      </c>
      <c r="O67" s="4">
        <v>6.1</v>
      </c>
      <c r="P67" s="4">
        <v>9.3000000000000007</v>
      </c>
      <c r="Q67" s="4">
        <v>2.1</v>
      </c>
      <c r="R67" s="4">
        <v>2</v>
      </c>
      <c r="S67" s="4">
        <v>1.1000000000000001</v>
      </c>
      <c r="T67" s="4">
        <v>0.6</v>
      </c>
      <c r="U67" s="4">
        <v>2.5</v>
      </c>
      <c r="V67" s="4">
        <v>15.2</v>
      </c>
    </row>
    <row r="68" spans="1:22" x14ac:dyDescent="0.25">
      <c r="A68" s="3" t="s">
        <v>115</v>
      </c>
      <c r="B68" s="3" t="s">
        <v>20</v>
      </c>
      <c r="C68" s="4">
        <v>81</v>
      </c>
      <c r="D68" s="4">
        <v>32.9</v>
      </c>
      <c r="E68" s="4">
        <v>6.5</v>
      </c>
      <c r="F68" s="4">
        <v>12.1</v>
      </c>
      <c r="G68" s="4">
        <v>53.6</v>
      </c>
      <c r="H68" s="4">
        <v>0.3</v>
      </c>
      <c r="I68" s="4">
        <v>0.7</v>
      </c>
      <c r="J68" s="4">
        <v>38.299999999999997</v>
      </c>
      <c r="K68" s="4">
        <v>1.9</v>
      </c>
      <c r="L68" s="4">
        <v>2.5</v>
      </c>
      <c r="M68" s="4">
        <v>78.400000000000006</v>
      </c>
      <c r="N68" s="4">
        <v>2.8</v>
      </c>
      <c r="O68" s="4">
        <v>6</v>
      </c>
      <c r="P68" s="4">
        <v>8.8000000000000007</v>
      </c>
      <c r="Q68" s="4">
        <v>1</v>
      </c>
      <c r="R68" s="4">
        <v>1.5</v>
      </c>
      <c r="S68" s="4">
        <v>0.5</v>
      </c>
      <c r="T68" s="4">
        <v>2.7</v>
      </c>
      <c r="U68" s="4">
        <v>2.9</v>
      </c>
      <c r="V68" s="4">
        <v>15.1</v>
      </c>
    </row>
    <row r="69" spans="1:22" x14ac:dyDescent="0.25">
      <c r="A69" s="3" t="s">
        <v>116</v>
      </c>
      <c r="B69" s="3" t="s">
        <v>94</v>
      </c>
      <c r="C69" s="4">
        <v>74</v>
      </c>
      <c r="D69" s="4">
        <v>29.2</v>
      </c>
      <c r="E69" s="4">
        <v>6</v>
      </c>
      <c r="F69" s="4">
        <v>12.2</v>
      </c>
      <c r="G69" s="4">
        <v>49</v>
      </c>
      <c r="H69" s="4">
        <v>0</v>
      </c>
      <c r="I69" s="4">
        <v>0.1</v>
      </c>
      <c r="J69" s="4">
        <v>0</v>
      </c>
      <c r="K69" s="4">
        <v>3.1</v>
      </c>
      <c r="L69" s="4">
        <v>4.3</v>
      </c>
      <c r="M69" s="4">
        <v>73.099999999999994</v>
      </c>
      <c r="N69" s="4">
        <v>2.1</v>
      </c>
      <c r="O69" s="4">
        <v>7.6</v>
      </c>
      <c r="P69" s="4">
        <v>9.6999999999999993</v>
      </c>
      <c r="Q69" s="4">
        <v>3</v>
      </c>
      <c r="R69" s="4">
        <v>2.1</v>
      </c>
      <c r="S69" s="4">
        <v>0.6</v>
      </c>
      <c r="T69" s="4">
        <v>1.9</v>
      </c>
      <c r="U69" s="4">
        <v>1.8</v>
      </c>
      <c r="V69" s="4">
        <v>15.1</v>
      </c>
    </row>
    <row r="70" spans="1:22" x14ac:dyDescent="0.25">
      <c r="A70" s="3" t="s">
        <v>117</v>
      </c>
      <c r="B70" s="3" t="s">
        <v>92</v>
      </c>
      <c r="C70" s="4">
        <v>60</v>
      </c>
      <c r="D70" s="4">
        <v>30.9</v>
      </c>
      <c r="E70" s="4">
        <v>6</v>
      </c>
      <c r="F70" s="4">
        <v>13.8</v>
      </c>
      <c r="G70" s="4">
        <v>43.8</v>
      </c>
      <c r="H70" s="4">
        <v>1.3</v>
      </c>
      <c r="I70" s="4">
        <v>3.3</v>
      </c>
      <c r="J70" s="4">
        <v>39.5</v>
      </c>
      <c r="K70" s="4">
        <v>1.5</v>
      </c>
      <c r="L70" s="4">
        <v>1.9</v>
      </c>
      <c r="M70" s="4">
        <v>80.400000000000006</v>
      </c>
      <c r="N70" s="4">
        <v>0.8</v>
      </c>
      <c r="O70" s="4">
        <v>3</v>
      </c>
      <c r="P70" s="4">
        <v>3.8</v>
      </c>
      <c r="Q70" s="4">
        <v>1.4</v>
      </c>
      <c r="R70" s="4">
        <v>1.6</v>
      </c>
      <c r="S70" s="4">
        <v>1.1000000000000001</v>
      </c>
      <c r="T70" s="4">
        <v>0.2</v>
      </c>
      <c r="U70" s="4">
        <v>2.4</v>
      </c>
      <c r="V70" s="4">
        <v>14.9</v>
      </c>
    </row>
    <row r="71" spans="1:22" x14ac:dyDescent="0.25">
      <c r="A71" s="3" t="s">
        <v>118</v>
      </c>
      <c r="B71" s="3" t="s">
        <v>71</v>
      </c>
      <c r="C71" s="4">
        <v>61</v>
      </c>
      <c r="D71" s="4">
        <v>30.3</v>
      </c>
      <c r="E71" s="4">
        <v>5.4</v>
      </c>
      <c r="F71" s="4">
        <v>11.7</v>
      </c>
      <c r="G71" s="4">
        <v>46.4</v>
      </c>
      <c r="H71" s="4">
        <v>0.5</v>
      </c>
      <c r="I71" s="4">
        <v>2.1</v>
      </c>
      <c r="J71" s="4">
        <v>25.4</v>
      </c>
      <c r="K71" s="4">
        <v>3.2</v>
      </c>
      <c r="L71" s="4">
        <v>4</v>
      </c>
      <c r="M71" s="4">
        <v>80.7</v>
      </c>
      <c r="N71" s="4">
        <v>1.4</v>
      </c>
      <c r="O71" s="4">
        <v>5.5</v>
      </c>
      <c r="P71" s="4">
        <v>7</v>
      </c>
      <c r="Q71" s="4">
        <v>1.3</v>
      </c>
      <c r="R71" s="4">
        <v>1.3</v>
      </c>
      <c r="S71" s="4">
        <v>0.7</v>
      </c>
      <c r="T71" s="4">
        <v>0.4</v>
      </c>
      <c r="U71" s="4">
        <v>2.2999999999999998</v>
      </c>
      <c r="V71" s="4">
        <v>14.6</v>
      </c>
    </row>
    <row r="72" spans="1:22" x14ac:dyDescent="0.25">
      <c r="A72" s="3" t="s">
        <v>119</v>
      </c>
      <c r="B72" s="3" t="s">
        <v>85</v>
      </c>
      <c r="C72" s="4">
        <v>59</v>
      </c>
      <c r="D72" s="4">
        <v>33.4</v>
      </c>
      <c r="E72" s="4">
        <v>5.7</v>
      </c>
      <c r="F72" s="4">
        <v>12.1</v>
      </c>
      <c r="G72" s="4">
        <v>47.3</v>
      </c>
      <c r="H72" s="4">
        <v>0</v>
      </c>
      <c r="I72" s="4">
        <v>0.2</v>
      </c>
      <c r="J72" s="4">
        <v>18.2</v>
      </c>
      <c r="K72" s="4">
        <v>3.1</v>
      </c>
      <c r="L72" s="4">
        <v>4.0999999999999996</v>
      </c>
      <c r="M72" s="4">
        <v>76.8</v>
      </c>
      <c r="N72" s="4">
        <v>1.4</v>
      </c>
      <c r="O72" s="4">
        <v>5.8</v>
      </c>
      <c r="P72" s="4">
        <v>7.2</v>
      </c>
      <c r="Q72" s="4">
        <v>3.6</v>
      </c>
      <c r="R72" s="4">
        <v>1.9</v>
      </c>
      <c r="S72" s="4">
        <v>1</v>
      </c>
      <c r="T72" s="4">
        <v>1.3</v>
      </c>
      <c r="U72" s="4">
        <v>2.5</v>
      </c>
      <c r="V72" s="4">
        <v>14.6</v>
      </c>
    </row>
    <row r="73" spans="1:22" x14ac:dyDescent="0.25">
      <c r="A73" s="3" t="s">
        <v>120</v>
      </c>
      <c r="B73" s="3" t="s">
        <v>49</v>
      </c>
      <c r="C73" s="4">
        <v>72</v>
      </c>
      <c r="D73" s="4">
        <v>28.2</v>
      </c>
      <c r="E73" s="4">
        <v>5.4</v>
      </c>
      <c r="F73" s="4">
        <v>12.5</v>
      </c>
      <c r="G73" s="4">
        <v>43.6</v>
      </c>
      <c r="H73" s="4">
        <v>0.3</v>
      </c>
      <c r="I73" s="4">
        <v>1.3</v>
      </c>
      <c r="J73" s="4">
        <v>22.1</v>
      </c>
      <c r="K73" s="4">
        <v>3.3</v>
      </c>
      <c r="L73" s="4">
        <v>4.3</v>
      </c>
      <c r="M73" s="4">
        <v>77.099999999999994</v>
      </c>
      <c r="N73" s="4">
        <v>1.1000000000000001</v>
      </c>
      <c r="O73" s="4">
        <v>3.7</v>
      </c>
      <c r="P73" s="4">
        <v>4.7</v>
      </c>
      <c r="Q73" s="4">
        <v>5</v>
      </c>
      <c r="R73" s="4">
        <v>2.4</v>
      </c>
      <c r="S73" s="4">
        <v>1.2</v>
      </c>
      <c r="T73" s="4">
        <v>0.3</v>
      </c>
      <c r="U73" s="4">
        <v>2.2000000000000002</v>
      </c>
      <c r="V73" s="4">
        <v>14.5</v>
      </c>
    </row>
    <row r="74" spans="1:22" x14ac:dyDescent="0.25">
      <c r="A74" s="3" t="s">
        <v>121</v>
      </c>
      <c r="B74" s="3" t="s">
        <v>22</v>
      </c>
      <c r="C74" s="4">
        <v>74</v>
      </c>
      <c r="D74" s="4">
        <v>32.700000000000003</v>
      </c>
      <c r="E74" s="4">
        <v>5.4</v>
      </c>
      <c r="F74" s="4">
        <v>12.9</v>
      </c>
      <c r="G74" s="4">
        <v>41.5</v>
      </c>
      <c r="H74" s="4">
        <v>2.6</v>
      </c>
      <c r="I74" s="4">
        <v>6.5</v>
      </c>
      <c r="J74" s="4">
        <v>39.4</v>
      </c>
      <c r="K74" s="4">
        <v>1.2</v>
      </c>
      <c r="L74" s="4">
        <v>1.9</v>
      </c>
      <c r="M74" s="4">
        <v>65.2</v>
      </c>
      <c r="N74" s="4">
        <v>0.5</v>
      </c>
      <c r="O74" s="4">
        <v>3.5</v>
      </c>
      <c r="P74" s="4">
        <v>4</v>
      </c>
      <c r="Q74" s="4">
        <v>3</v>
      </c>
      <c r="R74" s="4">
        <v>1.5</v>
      </c>
      <c r="S74" s="4">
        <v>0.9</v>
      </c>
      <c r="T74" s="4">
        <v>0.3</v>
      </c>
      <c r="U74" s="4">
        <v>2.6</v>
      </c>
      <c r="V74" s="4">
        <v>14.5</v>
      </c>
    </row>
    <row r="75" spans="1:22" x14ac:dyDescent="0.25">
      <c r="A75" s="3" t="s">
        <v>122</v>
      </c>
      <c r="B75" s="3" t="s">
        <v>59</v>
      </c>
      <c r="C75" s="4">
        <v>77</v>
      </c>
      <c r="D75" s="4">
        <v>35.4</v>
      </c>
      <c r="E75" s="4">
        <v>5.0999999999999996</v>
      </c>
      <c r="F75" s="4">
        <v>11.1</v>
      </c>
      <c r="G75" s="4">
        <v>45.6</v>
      </c>
      <c r="H75" s="4">
        <v>2.2999999999999998</v>
      </c>
      <c r="I75" s="4">
        <v>5.7</v>
      </c>
      <c r="J75" s="4">
        <v>40.700000000000003</v>
      </c>
      <c r="K75" s="4">
        <v>1.9</v>
      </c>
      <c r="L75" s="4">
        <v>2.5</v>
      </c>
      <c r="M75" s="4">
        <v>77.2</v>
      </c>
      <c r="N75" s="4">
        <v>1.3</v>
      </c>
      <c r="O75" s="4">
        <v>4.9000000000000004</v>
      </c>
      <c r="P75" s="4">
        <v>6.2</v>
      </c>
      <c r="Q75" s="4">
        <v>2.5</v>
      </c>
      <c r="R75" s="4">
        <v>1.7</v>
      </c>
      <c r="S75" s="4">
        <v>1.6</v>
      </c>
      <c r="T75" s="4">
        <v>0.3</v>
      </c>
      <c r="U75" s="4">
        <v>2.2999999999999998</v>
      </c>
      <c r="V75" s="4">
        <v>14.4</v>
      </c>
    </row>
    <row r="76" spans="1:22" x14ac:dyDescent="0.25">
      <c r="A76" s="3" t="s">
        <v>123</v>
      </c>
      <c r="B76" s="3" t="s">
        <v>52</v>
      </c>
      <c r="C76" s="4">
        <v>64</v>
      </c>
      <c r="D76" s="4">
        <v>32.200000000000003</v>
      </c>
      <c r="E76" s="4">
        <v>5</v>
      </c>
      <c r="F76" s="4">
        <v>11.2</v>
      </c>
      <c r="G76" s="4">
        <v>45</v>
      </c>
      <c r="H76" s="4">
        <v>1.5</v>
      </c>
      <c r="I76" s="4">
        <v>4.2</v>
      </c>
      <c r="J76" s="4">
        <v>36.6</v>
      </c>
      <c r="K76" s="4">
        <v>2.7</v>
      </c>
      <c r="L76" s="4">
        <v>3.4</v>
      </c>
      <c r="M76" s="4">
        <v>80.099999999999994</v>
      </c>
      <c r="N76" s="4">
        <v>0.2</v>
      </c>
      <c r="O76" s="4">
        <v>2.4</v>
      </c>
      <c r="P76" s="4">
        <v>2.6</v>
      </c>
      <c r="Q76" s="4">
        <v>6.1</v>
      </c>
      <c r="R76" s="4">
        <v>2.2000000000000002</v>
      </c>
      <c r="S76" s="4">
        <v>1.5</v>
      </c>
      <c r="T76" s="4">
        <v>0.2</v>
      </c>
      <c r="U76" s="4">
        <v>2.2999999999999998</v>
      </c>
      <c r="V76" s="4">
        <v>14.3</v>
      </c>
    </row>
    <row r="77" spans="1:22" x14ac:dyDescent="0.25">
      <c r="A77" s="3" t="s">
        <v>124</v>
      </c>
      <c r="B77" s="3" t="s">
        <v>49</v>
      </c>
      <c r="C77" s="4">
        <v>34</v>
      </c>
      <c r="D77" s="4">
        <v>33.6</v>
      </c>
      <c r="E77" s="4">
        <v>6</v>
      </c>
      <c r="F77" s="4">
        <v>13.4</v>
      </c>
      <c r="G77" s="4">
        <v>44.7</v>
      </c>
      <c r="H77" s="4">
        <v>0.9</v>
      </c>
      <c r="I77" s="4">
        <v>2.2999999999999998</v>
      </c>
      <c r="J77" s="4">
        <v>39</v>
      </c>
      <c r="K77" s="4">
        <v>1.5</v>
      </c>
      <c r="L77" s="4">
        <v>1.9</v>
      </c>
      <c r="M77" s="4">
        <v>81</v>
      </c>
      <c r="N77" s="4">
        <v>0.8</v>
      </c>
      <c r="O77" s="4">
        <v>3.4</v>
      </c>
      <c r="P77" s="4">
        <v>4.2</v>
      </c>
      <c r="Q77" s="4">
        <v>7.9</v>
      </c>
      <c r="R77" s="4">
        <v>3.1</v>
      </c>
      <c r="S77" s="4">
        <v>1.6</v>
      </c>
      <c r="T77" s="4">
        <v>0.4</v>
      </c>
      <c r="U77" s="4">
        <v>2.7</v>
      </c>
      <c r="V77" s="4">
        <v>14.3</v>
      </c>
    </row>
    <row r="78" spans="1:22" x14ac:dyDescent="0.25">
      <c r="A78" s="3" t="s">
        <v>125</v>
      </c>
      <c r="B78" s="3" t="s">
        <v>71</v>
      </c>
      <c r="C78" s="4">
        <v>57</v>
      </c>
      <c r="D78" s="4">
        <v>31.8</v>
      </c>
      <c r="E78" s="4">
        <v>6.2</v>
      </c>
      <c r="F78" s="4">
        <v>12.2</v>
      </c>
      <c r="G78" s="4">
        <v>50.7</v>
      </c>
      <c r="H78" s="4">
        <v>0</v>
      </c>
      <c r="I78" s="4">
        <v>0</v>
      </c>
      <c r="J78" s="4" t="s">
        <v>88</v>
      </c>
      <c r="K78" s="4">
        <v>1.8</v>
      </c>
      <c r="L78" s="4">
        <v>2.4</v>
      </c>
      <c r="M78" s="4">
        <v>76.599999999999994</v>
      </c>
      <c r="N78" s="4">
        <v>3.2</v>
      </c>
      <c r="O78" s="4">
        <v>7.7</v>
      </c>
      <c r="P78" s="4">
        <v>11</v>
      </c>
      <c r="Q78" s="4">
        <v>1.8</v>
      </c>
      <c r="R78" s="4">
        <v>2</v>
      </c>
      <c r="S78" s="4">
        <v>1.1000000000000001</v>
      </c>
      <c r="T78" s="4">
        <v>0.8</v>
      </c>
      <c r="U78" s="4">
        <v>3</v>
      </c>
      <c r="V78" s="4">
        <v>14.2</v>
      </c>
    </row>
    <row r="79" spans="1:22" x14ac:dyDescent="0.25">
      <c r="A79" s="3" t="s">
        <v>126</v>
      </c>
      <c r="B79" s="3" t="s">
        <v>59</v>
      </c>
      <c r="C79" s="4">
        <v>53</v>
      </c>
      <c r="D79" s="4">
        <v>29.4</v>
      </c>
      <c r="E79" s="4">
        <v>5.6</v>
      </c>
      <c r="F79" s="4">
        <v>11.2</v>
      </c>
      <c r="G79" s="4">
        <v>50.3</v>
      </c>
      <c r="H79" s="4">
        <v>0</v>
      </c>
      <c r="I79" s="4">
        <v>0.1</v>
      </c>
      <c r="J79" s="4">
        <v>20</v>
      </c>
      <c r="K79" s="4">
        <v>2.9</v>
      </c>
      <c r="L79" s="4">
        <v>5</v>
      </c>
      <c r="M79" s="4">
        <v>58.3</v>
      </c>
      <c r="N79" s="4">
        <v>1.2</v>
      </c>
      <c r="O79" s="4">
        <v>4.3</v>
      </c>
      <c r="P79" s="4">
        <v>5.5</v>
      </c>
      <c r="Q79" s="4">
        <v>2.9</v>
      </c>
      <c r="R79" s="4">
        <v>2.2000000000000002</v>
      </c>
      <c r="S79" s="4">
        <v>1.2</v>
      </c>
      <c r="T79" s="4">
        <v>0.9</v>
      </c>
      <c r="U79" s="4">
        <v>3.1</v>
      </c>
      <c r="V79" s="4">
        <v>14.2</v>
      </c>
    </row>
    <row r="80" spans="1:22" x14ac:dyDescent="0.25">
      <c r="A80" s="3" t="s">
        <v>127</v>
      </c>
      <c r="B80" s="3" t="s">
        <v>103</v>
      </c>
      <c r="C80" s="4">
        <v>78</v>
      </c>
      <c r="D80" s="4">
        <v>28.1</v>
      </c>
      <c r="E80" s="4">
        <v>4.9000000000000004</v>
      </c>
      <c r="F80" s="4">
        <v>10.7</v>
      </c>
      <c r="G80" s="4">
        <v>45.7</v>
      </c>
      <c r="H80" s="4">
        <v>0.6</v>
      </c>
      <c r="I80" s="4">
        <v>1.8</v>
      </c>
      <c r="J80" s="4">
        <v>35</v>
      </c>
      <c r="K80" s="4">
        <v>3.6</v>
      </c>
      <c r="L80" s="4">
        <v>4.8</v>
      </c>
      <c r="M80" s="4">
        <v>74.8</v>
      </c>
      <c r="N80" s="4">
        <v>0.8</v>
      </c>
      <c r="O80" s="4">
        <v>2.5</v>
      </c>
      <c r="P80" s="4">
        <v>3.3</v>
      </c>
      <c r="Q80" s="4">
        <v>2.7</v>
      </c>
      <c r="R80" s="4">
        <v>1.9</v>
      </c>
      <c r="S80" s="4">
        <v>0.9</v>
      </c>
      <c r="T80" s="4">
        <v>0.2</v>
      </c>
      <c r="U80" s="4">
        <v>2.4</v>
      </c>
      <c r="V80" s="4">
        <v>14</v>
      </c>
    </row>
    <row r="81" spans="1:22" x14ac:dyDescent="0.25">
      <c r="A81" s="3" t="s">
        <v>128</v>
      </c>
      <c r="B81" s="3" t="s">
        <v>43</v>
      </c>
      <c r="C81" s="4">
        <v>80</v>
      </c>
      <c r="D81" s="4">
        <v>30.9</v>
      </c>
      <c r="E81" s="4">
        <v>5.7</v>
      </c>
      <c r="F81" s="4">
        <v>11.7</v>
      </c>
      <c r="G81" s="4">
        <v>48.8</v>
      </c>
      <c r="H81" s="4">
        <v>0.1</v>
      </c>
      <c r="I81" s="4">
        <v>0.2</v>
      </c>
      <c r="J81" s="4">
        <v>26.7</v>
      </c>
      <c r="K81" s="4">
        <v>2.5</v>
      </c>
      <c r="L81" s="4">
        <v>3.1</v>
      </c>
      <c r="M81" s="4">
        <v>78.900000000000006</v>
      </c>
      <c r="N81" s="4">
        <v>1.5</v>
      </c>
      <c r="O81" s="4">
        <v>5.3</v>
      </c>
      <c r="P81" s="4">
        <v>6.8</v>
      </c>
      <c r="Q81" s="4">
        <v>2.8</v>
      </c>
      <c r="R81" s="4">
        <v>1.7</v>
      </c>
      <c r="S81" s="4">
        <v>0.8</v>
      </c>
      <c r="T81" s="4">
        <v>0.9</v>
      </c>
      <c r="U81" s="4">
        <v>2.2999999999999998</v>
      </c>
      <c r="V81" s="4">
        <v>14</v>
      </c>
    </row>
    <row r="82" spans="1:22" x14ac:dyDescent="0.25">
      <c r="A82" s="3" t="s">
        <v>129</v>
      </c>
      <c r="B82" s="3" t="s">
        <v>43</v>
      </c>
      <c r="C82" s="4">
        <v>81</v>
      </c>
      <c r="D82" s="4">
        <v>30.3</v>
      </c>
      <c r="E82" s="4">
        <v>5.4</v>
      </c>
      <c r="F82" s="4">
        <v>12.6</v>
      </c>
      <c r="G82" s="4">
        <v>42.5</v>
      </c>
      <c r="H82" s="4">
        <v>0.6</v>
      </c>
      <c r="I82" s="4">
        <v>1.9</v>
      </c>
      <c r="J82" s="4">
        <v>32.1</v>
      </c>
      <c r="K82" s="4">
        <v>2.6</v>
      </c>
      <c r="L82" s="4">
        <v>3.2</v>
      </c>
      <c r="M82" s="4">
        <v>81.3</v>
      </c>
      <c r="N82" s="4">
        <v>0.8</v>
      </c>
      <c r="O82" s="4">
        <v>4.3</v>
      </c>
      <c r="P82" s="4">
        <v>5</v>
      </c>
      <c r="Q82" s="4">
        <v>3.2</v>
      </c>
      <c r="R82" s="4">
        <v>2.2999999999999998</v>
      </c>
      <c r="S82" s="4">
        <v>0.8</v>
      </c>
      <c r="T82" s="4">
        <v>0.1</v>
      </c>
      <c r="U82" s="4">
        <v>2.4</v>
      </c>
      <c r="V82" s="4">
        <v>14</v>
      </c>
    </row>
    <row r="83" spans="1:22" x14ac:dyDescent="0.25">
      <c r="A83" s="3" t="s">
        <v>130</v>
      </c>
      <c r="B83" s="3" t="s">
        <v>40</v>
      </c>
      <c r="C83" s="4">
        <v>77</v>
      </c>
      <c r="D83" s="4">
        <v>32</v>
      </c>
      <c r="E83" s="4">
        <v>5.2</v>
      </c>
      <c r="F83" s="4">
        <v>12.1</v>
      </c>
      <c r="G83" s="4">
        <v>43.3</v>
      </c>
      <c r="H83" s="4">
        <v>0.5</v>
      </c>
      <c r="I83" s="4">
        <v>1.5</v>
      </c>
      <c r="J83" s="4">
        <v>34.799999999999997</v>
      </c>
      <c r="K83" s="4">
        <v>3.1</v>
      </c>
      <c r="L83" s="4">
        <v>4</v>
      </c>
      <c r="M83" s="4">
        <v>76.099999999999994</v>
      </c>
      <c r="N83" s="4">
        <v>0.4</v>
      </c>
      <c r="O83" s="4">
        <v>3.6</v>
      </c>
      <c r="P83" s="4">
        <v>4</v>
      </c>
      <c r="Q83" s="4">
        <v>2.6</v>
      </c>
      <c r="R83" s="4">
        <v>1.5</v>
      </c>
      <c r="S83" s="4">
        <v>0.7</v>
      </c>
      <c r="T83" s="4">
        <v>0.4</v>
      </c>
      <c r="U83" s="4">
        <v>2.1</v>
      </c>
      <c r="V83" s="4">
        <v>14</v>
      </c>
    </row>
    <row r="84" spans="1:22" x14ac:dyDescent="0.25">
      <c r="A84" s="3" t="s">
        <v>131</v>
      </c>
      <c r="B84" s="3" t="s">
        <v>100</v>
      </c>
      <c r="C84" s="4">
        <v>73</v>
      </c>
      <c r="D84" s="4">
        <v>26.7</v>
      </c>
      <c r="E84" s="4">
        <v>5.0999999999999996</v>
      </c>
      <c r="F84" s="4">
        <v>11.7</v>
      </c>
      <c r="G84" s="4">
        <v>43.6</v>
      </c>
      <c r="H84" s="4">
        <v>0.3</v>
      </c>
      <c r="I84" s="4">
        <v>1.2</v>
      </c>
      <c r="J84" s="4">
        <v>27.3</v>
      </c>
      <c r="K84" s="4">
        <v>3.3</v>
      </c>
      <c r="L84" s="4">
        <v>4</v>
      </c>
      <c r="M84" s="4">
        <v>83.6</v>
      </c>
      <c r="N84" s="4">
        <v>0.5</v>
      </c>
      <c r="O84" s="4">
        <v>1.8</v>
      </c>
      <c r="P84" s="4">
        <v>2.2999999999999998</v>
      </c>
      <c r="Q84" s="4">
        <v>2.1</v>
      </c>
      <c r="R84" s="4">
        <v>1.7</v>
      </c>
      <c r="S84" s="4">
        <v>0.7</v>
      </c>
      <c r="T84" s="4">
        <v>0.1</v>
      </c>
      <c r="U84" s="4">
        <v>1.8</v>
      </c>
      <c r="V84" s="4">
        <v>13.9</v>
      </c>
    </row>
    <row r="85" spans="1:22" x14ac:dyDescent="0.25">
      <c r="A85" s="3" t="s">
        <v>132</v>
      </c>
      <c r="B85" s="3" t="s">
        <v>43</v>
      </c>
      <c r="C85" s="4">
        <v>78</v>
      </c>
      <c r="D85" s="4">
        <v>35.299999999999997</v>
      </c>
      <c r="E85" s="4">
        <v>5.5</v>
      </c>
      <c r="F85" s="4">
        <v>11.2</v>
      </c>
      <c r="G85" s="4">
        <v>49.1</v>
      </c>
      <c r="H85" s="4">
        <v>1.1000000000000001</v>
      </c>
      <c r="I85" s="4">
        <v>3.1</v>
      </c>
      <c r="J85" s="4">
        <v>35.200000000000003</v>
      </c>
      <c r="K85" s="4">
        <v>1.8</v>
      </c>
      <c r="L85" s="4">
        <v>2.5</v>
      </c>
      <c r="M85" s="4">
        <v>71.099999999999994</v>
      </c>
      <c r="N85" s="4">
        <v>1.2</v>
      </c>
      <c r="O85" s="4">
        <v>5.9</v>
      </c>
      <c r="P85" s="4">
        <v>7.2</v>
      </c>
      <c r="Q85" s="4">
        <v>4.5999999999999996</v>
      </c>
      <c r="R85" s="4">
        <v>2.7</v>
      </c>
      <c r="S85" s="4">
        <v>0.7</v>
      </c>
      <c r="T85" s="4">
        <v>0.1</v>
      </c>
      <c r="U85" s="4">
        <v>2.5</v>
      </c>
      <c r="V85" s="4">
        <v>13.8</v>
      </c>
    </row>
    <row r="86" spans="1:22" x14ac:dyDescent="0.25">
      <c r="A86" s="3" t="s">
        <v>133</v>
      </c>
      <c r="B86" s="3" t="s">
        <v>54</v>
      </c>
      <c r="C86" s="4">
        <v>81</v>
      </c>
      <c r="D86" s="4">
        <v>26.6</v>
      </c>
      <c r="E86" s="4">
        <v>5.0999999999999996</v>
      </c>
      <c r="F86" s="4">
        <v>10.4</v>
      </c>
      <c r="G86" s="4">
        <v>48.6</v>
      </c>
      <c r="H86" s="4">
        <v>0.4</v>
      </c>
      <c r="I86" s="4">
        <v>1.3</v>
      </c>
      <c r="J86" s="4">
        <v>31.5</v>
      </c>
      <c r="K86" s="4">
        <v>3.2</v>
      </c>
      <c r="L86" s="4">
        <v>4</v>
      </c>
      <c r="M86" s="4">
        <v>79.2</v>
      </c>
      <c r="N86" s="4">
        <v>1.7</v>
      </c>
      <c r="O86" s="4">
        <v>4.3</v>
      </c>
      <c r="P86" s="4">
        <v>6</v>
      </c>
      <c r="Q86" s="4">
        <v>1.8</v>
      </c>
      <c r="R86" s="4">
        <v>1.8</v>
      </c>
      <c r="S86" s="4">
        <v>0.8</v>
      </c>
      <c r="T86" s="4">
        <v>0.6</v>
      </c>
      <c r="U86" s="4">
        <v>2.9</v>
      </c>
      <c r="V86" s="4">
        <v>13.8</v>
      </c>
    </row>
    <row r="87" spans="1:22" x14ac:dyDescent="0.25">
      <c r="A87" s="3" t="s">
        <v>134</v>
      </c>
      <c r="B87" s="3" t="s">
        <v>73</v>
      </c>
      <c r="C87" s="4">
        <v>6</v>
      </c>
      <c r="D87" s="4">
        <v>29.5</v>
      </c>
      <c r="E87" s="4">
        <v>5.2</v>
      </c>
      <c r="F87" s="4">
        <v>12.2</v>
      </c>
      <c r="G87" s="4">
        <v>42.5</v>
      </c>
      <c r="H87" s="4">
        <v>0.5</v>
      </c>
      <c r="I87" s="4">
        <v>2.7</v>
      </c>
      <c r="J87" s="4">
        <v>18.8</v>
      </c>
      <c r="K87" s="4">
        <v>3</v>
      </c>
      <c r="L87" s="4">
        <v>3.5</v>
      </c>
      <c r="M87" s="4">
        <v>85.7</v>
      </c>
      <c r="N87" s="4">
        <v>0.3</v>
      </c>
      <c r="O87" s="4">
        <v>4</v>
      </c>
      <c r="P87" s="4">
        <v>4.3</v>
      </c>
      <c r="Q87" s="4">
        <v>6.3</v>
      </c>
      <c r="R87" s="4">
        <v>5.7</v>
      </c>
      <c r="S87" s="4">
        <v>1.2</v>
      </c>
      <c r="T87" s="4">
        <v>0.2</v>
      </c>
      <c r="U87" s="4">
        <v>1.5</v>
      </c>
      <c r="V87" s="4">
        <v>13.8</v>
      </c>
    </row>
    <row r="88" spans="1:22" x14ac:dyDescent="0.25">
      <c r="A88" s="3" t="s">
        <v>135</v>
      </c>
      <c r="B88" s="3" t="s">
        <v>71</v>
      </c>
      <c r="C88" s="4">
        <v>80</v>
      </c>
      <c r="D88" s="4">
        <v>31.1</v>
      </c>
      <c r="E88" s="4">
        <v>4.9000000000000004</v>
      </c>
      <c r="F88" s="4">
        <v>11.7</v>
      </c>
      <c r="G88" s="4">
        <v>41.9</v>
      </c>
      <c r="H88" s="4">
        <v>0.9</v>
      </c>
      <c r="I88" s="4">
        <v>2.8</v>
      </c>
      <c r="J88" s="4">
        <v>32.700000000000003</v>
      </c>
      <c r="K88" s="4">
        <v>3.1</v>
      </c>
      <c r="L88" s="4">
        <v>4</v>
      </c>
      <c r="M88" s="4">
        <v>78</v>
      </c>
      <c r="N88" s="4">
        <v>0.5</v>
      </c>
      <c r="O88" s="4">
        <v>3.6</v>
      </c>
      <c r="P88" s="4">
        <v>4.0999999999999996</v>
      </c>
      <c r="Q88" s="4">
        <v>4.0999999999999996</v>
      </c>
      <c r="R88" s="4">
        <v>3.2</v>
      </c>
      <c r="S88" s="4">
        <v>1.6</v>
      </c>
      <c r="T88" s="4">
        <v>0.5</v>
      </c>
      <c r="U88" s="4">
        <v>2.6</v>
      </c>
      <c r="V88" s="4">
        <v>13.8</v>
      </c>
    </row>
    <row r="89" spans="1:22" x14ac:dyDescent="0.25">
      <c r="A89" s="3" t="s">
        <v>136</v>
      </c>
      <c r="B89" s="3" t="s">
        <v>107</v>
      </c>
      <c r="C89" s="4">
        <v>76</v>
      </c>
      <c r="D89" s="4">
        <v>28.2</v>
      </c>
      <c r="E89" s="4">
        <v>5.9</v>
      </c>
      <c r="F89" s="4">
        <v>12.9</v>
      </c>
      <c r="G89" s="4">
        <v>45.6</v>
      </c>
      <c r="H89" s="4">
        <v>0</v>
      </c>
      <c r="I89" s="4">
        <v>0</v>
      </c>
      <c r="J89" s="4">
        <v>0</v>
      </c>
      <c r="K89" s="4">
        <v>1.9</v>
      </c>
      <c r="L89" s="4">
        <v>2.5</v>
      </c>
      <c r="M89" s="4">
        <v>76.7</v>
      </c>
      <c r="N89" s="4">
        <v>1.8</v>
      </c>
      <c r="O89" s="4">
        <v>6.5</v>
      </c>
      <c r="P89" s="4">
        <v>8.3000000000000007</v>
      </c>
      <c r="Q89" s="4">
        <v>1.6</v>
      </c>
      <c r="R89" s="4">
        <v>2</v>
      </c>
      <c r="S89" s="4">
        <v>0.7</v>
      </c>
      <c r="T89" s="4">
        <v>0.3</v>
      </c>
      <c r="U89" s="4">
        <v>2.8</v>
      </c>
      <c r="V89" s="4">
        <v>13.7</v>
      </c>
    </row>
    <row r="90" spans="1:22" x14ac:dyDescent="0.25">
      <c r="A90" s="3" t="s">
        <v>137</v>
      </c>
      <c r="B90" s="3" t="s">
        <v>83</v>
      </c>
      <c r="C90" s="4">
        <v>80</v>
      </c>
      <c r="D90" s="4">
        <v>27.2</v>
      </c>
      <c r="E90" s="4">
        <v>5.6</v>
      </c>
      <c r="F90" s="4">
        <v>10.3</v>
      </c>
      <c r="G90" s="4">
        <v>54.5</v>
      </c>
      <c r="H90" s="4">
        <v>0</v>
      </c>
      <c r="I90" s="4">
        <v>0</v>
      </c>
      <c r="J90" s="4">
        <v>0</v>
      </c>
      <c r="K90" s="4">
        <v>2.5</v>
      </c>
      <c r="L90" s="4">
        <v>3.9</v>
      </c>
      <c r="M90" s="4">
        <v>65</v>
      </c>
      <c r="N90" s="4">
        <v>3</v>
      </c>
      <c r="O90" s="4">
        <v>5.6</v>
      </c>
      <c r="P90" s="4">
        <v>8.6</v>
      </c>
      <c r="Q90" s="4">
        <v>1.2</v>
      </c>
      <c r="R90" s="4">
        <v>1.7</v>
      </c>
      <c r="S90" s="4">
        <v>0.9</v>
      </c>
      <c r="T90" s="4">
        <v>0.9</v>
      </c>
      <c r="U90" s="4">
        <v>2.4</v>
      </c>
      <c r="V90" s="4">
        <v>13.7</v>
      </c>
    </row>
    <row r="91" spans="1:22" x14ac:dyDescent="0.25">
      <c r="A91" s="3" t="s">
        <v>138</v>
      </c>
      <c r="B91" s="3" t="s">
        <v>83</v>
      </c>
      <c r="C91" s="4">
        <v>62</v>
      </c>
      <c r="D91" s="4">
        <v>31.1</v>
      </c>
      <c r="E91" s="4">
        <v>5</v>
      </c>
      <c r="F91" s="4">
        <v>11.9</v>
      </c>
      <c r="G91" s="4">
        <v>41.6</v>
      </c>
      <c r="H91" s="4">
        <v>2</v>
      </c>
      <c r="I91" s="4">
        <v>5.7</v>
      </c>
      <c r="J91" s="4">
        <v>34.799999999999997</v>
      </c>
      <c r="K91" s="4">
        <v>1.8</v>
      </c>
      <c r="L91" s="4">
        <v>2.5</v>
      </c>
      <c r="M91" s="4">
        <v>72.400000000000006</v>
      </c>
      <c r="N91" s="4">
        <v>0.9</v>
      </c>
      <c r="O91" s="4">
        <v>3.8</v>
      </c>
      <c r="P91" s="4">
        <v>4.7</v>
      </c>
      <c r="Q91" s="4">
        <v>1.8</v>
      </c>
      <c r="R91" s="4">
        <v>1.3</v>
      </c>
      <c r="S91" s="4">
        <v>0.7</v>
      </c>
      <c r="T91" s="4">
        <v>0.5</v>
      </c>
      <c r="U91" s="4">
        <v>3.1</v>
      </c>
      <c r="V91" s="4">
        <v>13.6</v>
      </c>
    </row>
    <row r="92" spans="1:22" x14ac:dyDescent="0.25">
      <c r="A92" s="3" t="s">
        <v>139</v>
      </c>
      <c r="B92" s="3" t="s">
        <v>52</v>
      </c>
      <c r="C92" s="4">
        <v>75</v>
      </c>
      <c r="D92" s="4">
        <v>28</v>
      </c>
      <c r="E92" s="4">
        <v>4.3</v>
      </c>
      <c r="F92" s="4">
        <v>9.5</v>
      </c>
      <c r="G92" s="4">
        <v>45.1</v>
      </c>
      <c r="H92" s="4">
        <v>1.5</v>
      </c>
      <c r="I92" s="4">
        <v>4</v>
      </c>
      <c r="J92" s="4">
        <v>37.299999999999997</v>
      </c>
      <c r="K92" s="4">
        <v>3.4</v>
      </c>
      <c r="L92" s="4">
        <v>4.0999999999999996</v>
      </c>
      <c r="M92" s="4">
        <v>82.6</v>
      </c>
      <c r="N92" s="4">
        <v>0.3</v>
      </c>
      <c r="O92" s="4">
        <v>4.3</v>
      </c>
      <c r="P92" s="4">
        <v>4.5999999999999996</v>
      </c>
      <c r="Q92" s="4">
        <v>2.4</v>
      </c>
      <c r="R92" s="4">
        <v>2</v>
      </c>
      <c r="S92" s="4">
        <v>1.1000000000000001</v>
      </c>
      <c r="T92" s="4">
        <v>0.4</v>
      </c>
      <c r="U92" s="4">
        <v>2.5</v>
      </c>
      <c r="V92" s="4">
        <v>13.5</v>
      </c>
    </row>
    <row r="93" spans="1:22" x14ac:dyDescent="0.25">
      <c r="A93" s="3" t="s">
        <v>140</v>
      </c>
      <c r="B93" s="3" t="s">
        <v>100</v>
      </c>
      <c r="C93" s="4">
        <v>81</v>
      </c>
      <c r="D93" s="4">
        <v>32.299999999999997</v>
      </c>
      <c r="E93" s="4">
        <v>5.9</v>
      </c>
      <c r="F93" s="4">
        <v>9.5</v>
      </c>
      <c r="G93" s="4">
        <v>62.3</v>
      </c>
      <c r="H93" s="4">
        <v>0</v>
      </c>
      <c r="I93" s="4">
        <v>0</v>
      </c>
      <c r="J93" s="4">
        <v>0</v>
      </c>
      <c r="K93" s="4">
        <v>1.7</v>
      </c>
      <c r="L93" s="4">
        <v>4</v>
      </c>
      <c r="M93" s="4">
        <v>41.8</v>
      </c>
      <c r="N93" s="4">
        <v>5.4</v>
      </c>
      <c r="O93" s="4">
        <v>7.8</v>
      </c>
      <c r="P93" s="4">
        <v>13.2</v>
      </c>
      <c r="Q93" s="4">
        <v>0.4</v>
      </c>
      <c r="R93" s="4">
        <v>1.4</v>
      </c>
      <c r="S93" s="4">
        <v>1.2</v>
      </c>
      <c r="T93" s="4">
        <v>1.6</v>
      </c>
      <c r="U93" s="4">
        <v>3.4</v>
      </c>
      <c r="V93" s="4">
        <v>13.5</v>
      </c>
    </row>
    <row r="94" spans="1:22" x14ac:dyDescent="0.25">
      <c r="A94" s="3" t="s">
        <v>141</v>
      </c>
      <c r="B94" s="3" t="s">
        <v>103</v>
      </c>
      <c r="C94" s="4">
        <v>73</v>
      </c>
      <c r="D94" s="4">
        <v>30.2</v>
      </c>
      <c r="E94" s="4">
        <v>5.3</v>
      </c>
      <c r="F94" s="4">
        <v>10.199999999999999</v>
      </c>
      <c r="G94" s="4">
        <v>52.2</v>
      </c>
      <c r="H94" s="4">
        <v>0</v>
      </c>
      <c r="I94" s="4">
        <v>0</v>
      </c>
      <c r="J94" s="4">
        <v>0</v>
      </c>
      <c r="K94" s="4">
        <v>2.6</v>
      </c>
      <c r="L94" s="4">
        <v>3.9</v>
      </c>
      <c r="M94" s="4">
        <v>66.900000000000006</v>
      </c>
      <c r="N94" s="4">
        <v>2.7</v>
      </c>
      <c r="O94" s="4">
        <v>6</v>
      </c>
      <c r="P94" s="4">
        <v>8.6999999999999993</v>
      </c>
      <c r="Q94" s="4">
        <v>1.2</v>
      </c>
      <c r="R94" s="4">
        <v>1.8</v>
      </c>
      <c r="S94" s="4">
        <v>1</v>
      </c>
      <c r="T94" s="4">
        <v>1.5</v>
      </c>
      <c r="U94" s="4">
        <v>3.2</v>
      </c>
      <c r="V94" s="4">
        <v>13.3</v>
      </c>
    </row>
    <row r="95" spans="1:22" x14ac:dyDescent="0.25">
      <c r="A95" s="3" t="s">
        <v>142</v>
      </c>
      <c r="B95" s="3" t="s">
        <v>22</v>
      </c>
      <c r="C95" s="4">
        <v>42</v>
      </c>
      <c r="D95" s="4">
        <v>29.9</v>
      </c>
      <c r="E95" s="4">
        <v>5.3</v>
      </c>
      <c r="F95" s="4">
        <v>12</v>
      </c>
      <c r="G95" s="4">
        <v>44.2</v>
      </c>
      <c r="H95" s="4">
        <v>0.7</v>
      </c>
      <c r="I95" s="4">
        <v>2.6</v>
      </c>
      <c r="J95" s="4">
        <v>27.8</v>
      </c>
      <c r="K95" s="4">
        <v>2</v>
      </c>
      <c r="L95" s="4">
        <v>2.4</v>
      </c>
      <c r="M95" s="4">
        <v>82.4</v>
      </c>
      <c r="N95" s="4">
        <v>1.6</v>
      </c>
      <c r="O95" s="4">
        <v>3.6</v>
      </c>
      <c r="P95" s="4">
        <v>5.3</v>
      </c>
      <c r="Q95" s="4">
        <v>1.1000000000000001</v>
      </c>
      <c r="R95" s="4">
        <v>1.4</v>
      </c>
      <c r="S95" s="4">
        <v>0.3</v>
      </c>
      <c r="T95" s="4">
        <v>1.2</v>
      </c>
      <c r="U95" s="4">
        <v>2.4</v>
      </c>
      <c r="V95" s="4">
        <v>13.3</v>
      </c>
    </row>
    <row r="96" spans="1:22" x14ac:dyDescent="0.25">
      <c r="A96" s="3" t="s">
        <v>143</v>
      </c>
      <c r="B96" s="3" t="s">
        <v>92</v>
      </c>
      <c r="C96" s="4">
        <v>74</v>
      </c>
      <c r="D96" s="4">
        <v>27.6</v>
      </c>
      <c r="E96" s="4">
        <v>5.2</v>
      </c>
      <c r="F96" s="4">
        <v>12.1</v>
      </c>
      <c r="G96" s="4">
        <v>42.7</v>
      </c>
      <c r="H96" s="4">
        <v>0.8</v>
      </c>
      <c r="I96" s="4">
        <v>2.8</v>
      </c>
      <c r="J96" s="4">
        <v>26.9</v>
      </c>
      <c r="K96" s="4">
        <v>2.1</v>
      </c>
      <c r="L96" s="4">
        <v>2.7</v>
      </c>
      <c r="M96" s="4">
        <v>77.8</v>
      </c>
      <c r="N96" s="4">
        <v>3.3</v>
      </c>
      <c r="O96" s="4">
        <v>4.9000000000000004</v>
      </c>
      <c r="P96" s="4">
        <v>8.1</v>
      </c>
      <c r="Q96" s="4">
        <v>1.6</v>
      </c>
      <c r="R96" s="4">
        <v>1.6</v>
      </c>
      <c r="S96" s="4">
        <v>0.5</v>
      </c>
      <c r="T96" s="4">
        <v>0.7</v>
      </c>
      <c r="U96" s="4">
        <v>3.4</v>
      </c>
      <c r="V96" s="4">
        <v>13.3</v>
      </c>
    </row>
    <row r="97" spans="1:22" x14ac:dyDescent="0.25">
      <c r="A97" s="3" t="s">
        <v>144</v>
      </c>
      <c r="B97" s="3" t="s">
        <v>47</v>
      </c>
      <c r="C97" s="4">
        <v>80</v>
      </c>
      <c r="D97" s="4">
        <v>30.9</v>
      </c>
      <c r="E97" s="4">
        <v>5</v>
      </c>
      <c r="F97" s="4">
        <v>11</v>
      </c>
      <c r="G97" s="4">
        <v>45.6</v>
      </c>
      <c r="H97" s="4">
        <v>1.6</v>
      </c>
      <c r="I97" s="4">
        <v>3.9</v>
      </c>
      <c r="J97" s="4">
        <v>41.6</v>
      </c>
      <c r="K97" s="4">
        <v>1.5</v>
      </c>
      <c r="L97" s="4">
        <v>1.9</v>
      </c>
      <c r="M97" s="4">
        <v>78.3</v>
      </c>
      <c r="N97" s="4">
        <v>1.6</v>
      </c>
      <c r="O97" s="4">
        <v>6.6</v>
      </c>
      <c r="P97" s="4">
        <v>8.3000000000000007</v>
      </c>
      <c r="Q97" s="4">
        <v>3</v>
      </c>
      <c r="R97" s="4">
        <v>2.2000000000000002</v>
      </c>
      <c r="S97" s="4">
        <v>0.6</v>
      </c>
      <c r="T97" s="4">
        <v>1.2</v>
      </c>
      <c r="U97" s="4">
        <v>3</v>
      </c>
      <c r="V97" s="4">
        <v>13.2</v>
      </c>
    </row>
    <row r="98" spans="1:22" x14ac:dyDescent="0.25">
      <c r="A98" s="3" t="s">
        <v>145</v>
      </c>
      <c r="B98" s="3" t="s">
        <v>83</v>
      </c>
      <c r="C98" s="4">
        <v>81</v>
      </c>
      <c r="D98" s="4">
        <v>30.7</v>
      </c>
      <c r="E98" s="4">
        <v>4.5</v>
      </c>
      <c r="F98" s="4">
        <v>10.8</v>
      </c>
      <c r="G98" s="4">
        <v>41.3</v>
      </c>
      <c r="H98" s="4">
        <v>2.2999999999999998</v>
      </c>
      <c r="I98" s="4">
        <v>6.1</v>
      </c>
      <c r="J98" s="4">
        <v>38</v>
      </c>
      <c r="K98" s="4">
        <v>1.9</v>
      </c>
      <c r="L98" s="4">
        <v>2.2999999999999998</v>
      </c>
      <c r="M98" s="4">
        <v>84.9</v>
      </c>
      <c r="N98" s="4">
        <v>0.4</v>
      </c>
      <c r="O98" s="4">
        <v>2.4</v>
      </c>
      <c r="P98" s="4">
        <v>2.9</v>
      </c>
      <c r="Q98" s="4">
        <v>3.5</v>
      </c>
      <c r="R98" s="4">
        <v>1.8</v>
      </c>
      <c r="S98" s="4">
        <v>0.8</v>
      </c>
      <c r="T98" s="4">
        <v>0.5</v>
      </c>
      <c r="U98" s="4">
        <v>2.5</v>
      </c>
      <c r="V98" s="4">
        <v>13.2</v>
      </c>
    </row>
    <row r="99" spans="1:22" x14ac:dyDescent="0.25">
      <c r="A99" s="3" t="s">
        <v>146</v>
      </c>
      <c r="B99" s="3" t="s">
        <v>59</v>
      </c>
      <c r="C99" s="4">
        <v>81</v>
      </c>
      <c r="D99" s="4">
        <v>32.799999999999997</v>
      </c>
      <c r="E99" s="4">
        <v>5.6</v>
      </c>
      <c r="F99" s="4">
        <v>10.4</v>
      </c>
      <c r="G99" s="4">
        <v>54.2</v>
      </c>
      <c r="H99" s="4">
        <v>0</v>
      </c>
      <c r="I99" s="4">
        <v>0</v>
      </c>
      <c r="J99" s="4">
        <v>100</v>
      </c>
      <c r="K99" s="4">
        <v>1.9</v>
      </c>
      <c r="L99" s="4">
        <v>2.8</v>
      </c>
      <c r="M99" s="4">
        <v>68.599999999999994</v>
      </c>
      <c r="N99" s="4">
        <v>2.5</v>
      </c>
      <c r="O99" s="4">
        <v>7</v>
      </c>
      <c r="P99" s="4">
        <v>9.5</v>
      </c>
      <c r="Q99" s="4">
        <v>1.7</v>
      </c>
      <c r="R99" s="4">
        <v>1.6</v>
      </c>
      <c r="S99" s="4">
        <v>0.5</v>
      </c>
      <c r="T99" s="4">
        <v>1.5</v>
      </c>
      <c r="U99" s="4">
        <v>2.5</v>
      </c>
      <c r="V99" s="4">
        <v>13.2</v>
      </c>
    </row>
    <row r="100" spans="1:22" x14ac:dyDescent="0.25">
      <c r="A100" s="3" t="s">
        <v>147</v>
      </c>
      <c r="B100" s="3" t="s">
        <v>107</v>
      </c>
      <c r="C100" s="4">
        <v>71</v>
      </c>
      <c r="D100" s="4">
        <v>27.3</v>
      </c>
      <c r="E100" s="4">
        <v>4.2</v>
      </c>
      <c r="F100" s="4">
        <v>10.1</v>
      </c>
      <c r="G100" s="4">
        <v>41.5</v>
      </c>
      <c r="H100" s="4">
        <v>1.9</v>
      </c>
      <c r="I100" s="4">
        <v>4.7</v>
      </c>
      <c r="J100" s="4">
        <v>40.1</v>
      </c>
      <c r="K100" s="4">
        <v>2.8</v>
      </c>
      <c r="L100" s="4">
        <v>3.2</v>
      </c>
      <c r="M100" s="4">
        <v>88.5</v>
      </c>
      <c r="N100" s="4">
        <v>0.2</v>
      </c>
      <c r="O100" s="4">
        <v>1.6</v>
      </c>
      <c r="P100" s="4">
        <v>1.8</v>
      </c>
      <c r="Q100" s="4">
        <v>4.4000000000000004</v>
      </c>
      <c r="R100" s="4">
        <v>1.8</v>
      </c>
      <c r="S100" s="4">
        <v>0.7</v>
      </c>
      <c r="T100" s="4">
        <v>0</v>
      </c>
      <c r="U100" s="4">
        <v>2.1</v>
      </c>
      <c r="V100" s="4">
        <v>13.1</v>
      </c>
    </row>
    <row r="101" spans="1:22" x14ac:dyDescent="0.25">
      <c r="A101" s="3" t="s">
        <v>148</v>
      </c>
      <c r="B101" s="3" t="s">
        <v>107</v>
      </c>
      <c r="C101" s="4">
        <v>67</v>
      </c>
      <c r="D101" s="4">
        <v>38.700000000000003</v>
      </c>
      <c r="E101" s="4">
        <v>4.0999999999999996</v>
      </c>
      <c r="F101" s="4">
        <v>10.3</v>
      </c>
      <c r="G101" s="4">
        <v>39.700000000000003</v>
      </c>
      <c r="H101" s="4">
        <v>1</v>
      </c>
      <c r="I101" s="4">
        <v>3.6</v>
      </c>
      <c r="J101" s="4">
        <v>28.3</v>
      </c>
      <c r="K101" s="4">
        <v>3.9</v>
      </c>
      <c r="L101" s="4">
        <v>5</v>
      </c>
      <c r="M101" s="4">
        <v>76.900000000000006</v>
      </c>
      <c r="N101" s="4">
        <v>1.3</v>
      </c>
      <c r="O101" s="4">
        <v>3.6</v>
      </c>
      <c r="P101" s="4">
        <v>4.9000000000000004</v>
      </c>
      <c r="Q101" s="4">
        <v>2.6</v>
      </c>
      <c r="R101" s="4">
        <v>1.5</v>
      </c>
      <c r="S101" s="4">
        <v>1.9</v>
      </c>
      <c r="T101" s="4">
        <v>0.5</v>
      </c>
      <c r="U101" s="4">
        <v>1.6</v>
      </c>
      <c r="V101" s="4">
        <v>13.1</v>
      </c>
    </row>
    <row r="102" spans="1:22" x14ac:dyDescent="0.25">
      <c r="A102" s="3" t="s">
        <v>149</v>
      </c>
      <c r="B102" s="3" t="s">
        <v>20</v>
      </c>
      <c r="C102" s="4">
        <v>80</v>
      </c>
      <c r="D102" s="4">
        <v>28.5</v>
      </c>
      <c r="E102" s="4">
        <v>5</v>
      </c>
      <c r="F102" s="4">
        <v>11.5</v>
      </c>
      <c r="G102" s="4">
        <v>44</v>
      </c>
      <c r="H102" s="4">
        <v>1</v>
      </c>
      <c r="I102" s="4">
        <v>3.1</v>
      </c>
      <c r="J102" s="4">
        <v>33.9</v>
      </c>
      <c r="K102" s="4">
        <v>2</v>
      </c>
      <c r="L102" s="4">
        <v>2.2000000000000002</v>
      </c>
      <c r="M102" s="4">
        <v>89.3</v>
      </c>
      <c r="N102" s="4">
        <v>0.5</v>
      </c>
      <c r="O102" s="4">
        <v>3.4</v>
      </c>
      <c r="P102" s="4">
        <v>3.9</v>
      </c>
      <c r="Q102" s="4">
        <v>4.0999999999999996</v>
      </c>
      <c r="R102" s="4">
        <v>2.1</v>
      </c>
      <c r="S102" s="4">
        <v>1.1000000000000001</v>
      </c>
      <c r="T102" s="4">
        <v>0.1</v>
      </c>
      <c r="U102" s="4">
        <v>1.8</v>
      </c>
      <c r="V102" s="4">
        <v>13.1</v>
      </c>
    </row>
    <row r="103" spans="1:22" x14ac:dyDescent="0.25">
      <c r="A103" s="3" t="s">
        <v>150</v>
      </c>
      <c r="B103" s="3" t="s">
        <v>107</v>
      </c>
      <c r="C103" s="4">
        <v>82</v>
      </c>
      <c r="D103" s="4">
        <v>28.7</v>
      </c>
      <c r="E103" s="4">
        <v>5.2</v>
      </c>
      <c r="F103" s="4">
        <v>10.9</v>
      </c>
      <c r="G103" s="4">
        <v>47.9</v>
      </c>
      <c r="H103" s="4">
        <v>0</v>
      </c>
      <c r="I103" s="4">
        <v>0.1</v>
      </c>
      <c r="J103" s="4">
        <v>0</v>
      </c>
      <c r="K103" s="4">
        <v>2.6</v>
      </c>
      <c r="L103" s="4">
        <v>3.4</v>
      </c>
      <c r="M103" s="4">
        <v>75.099999999999994</v>
      </c>
      <c r="N103" s="4">
        <v>2.4</v>
      </c>
      <c r="O103" s="4">
        <v>4.4000000000000004</v>
      </c>
      <c r="P103" s="4">
        <v>6.8</v>
      </c>
      <c r="Q103" s="4">
        <v>1.1000000000000001</v>
      </c>
      <c r="R103" s="4">
        <v>1.8</v>
      </c>
      <c r="S103" s="4">
        <v>0.5</v>
      </c>
      <c r="T103" s="4">
        <v>1.4</v>
      </c>
      <c r="U103" s="4">
        <v>2.5</v>
      </c>
      <c r="V103" s="4">
        <v>13</v>
      </c>
    </row>
    <row r="104" spans="1:22" x14ac:dyDescent="0.25">
      <c r="A104" s="3" t="s">
        <v>151</v>
      </c>
      <c r="B104" s="3" t="s">
        <v>34</v>
      </c>
      <c r="C104" s="4">
        <v>82</v>
      </c>
      <c r="D104" s="4">
        <v>36</v>
      </c>
      <c r="E104" s="4">
        <v>4.5999999999999996</v>
      </c>
      <c r="F104" s="4">
        <v>10</v>
      </c>
      <c r="G104" s="4">
        <v>46.5</v>
      </c>
      <c r="H104" s="4">
        <v>1.8</v>
      </c>
      <c r="I104" s="4">
        <v>4.9000000000000004</v>
      </c>
      <c r="J104" s="4">
        <v>36.1</v>
      </c>
      <c r="K104" s="4">
        <v>2</v>
      </c>
      <c r="L104" s="4">
        <v>2.5</v>
      </c>
      <c r="M104" s="4">
        <v>80.3</v>
      </c>
      <c r="N104" s="4">
        <v>1.4</v>
      </c>
      <c r="O104" s="4">
        <v>6</v>
      </c>
      <c r="P104" s="4">
        <v>7.5</v>
      </c>
      <c r="Q104" s="4">
        <v>5.0999999999999996</v>
      </c>
      <c r="R104" s="4">
        <v>2.5</v>
      </c>
      <c r="S104" s="4">
        <v>0.9</v>
      </c>
      <c r="T104" s="4">
        <v>0.7</v>
      </c>
      <c r="U104" s="4">
        <v>1.9</v>
      </c>
      <c r="V104" s="4">
        <v>13</v>
      </c>
    </row>
    <row r="105" spans="1:22" x14ac:dyDescent="0.25">
      <c r="A105" s="3" t="s">
        <v>152</v>
      </c>
      <c r="B105" s="3" t="s">
        <v>75</v>
      </c>
      <c r="C105" s="4">
        <v>72</v>
      </c>
      <c r="D105" s="4">
        <v>24.5</v>
      </c>
      <c r="E105" s="4">
        <v>4.8</v>
      </c>
      <c r="F105" s="4">
        <v>11.2</v>
      </c>
      <c r="G105" s="4">
        <v>42.7</v>
      </c>
      <c r="H105" s="4">
        <v>0.6</v>
      </c>
      <c r="I105" s="4">
        <v>2.6</v>
      </c>
      <c r="J105" s="4">
        <v>21.3</v>
      </c>
      <c r="K105" s="4">
        <v>2.9</v>
      </c>
      <c r="L105" s="4">
        <v>4.5</v>
      </c>
      <c r="M105" s="4">
        <v>64.099999999999994</v>
      </c>
      <c r="N105" s="4">
        <v>1</v>
      </c>
      <c r="O105" s="4">
        <v>2.2000000000000002</v>
      </c>
      <c r="P105" s="4">
        <v>3.2</v>
      </c>
      <c r="Q105" s="4">
        <v>3</v>
      </c>
      <c r="R105" s="4">
        <v>2.8</v>
      </c>
      <c r="S105" s="4">
        <v>1.1000000000000001</v>
      </c>
      <c r="T105" s="4">
        <v>0.2</v>
      </c>
      <c r="U105" s="4">
        <v>2.1</v>
      </c>
      <c r="V105" s="4">
        <v>13</v>
      </c>
    </row>
    <row r="106" spans="1:22" x14ac:dyDescent="0.25">
      <c r="A106" s="3" t="s">
        <v>153</v>
      </c>
      <c r="B106" s="3" t="s">
        <v>94</v>
      </c>
      <c r="C106" s="4">
        <v>66</v>
      </c>
      <c r="D106" s="4">
        <v>29.1</v>
      </c>
      <c r="E106" s="4">
        <v>5.0999999999999996</v>
      </c>
      <c r="F106" s="4">
        <v>9.8000000000000007</v>
      </c>
      <c r="G106" s="4">
        <v>52.2</v>
      </c>
      <c r="H106" s="4">
        <v>1</v>
      </c>
      <c r="I106" s="4">
        <v>2.8</v>
      </c>
      <c r="J106" s="4">
        <v>37.9</v>
      </c>
      <c r="K106" s="4">
        <v>1.5</v>
      </c>
      <c r="L106" s="4">
        <v>1.9</v>
      </c>
      <c r="M106" s="4">
        <v>80.2</v>
      </c>
      <c r="N106" s="4">
        <v>1.2</v>
      </c>
      <c r="O106" s="4">
        <v>5.0999999999999996</v>
      </c>
      <c r="P106" s="4">
        <v>6.2</v>
      </c>
      <c r="Q106" s="4">
        <v>2</v>
      </c>
      <c r="R106" s="4">
        <v>1.2</v>
      </c>
      <c r="S106" s="4">
        <v>1.7</v>
      </c>
      <c r="T106" s="4">
        <v>0.8</v>
      </c>
      <c r="U106" s="4">
        <v>1.9</v>
      </c>
      <c r="V106" s="4">
        <v>12.8</v>
      </c>
    </row>
    <row r="107" spans="1:22" x14ac:dyDescent="0.25">
      <c r="A107" s="3" t="s">
        <v>154</v>
      </c>
      <c r="B107" s="3" t="s">
        <v>103</v>
      </c>
      <c r="C107" s="4">
        <v>70</v>
      </c>
      <c r="D107" s="4">
        <v>32.299999999999997</v>
      </c>
      <c r="E107" s="4">
        <v>4.9000000000000004</v>
      </c>
      <c r="F107" s="4">
        <v>12.8</v>
      </c>
      <c r="G107" s="4">
        <v>38</v>
      </c>
      <c r="H107" s="4">
        <v>1.6</v>
      </c>
      <c r="I107" s="4">
        <v>4.8</v>
      </c>
      <c r="J107" s="4">
        <v>33</v>
      </c>
      <c r="K107" s="4">
        <v>1.5</v>
      </c>
      <c r="L107" s="4">
        <v>1.6</v>
      </c>
      <c r="M107" s="4">
        <v>90.3</v>
      </c>
      <c r="N107" s="4">
        <v>0.5</v>
      </c>
      <c r="O107" s="4">
        <v>2.4</v>
      </c>
      <c r="P107" s="4">
        <v>3</v>
      </c>
      <c r="Q107" s="4">
        <v>5.7</v>
      </c>
      <c r="R107" s="4">
        <v>1.9</v>
      </c>
      <c r="S107" s="4">
        <v>0.6</v>
      </c>
      <c r="T107" s="4">
        <v>0.1</v>
      </c>
      <c r="U107" s="4">
        <v>2.1</v>
      </c>
      <c r="V107" s="4">
        <v>12.8</v>
      </c>
    </row>
    <row r="108" spans="1:22" x14ac:dyDescent="0.25">
      <c r="A108" s="3" t="s">
        <v>155</v>
      </c>
      <c r="B108" s="3" t="s">
        <v>107</v>
      </c>
      <c r="C108" s="4">
        <v>80</v>
      </c>
      <c r="D108" s="4">
        <v>35.200000000000003</v>
      </c>
      <c r="E108" s="4">
        <v>4.8</v>
      </c>
      <c r="F108" s="4">
        <v>10</v>
      </c>
      <c r="G108" s="4">
        <v>47.5</v>
      </c>
      <c r="H108" s="4">
        <v>0</v>
      </c>
      <c r="I108" s="4">
        <v>0</v>
      </c>
      <c r="J108" s="4">
        <v>0</v>
      </c>
      <c r="K108" s="4">
        <v>3.1</v>
      </c>
      <c r="L108" s="4">
        <v>4.2</v>
      </c>
      <c r="M108" s="4">
        <v>73.7</v>
      </c>
      <c r="N108" s="4">
        <v>3.5</v>
      </c>
      <c r="O108" s="4">
        <v>7.7</v>
      </c>
      <c r="P108" s="4">
        <v>11.3</v>
      </c>
      <c r="Q108" s="4">
        <v>5.4</v>
      </c>
      <c r="R108" s="4">
        <v>2.4</v>
      </c>
      <c r="S108" s="4">
        <v>1.2</v>
      </c>
      <c r="T108" s="4">
        <v>1.5</v>
      </c>
      <c r="U108" s="4">
        <v>3.1</v>
      </c>
      <c r="V108" s="4">
        <v>12.6</v>
      </c>
    </row>
    <row r="109" spans="1:22" x14ac:dyDescent="0.25">
      <c r="A109" s="3" t="s">
        <v>156</v>
      </c>
      <c r="B109" s="3" t="s">
        <v>28</v>
      </c>
      <c r="C109" s="4">
        <v>71</v>
      </c>
      <c r="D109" s="4">
        <v>28.9</v>
      </c>
      <c r="E109" s="4">
        <v>4.2</v>
      </c>
      <c r="F109" s="4">
        <v>9.3000000000000007</v>
      </c>
      <c r="G109" s="4">
        <v>44.6</v>
      </c>
      <c r="H109" s="4">
        <v>1.2</v>
      </c>
      <c r="I109" s="4">
        <v>3.2</v>
      </c>
      <c r="J109" s="4">
        <v>35.799999999999997</v>
      </c>
      <c r="K109" s="4">
        <v>3.1</v>
      </c>
      <c r="L109" s="4">
        <v>3.7</v>
      </c>
      <c r="M109" s="4">
        <v>82.3</v>
      </c>
      <c r="N109" s="4">
        <v>0.5</v>
      </c>
      <c r="O109" s="4">
        <v>2.2000000000000002</v>
      </c>
      <c r="P109" s="4">
        <v>2.6</v>
      </c>
      <c r="Q109" s="4">
        <v>4.0999999999999996</v>
      </c>
      <c r="R109" s="4">
        <v>2.5</v>
      </c>
      <c r="S109" s="4">
        <v>1</v>
      </c>
      <c r="T109" s="4">
        <v>0.4</v>
      </c>
      <c r="U109" s="4">
        <v>2.2999999999999998</v>
      </c>
      <c r="V109" s="4">
        <v>12.5</v>
      </c>
    </row>
    <row r="110" spans="1:22" x14ac:dyDescent="0.25">
      <c r="A110" s="3" t="s">
        <v>157</v>
      </c>
      <c r="B110" s="3" t="s">
        <v>94</v>
      </c>
      <c r="C110" s="4">
        <v>68</v>
      </c>
      <c r="D110" s="4">
        <v>22.8</v>
      </c>
      <c r="E110" s="4">
        <v>4.3</v>
      </c>
      <c r="F110" s="4">
        <v>9.1999999999999993</v>
      </c>
      <c r="G110" s="4">
        <v>46.9</v>
      </c>
      <c r="H110" s="4">
        <v>1.3</v>
      </c>
      <c r="I110" s="4">
        <v>3.8</v>
      </c>
      <c r="J110" s="4">
        <v>34.9</v>
      </c>
      <c r="K110" s="4">
        <v>2.4</v>
      </c>
      <c r="L110" s="4">
        <v>2.8</v>
      </c>
      <c r="M110" s="4">
        <v>85.1</v>
      </c>
      <c r="N110" s="4">
        <v>0.4</v>
      </c>
      <c r="O110" s="4">
        <v>2.5</v>
      </c>
      <c r="P110" s="4">
        <v>3</v>
      </c>
      <c r="Q110" s="4">
        <v>4.3</v>
      </c>
      <c r="R110" s="4">
        <v>2</v>
      </c>
      <c r="S110" s="4">
        <v>1</v>
      </c>
      <c r="T110" s="4">
        <v>0.3</v>
      </c>
      <c r="U110" s="4">
        <v>1.9</v>
      </c>
      <c r="V110" s="4">
        <v>12.3</v>
      </c>
    </row>
    <row r="111" spans="1:22" x14ac:dyDescent="0.25">
      <c r="A111" s="3" t="s">
        <v>158</v>
      </c>
      <c r="B111" s="3" t="s">
        <v>79</v>
      </c>
      <c r="C111" s="4">
        <v>83</v>
      </c>
      <c r="D111" s="4">
        <v>26.7</v>
      </c>
      <c r="E111" s="4">
        <v>4</v>
      </c>
      <c r="F111" s="4">
        <v>9.3000000000000007</v>
      </c>
      <c r="G111" s="4">
        <v>42.9</v>
      </c>
      <c r="H111" s="4">
        <v>0.4</v>
      </c>
      <c r="I111" s="4">
        <v>1.5</v>
      </c>
      <c r="J111" s="4">
        <v>28.2</v>
      </c>
      <c r="K111" s="4">
        <v>3.9</v>
      </c>
      <c r="L111" s="4">
        <v>4.9000000000000004</v>
      </c>
      <c r="M111" s="4">
        <v>80.7</v>
      </c>
      <c r="N111" s="4">
        <v>0.5</v>
      </c>
      <c r="O111" s="4">
        <v>2</v>
      </c>
      <c r="P111" s="4">
        <v>2.4</v>
      </c>
      <c r="Q111" s="4">
        <v>4.0999999999999996</v>
      </c>
      <c r="R111" s="4">
        <v>1.8</v>
      </c>
      <c r="S111" s="4">
        <v>0.6</v>
      </c>
      <c r="T111" s="4">
        <v>0.1</v>
      </c>
      <c r="U111" s="4">
        <v>1.1000000000000001</v>
      </c>
      <c r="V111" s="4">
        <v>12.3</v>
      </c>
    </row>
    <row r="112" spans="1:22" x14ac:dyDescent="0.25">
      <c r="A112" s="3" t="s">
        <v>159</v>
      </c>
      <c r="B112" s="3" t="s">
        <v>26</v>
      </c>
      <c r="C112" s="4">
        <v>81</v>
      </c>
      <c r="D112" s="4">
        <v>32.200000000000003</v>
      </c>
      <c r="E112" s="4">
        <v>4.8</v>
      </c>
      <c r="F112" s="4">
        <v>10</v>
      </c>
      <c r="G112" s="4">
        <v>48.1</v>
      </c>
      <c r="H112" s="4">
        <v>0.7</v>
      </c>
      <c r="I112" s="4">
        <v>2.6</v>
      </c>
      <c r="J112" s="4">
        <v>28</v>
      </c>
      <c r="K112" s="4">
        <v>2</v>
      </c>
      <c r="L112" s="4">
        <v>2.8</v>
      </c>
      <c r="M112" s="4">
        <v>71.8</v>
      </c>
      <c r="N112" s="4">
        <v>0.8</v>
      </c>
      <c r="O112" s="4">
        <v>1.8</v>
      </c>
      <c r="P112" s="4">
        <v>2.6</v>
      </c>
      <c r="Q112" s="4">
        <v>1.7</v>
      </c>
      <c r="R112" s="4">
        <v>1.3</v>
      </c>
      <c r="S112" s="4">
        <v>1.9</v>
      </c>
      <c r="T112" s="4">
        <v>0.4</v>
      </c>
      <c r="U112" s="4">
        <v>2.6</v>
      </c>
      <c r="V112" s="4">
        <v>12.3</v>
      </c>
    </row>
    <row r="113" spans="1:22" x14ac:dyDescent="0.25">
      <c r="A113" s="3" t="s">
        <v>160</v>
      </c>
      <c r="B113" s="3" t="s">
        <v>103</v>
      </c>
      <c r="C113" s="4">
        <v>80</v>
      </c>
      <c r="D113" s="4">
        <v>26.7</v>
      </c>
      <c r="E113" s="4">
        <v>5.2</v>
      </c>
      <c r="F113" s="4">
        <v>10.7</v>
      </c>
      <c r="G113" s="4">
        <v>49.1</v>
      </c>
      <c r="H113" s="4">
        <v>0</v>
      </c>
      <c r="I113" s="4">
        <v>0</v>
      </c>
      <c r="J113" s="4">
        <v>0</v>
      </c>
      <c r="K113" s="4">
        <v>1.9</v>
      </c>
      <c r="L113" s="4">
        <v>2.6</v>
      </c>
      <c r="M113" s="4">
        <v>73</v>
      </c>
      <c r="N113" s="4">
        <v>2.8</v>
      </c>
      <c r="O113" s="4">
        <v>4.7</v>
      </c>
      <c r="P113" s="4">
        <v>7.5</v>
      </c>
      <c r="Q113" s="4">
        <v>0.9</v>
      </c>
      <c r="R113" s="4">
        <v>1.8</v>
      </c>
      <c r="S113" s="4">
        <v>0.4</v>
      </c>
      <c r="T113" s="4">
        <v>0.5</v>
      </c>
      <c r="U113" s="4">
        <v>2.9</v>
      </c>
      <c r="V113" s="4">
        <v>12.3</v>
      </c>
    </row>
    <row r="114" spans="1:22" x14ac:dyDescent="0.25">
      <c r="A114" s="3" t="s">
        <v>161</v>
      </c>
      <c r="B114" s="3" t="s">
        <v>79</v>
      </c>
      <c r="C114" s="4">
        <v>82</v>
      </c>
      <c r="D114" s="4">
        <v>30</v>
      </c>
      <c r="E114" s="4">
        <v>4.5999999999999996</v>
      </c>
      <c r="F114" s="4">
        <v>10.4</v>
      </c>
      <c r="G114" s="4">
        <v>44</v>
      </c>
      <c r="H114" s="4">
        <v>1.5</v>
      </c>
      <c r="I114" s="4">
        <v>3.5</v>
      </c>
      <c r="J114" s="4">
        <v>41.4</v>
      </c>
      <c r="K114" s="4">
        <v>1.4</v>
      </c>
      <c r="L114" s="4">
        <v>1.7</v>
      </c>
      <c r="M114" s="4">
        <v>86.1</v>
      </c>
      <c r="N114" s="4">
        <v>0.7</v>
      </c>
      <c r="O114" s="4">
        <v>3</v>
      </c>
      <c r="P114" s="4">
        <v>3.8</v>
      </c>
      <c r="Q114" s="4">
        <v>2.1</v>
      </c>
      <c r="R114" s="4">
        <v>1.5</v>
      </c>
      <c r="S114" s="4">
        <v>1</v>
      </c>
      <c r="T114" s="4">
        <v>0.2</v>
      </c>
      <c r="U114" s="4">
        <v>3</v>
      </c>
      <c r="V114" s="4">
        <v>12.1</v>
      </c>
    </row>
    <row r="115" spans="1:22" x14ac:dyDescent="0.25">
      <c r="A115" s="3" t="s">
        <v>162</v>
      </c>
      <c r="B115" s="3" t="s">
        <v>28</v>
      </c>
      <c r="C115" s="4">
        <v>76</v>
      </c>
      <c r="D115" s="4">
        <v>27.3</v>
      </c>
      <c r="E115" s="4">
        <v>5.0999999999999996</v>
      </c>
      <c r="F115" s="4">
        <v>9.4</v>
      </c>
      <c r="G115" s="4">
        <v>54.2</v>
      </c>
      <c r="H115" s="4">
        <v>0.4</v>
      </c>
      <c r="I115" s="4">
        <v>1.3</v>
      </c>
      <c r="J115" s="4">
        <v>30.7</v>
      </c>
      <c r="K115" s="4">
        <v>1.6</v>
      </c>
      <c r="L115" s="4">
        <v>2.6</v>
      </c>
      <c r="M115" s="4">
        <v>60.5</v>
      </c>
      <c r="N115" s="4">
        <v>2.1</v>
      </c>
      <c r="O115" s="4">
        <v>4.8</v>
      </c>
      <c r="P115" s="4">
        <v>6.9</v>
      </c>
      <c r="Q115" s="4">
        <v>1.1000000000000001</v>
      </c>
      <c r="R115" s="4">
        <v>0.9</v>
      </c>
      <c r="S115" s="4">
        <v>0.7</v>
      </c>
      <c r="T115" s="4">
        <v>1.3</v>
      </c>
      <c r="U115" s="4">
        <v>1.8</v>
      </c>
      <c r="V115" s="4">
        <v>12.1</v>
      </c>
    </row>
    <row r="116" spans="1:22" x14ac:dyDescent="0.25">
      <c r="A116" s="3" t="s">
        <v>163</v>
      </c>
      <c r="B116" s="3" t="s">
        <v>71</v>
      </c>
      <c r="C116" s="4">
        <v>68</v>
      </c>
      <c r="D116" s="4">
        <v>32</v>
      </c>
      <c r="E116" s="4">
        <v>4.3</v>
      </c>
      <c r="F116" s="4">
        <v>11</v>
      </c>
      <c r="G116" s="4">
        <v>39.4</v>
      </c>
      <c r="H116" s="4">
        <v>2</v>
      </c>
      <c r="I116" s="4">
        <v>5.8</v>
      </c>
      <c r="J116" s="4">
        <v>34.799999999999997</v>
      </c>
      <c r="K116" s="4">
        <v>1.4</v>
      </c>
      <c r="L116" s="4">
        <v>1.6</v>
      </c>
      <c r="M116" s="4">
        <v>85.7</v>
      </c>
      <c r="N116" s="4">
        <v>0.4</v>
      </c>
      <c r="O116" s="4">
        <v>3</v>
      </c>
      <c r="P116" s="4">
        <v>3.4</v>
      </c>
      <c r="Q116" s="4">
        <v>7</v>
      </c>
      <c r="R116" s="4">
        <v>2.4</v>
      </c>
      <c r="S116" s="4">
        <v>0.8</v>
      </c>
      <c r="T116" s="4">
        <v>0.1</v>
      </c>
      <c r="U116" s="4">
        <v>2.1</v>
      </c>
      <c r="V116" s="4">
        <v>12.1</v>
      </c>
    </row>
    <row r="117" spans="1:22" x14ac:dyDescent="0.25">
      <c r="A117" s="3" t="s">
        <v>164</v>
      </c>
      <c r="B117" s="3" t="s">
        <v>66</v>
      </c>
      <c r="C117" s="4">
        <v>71</v>
      </c>
      <c r="D117" s="4">
        <v>33.9</v>
      </c>
      <c r="E117" s="4">
        <v>4.0999999999999996</v>
      </c>
      <c r="F117" s="4">
        <v>8.6</v>
      </c>
      <c r="G117" s="4">
        <v>47.5</v>
      </c>
      <c r="H117" s="4">
        <v>2.6</v>
      </c>
      <c r="I117" s="4">
        <v>5.5</v>
      </c>
      <c r="J117" s="4">
        <v>47.2</v>
      </c>
      <c r="K117" s="4">
        <v>1.2</v>
      </c>
      <c r="L117" s="4">
        <v>1.3</v>
      </c>
      <c r="M117" s="4">
        <v>92.6</v>
      </c>
      <c r="N117" s="4">
        <v>0.3</v>
      </c>
      <c r="O117" s="4">
        <v>3.7</v>
      </c>
      <c r="P117" s="4">
        <v>4</v>
      </c>
      <c r="Q117" s="4">
        <v>2.9</v>
      </c>
      <c r="R117" s="4">
        <v>1.4</v>
      </c>
      <c r="S117" s="4">
        <v>1</v>
      </c>
      <c r="T117" s="4">
        <v>0.3</v>
      </c>
      <c r="U117" s="4">
        <v>2.1</v>
      </c>
      <c r="V117" s="4">
        <v>12</v>
      </c>
    </row>
    <row r="118" spans="1:22" x14ac:dyDescent="0.25">
      <c r="A118" s="3" t="s">
        <v>165</v>
      </c>
      <c r="B118" s="3" t="s">
        <v>22</v>
      </c>
      <c r="C118" s="4">
        <v>65</v>
      </c>
      <c r="D118" s="4">
        <v>22.6</v>
      </c>
      <c r="E118" s="4">
        <v>4.8</v>
      </c>
      <c r="F118" s="4">
        <v>8.6</v>
      </c>
      <c r="G118" s="4">
        <v>55.7</v>
      </c>
      <c r="H118" s="4">
        <v>0</v>
      </c>
      <c r="I118" s="4">
        <v>0</v>
      </c>
      <c r="J118" s="4" t="s">
        <v>88</v>
      </c>
      <c r="K118" s="4">
        <v>2.2999999999999998</v>
      </c>
      <c r="L118" s="4">
        <v>3.1</v>
      </c>
      <c r="M118" s="4">
        <v>73.900000000000006</v>
      </c>
      <c r="N118" s="4">
        <v>1.7</v>
      </c>
      <c r="O118" s="4">
        <v>3.2</v>
      </c>
      <c r="P118" s="4">
        <v>4.9000000000000004</v>
      </c>
      <c r="Q118" s="4">
        <v>0.5</v>
      </c>
      <c r="R118" s="4">
        <v>1.4</v>
      </c>
      <c r="S118" s="4">
        <v>0.4</v>
      </c>
      <c r="T118" s="4">
        <v>0.6</v>
      </c>
      <c r="U118" s="4">
        <v>2.4</v>
      </c>
      <c r="V118" s="4">
        <v>11.9</v>
      </c>
    </row>
    <row r="119" spans="1:22" x14ac:dyDescent="0.25">
      <c r="A119" s="3" t="s">
        <v>166</v>
      </c>
      <c r="B119" s="3" t="s">
        <v>45</v>
      </c>
      <c r="C119" s="4">
        <v>81</v>
      </c>
      <c r="D119" s="4">
        <v>24.4</v>
      </c>
      <c r="E119" s="4">
        <v>4.0999999999999996</v>
      </c>
      <c r="F119" s="4">
        <v>10</v>
      </c>
      <c r="G119" s="4">
        <v>40.700000000000003</v>
      </c>
      <c r="H119" s="4">
        <v>1.8</v>
      </c>
      <c r="I119" s="4">
        <v>4.5999999999999996</v>
      </c>
      <c r="J119" s="4">
        <v>39.4</v>
      </c>
      <c r="K119" s="4">
        <v>2</v>
      </c>
      <c r="L119" s="4">
        <v>2.4</v>
      </c>
      <c r="M119" s="4">
        <v>82.1</v>
      </c>
      <c r="N119" s="4">
        <v>0.8</v>
      </c>
      <c r="O119" s="4">
        <v>2.7</v>
      </c>
      <c r="P119" s="4">
        <v>3.5</v>
      </c>
      <c r="Q119" s="4">
        <v>2.6</v>
      </c>
      <c r="R119" s="4">
        <v>1.3</v>
      </c>
      <c r="S119" s="4">
        <v>0.8</v>
      </c>
      <c r="T119" s="4">
        <v>0.4</v>
      </c>
      <c r="U119" s="4">
        <v>2.6</v>
      </c>
      <c r="V119" s="4">
        <v>11.9</v>
      </c>
    </row>
    <row r="120" spans="1:22" x14ac:dyDescent="0.25">
      <c r="A120" s="3" t="s">
        <v>167</v>
      </c>
      <c r="B120" s="3" t="s">
        <v>83</v>
      </c>
      <c r="C120" s="4">
        <v>69</v>
      </c>
      <c r="D120" s="4">
        <v>26.9</v>
      </c>
      <c r="E120" s="4">
        <v>4.8</v>
      </c>
      <c r="F120" s="4">
        <v>9.5</v>
      </c>
      <c r="G120" s="4">
        <v>50.8</v>
      </c>
      <c r="H120" s="4">
        <v>0</v>
      </c>
      <c r="I120" s="4">
        <v>0.1</v>
      </c>
      <c r="J120" s="4">
        <v>0</v>
      </c>
      <c r="K120" s="4">
        <v>2.2000000000000002</v>
      </c>
      <c r="L120" s="4">
        <v>4.2</v>
      </c>
      <c r="M120" s="4">
        <v>51.7</v>
      </c>
      <c r="N120" s="4">
        <v>3</v>
      </c>
      <c r="O120" s="4">
        <v>6.2</v>
      </c>
      <c r="P120" s="4">
        <v>9.1999999999999993</v>
      </c>
      <c r="Q120" s="4">
        <v>1.4</v>
      </c>
      <c r="R120" s="4">
        <v>1.9</v>
      </c>
      <c r="S120" s="4">
        <v>0.7</v>
      </c>
      <c r="T120" s="4">
        <v>0.7</v>
      </c>
      <c r="U120" s="4">
        <v>2.6</v>
      </c>
      <c r="V120" s="4">
        <v>11.8</v>
      </c>
    </row>
    <row r="121" spans="1:22" x14ac:dyDescent="0.25">
      <c r="A121" s="3" t="s">
        <v>168</v>
      </c>
      <c r="B121" s="3" t="s">
        <v>92</v>
      </c>
      <c r="C121" s="4">
        <v>30</v>
      </c>
      <c r="D121" s="4">
        <v>33.299999999999997</v>
      </c>
      <c r="E121" s="4">
        <v>4.7</v>
      </c>
      <c r="F121" s="4">
        <v>11.7</v>
      </c>
      <c r="G121" s="4">
        <v>40.299999999999997</v>
      </c>
      <c r="H121" s="4">
        <v>0.9</v>
      </c>
      <c r="I121" s="4">
        <v>3</v>
      </c>
      <c r="J121" s="4">
        <v>28.9</v>
      </c>
      <c r="K121" s="4">
        <v>1.4</v>
      </c>
      <c r="L121" s="4">
        <v>2.2000000000000002</v>
      </c>
      <c r="M121" s="4">
        <v>62.7</v>
      </c>
      <c r="N121" s="4">
        <v>0.7</v>
      </c>
      <c r="O121" s="4">
        <v>4.7</v>
      </c>
      <c r="P121" s="4">
        <v>5.5</v>
      </c>
      <c r="Q121" s="4">
        <v>9.8000000000000007</v>
      </c>
      <c r="R121" s="4">
        <v>3.3</v>
      </c>
      <c r="S121" s="4">
        <v>1.3</v>
      </c>
      <c r="T121" s="4">
        <v>0.1</v>
      </c>
      <c r="U121" s="4">
        <v>2.2000000000000002</v>
      </c>
      <c r="V121" s="4">
        <v>11.7</v>
      </c>
    </row>
    <row r="122" spans="1:22" x14ac:dyDescent="0.25">
      <c r="A122" s="3" t="s">
        <v>169</v>
      </c>
      <c r="B122" s="3" t="s">
        <v>47</v>
      </c>
      <c r="C122" s="4">
        <v>82</v>
      </c>
      <c r="D122" s="4">
        <v>31.6</v>
      </c>
      <c r="E122" s="4">
        <v>4.4000000000000004</v>
      </c>
      <c r="F122" s="4">
        <v>9.3000000000000007</v>
      </c>
      <c r="G122" s="4">
        <v>47.7</v>
      </c>
      <c r="H122" s="4">
        <v>0</v>
      </c>
      <c r="I122" s="4">
        <v>0</v>
      </c>
      <c r="J122" s="4">
        <v>0</v>
      </c>
      <c r="K122" s="4">
        <v>2.9</v>
      </c>
      <c r="L122" s="4">
        <v>4.0999999999999996</v>
      </c>
      <c r="M122" s="4">
        <v>69.3</v>
      </c>
      <c r="N122" s="4">
        <v>3.3</v>
      </c>
      <c r="O122" s="4">
        <v>5.9</v>
      </c>
      <c r="P122" s="4">
        <v>9.1999999999999993</v>
      </c>
      <c r="Q122" s="4">
        <v>0.9</v>
      </c>
      <c r="R122" s="4">
        <v>1.3</v>
      </c>
      <c r="S122" s="4">
        <v>0.5</v>
      </c>
      <c r="T122" s="4">
        <v>0.4</v>
      </c>
      <c r="U122" s="4">
        <v>2.2999999999999998</v>
      </c>
      <c r="V122" s="4">
        <v>11.7</v>
      </c>
    </row>
    <row r="123" spans="1:22" x14ac:dyDescent="0.25">
      <c r="A123" s="3" t="s">
        <v>170</v>
      </c>
      <c r="B123" s="3" t="s">
        <v>79</v>
      </c>
      <c r="C123" s="4">
        <v>52</v>
      </c>
      <c r="D123" s="4">
        <v>25.9</v>
      </c>
      <c r="E123" s="4">
        <v>4.3</v>
      </c>
      <c r="F123" s="4">
        <v>10.6</v>
      </c>
      <c r="G123" s="4">
        <v>40.700000000000003</v>
      </c>
      <c r="H123" s="4">
        <v>1.6</v>
      </c>
      <c r="I123" s="4">
        <v>4.4000000000000004</v>
      </c>
      <c r="J123" s="4">
        <v>37</v>
      </c>
      <c r="K123" s="4">
        <v>1.5</v>
      </c>
      <c r="L123" s="4">
        <v>1.7</v>
      </c>
      <c r="M123" s="4">
        <v>86.4</v>
      </c>
      <c r="N123" s="4">
        <v>0.5</v>
      </c>
      <c r="O123" s="4">
        <v>1.9</v>
      </c>
      <c r="P123" s="4">
        <v>2.4</v>
      </c>
      <c r="Q123" s="4">
        <v>2.2000000000000002</v>
      </c>
      <c r="R123" s="4">
        <v>1.8</v>
      </c>
      <c r="S123" s="4">
        <v>0.5</v>
      </c>
      <c r="T123" s="4">
        <v>0.3</v>
      </c>
      <c r="U123" s="4">
        <v>2.1</v>
      </c>
      <c r="V123" s="4">
        <v>11.7</v>
      </c>
    </row>
    <row r="124" spans="1:22" x14ac:dyDescent="0.25">
      <c r="A124" s="3" t="s">
        <v>171</v>
      </c>
      <c r="B124" s="3" t="s">
        <v>30</v>
      </c>
      <c r="C124" s="4">
        <v>80</v>
      </c>
      <c r="D124" s="4">
        <v>25.9</v>
      </c>
      <c r="E124" s="4">
        <v>4.0999999999999996</v>
      </c>
      <c r="F124" s="4">
        <v>8.6999999999999993</v>
      </c>
      <c r="G124" s="4">
        <v>46.7</v>
      </c>
      <c r="H124" s="4">
        <v>0.9</v>
      </c>
      <c r="I124" s="4">
        <v>2.4</v>
      </c>
      <c r="J124" s="4">
        <v>37.6</v>
      </c>
      <c r="K124" s="4">
        <v>2.4</v>
      </c>
      <c r="L124" s="4">
        <v>2.8</v>
      </c>
      <c r="M124" s="4">
        <v>85.7</v>
      </c>
      <c r="N124" s="4">
        <v>0.6</v>
      </c>
      <c r="O124" s="4">
        <v>1.8</v>
      </c>
      <c r="P124" s="4">
        <v>2.4</v>
      </c>
      <c r="Q124" s="4">
        <v>3.7</v>
      </c>
      <c r="R124" s="4">
        <v>1.7</v>
      </c>
      <c r="S124" s="4">
        <v>1.2</v>
      </c>
      <c r="T124" s="4">
        <v>0.2</v>
      </c>
      <c r="U124" s="4">
        <v>1.9</v>
      </c>
      <c r="V124" s="4">
        <v>11.4</v>
      </c>
    </row>
    <row r="125" spans="1:22" x14ac:dyDescent="0.25">
      <c r="A125" s="3" t="s">
        <v>172</v>
      </c>
      <c r="B125" s="3" t="s">
        <v>94</v>
      </c>
      <c r="C125" s="4">
        <v>80</v>
      </c>
      <c r="D125" s="4">
        <v>25.2</v>
      </c>
      <c r="E125" s="4">
        <v>4.2</v>
      </c>
      <c r="F125" s="4">
        <v>8.6999999999999993</v>
      </c>
      <c r="G125" s="4">
        <v>48.5</v>
      </c>
      <c r="H125" s="4">
        <v>1.6</v>
      </c>
      <c r="I125" s="4">
        <v>3.7</v>
      </c>
      <c r="J125" s="4">
        <v>43</v>
      </c>
      <c r="K125" s="4">
        <v>1.4</v>
      </c>
      <c r="L125" s="4">
        <v>1.6</v>
      </c>
      <c r="M125" s="4">
        <v>84.7</v>
      </c>
      <c r="N125" s="4">
        <v>0.2</v>
      </c>
      <c r="O125" s="4">
        <v>2.6</v>
      </c>
      <c r="P125" s="4">
        <v>2.8</v>
      </c>
      <c r="Q125" s="4">
        <v>2.2000000000000002</v>
      </c>
      <c r="R125" s="4">
        <v>1.2</v>
      </c>
      <c r="S125" s="4">
        <v>0.6</v>
      </c>
      <c r="T125" s="4">
        <v>0.1</v>
      </c>
      <c r="U125" s="4">
        <v>1.6</v>
      </c>
      <c r="V125" s="4">
        <v>11.4</v>
      </c>
    </row>
    <row r="126" spans="1:22" x14ac:dyDescent="0.25">
      <c r="A126" s="3" t="s">
        <v>173</v>
      </c>
      <c r="B126" s="3" t="s">
        <v>45</v>
      </c>
      <c r="C126" s="4">
        <v>81</v>
      </c>
      <c r="D126" s="4">
        <v>30.5</v>
      </c>
      <c r="E126" s="4">
        <v>4.2</v>
      </c>
      <c r="F126" s="4">
        <v>9.1999999999999993</v>
      </c>
      <c r="G126" s="4">
        <v>45.6</v>
      </c>
      <c r="H126" s="4">
        <v>2.4</v>
      </c>
      <c r="I126" s="4">
        <v>5.2</v>
      </c>
      <c r="J126" s="4">
        <v>44.9</v>
      </c>
      <c r="K126" s="4">
        <v>0.6</v>
      </c>
      <c r="L126" s="4">
        <v>0.8</v>
      </c>
      <c r="M126" s="4">
        <v>82.5</v>
      </c>
      <c r="N126" s="4">
        <v>0.4</v>
      </c>
      <c r="O126" s="4">
        <v>2</v>
      </c>
      <c r="P126" s="4">
        <v>2.4</v>
      </c>
      <c r="Q126" s="4">
        <v>4.7</v>
      </c>
      <c r="R126" s="4">
        <v>1.3</v>
      </c>
      <c r="S126" s="4">
        <v>0.9</v>
      </c>
      <c r="T126" s="4">
        <v>0.1</v>
      </c>
      <c r="U126" s="4">
        <v>1.7</v>
      </c>
      <c r="V126" s="4">
        <v>11.4</v>
      </c>
    </row>
    <row r="127" spans="1:22" x14ac:dyDescent="0.25">
      <c r="A127" s="3" t="s">
        <v>174</v>
      </c>
      <c r="B127" s="3" t="s">
        <v>107</v>
      </c>
      <c r="C127" s="4">
        <v>82</v>
      </c>
      <c r="D127" s="4">
        <v>31.5</v>
      </c>
      <c r="E127" s="4">
        <v>4.0999999999999996</v>
      </c>
      <c r="F127" s="4">
        <v>9.4</v>
      </c>
      <c r="G127" s="4">
        <v>43</v>
      </c>
      <c r="H127" s="4">
        <v>1.5</v>
      </c>
      <c r="I127" s="4">
        <v>4</v>
      </c>
      <c r="J127" s="4">
        <v>38</v>
      </c>
      <c r="K127" s="4">
        <v>1.7</v>
      </c>
      <c r="L127" s="4">
        <v>2</v>
      </c>
      <c r="M127" s="4">
        <v>85.4</v>
      </c>
      <c r="N127" s="4">
        <v>0.6</v>
      </c>
      <c r="O127" s="4">
        <v>3.6</v>
      </c>
      <c r="P127" s="4">
        <v>4.2</v>
      </c>
      <c r="Q127" s="4">
        <v>2.2999999999999998</v>
      </c>
      <c r="R127" s="4">
        <v>1.3</v>
      </c>
      <c r="S127" s="4">
        <v>0.8</v>
      </c>
      <c r="T127" s="4">
        <v>0.6</v>
      </c>
      <c r="U127" s="4">
        <v>2</v>
      </c>
      <c r="V127" s="4">
        <v>11.3</v>
      </c>
    </row>
    <row r="128" spans="1:22" x14ac:dyDescent="0.25">
      <c r="A128" s="3" t="s">
        <v>175</v>
      </c>
      <c r="B128" s="3" t="s">
        <v>38</v>
      </c>
      <c r="C128" s="4">
        <v>81</v>
      </c>
      <c r="D128" s="4">
        <v>28.2</v>
      </c>
      <c r="E128" s="4">
        <v>4.4000000000000004</v>
      </c>
      <c r="F128" s="4">
        <v>8.3000000000000007</v>
      </c>
      <c r="G128" s="4">
        <v>53.1</v>
      </c>
      <c r="H128" s="4">
        <v>0</v>
      </c>
      <c r="I128" s="4">
        <v>0</v>
      </c>
      <c r="J128" s="4">
        <v>0</v>
      </c>
      <c r="K128" s="4">
        <v>2.4</v>
      </c>
      <c r="L128" s="4">
        <v>3.2</v>
      </c>
      <c r="M128" s="4">
        <v>76.2</v>
      </c>
      <c r="N128" s="4">
        <v>2.8</v>
      </c>
      <c r="O128" s="4">
        <v>6</v>
      </c>
      <c r="P128" s="4">
        <v>8.8000000000000007</v>
      </c>
      <c r="Q128" s="4">
        <v>0.7</v>
      </c>
      <c r="R128" s="4">
        <v>1.7</v>
      </c>
      <c r="S128" s="4">
        <v>0.3</v>
      </c>
      <c r="T128" s="4">
        <v>0.9</v>
      </c>
      <c r="U128" s="4">
        <v>3.1</v>
      </c>
      <c r="V128" s="4">
        <v>11.3</v>
      </c>
    </row>
    <row r="129" spans="1:22" x14ac:dyDescent="0.25">
      <c r="A129" s="3" t="s">
        <v>176</v>
      </c>
      <c r="B129" s="3" t="s">
        <v>52</v>
      </c>
      <c r="C129" s="4">
        <v>73</v>
      </c>
      <c r="D129" s="4">
        <v>22.2</v>
      </c>
      <c r="E129" s="4">
        <v>4.4000000000000004</v>
      </c>
      <c r="F129" s="4">
        <v>9.1999999999999993</v>
      </c>
      <c r="G129" s="4">
        <v>47.6</v>
      </c>
      <c r="H129" s="4">
        <v>0.2</v>
      </c>
      <c r="I129" s="4">
        <v>0.7</v>
      </c>
      <c r="J129" s="4">
        <v>27.8</v>
      </c>
      <c r="K129" s="4">
        <v>2.2000000000000002</v>
      </c>
      <c r="L129" s="4">
        <v>3</v>
      </c>
      <c r="M129" s="4">
        <v>74.2</v>
      </c>
      <c r="N129" s="4">
        <v>1.6</v>
      </c>
      <c r="O129" s="4">
        <v>3.7</v>
      </c>
      <c r="P129" s="4">
        <v>5.3</v>
      </c>
      <c r="Q129" s="4">
        <v>1.5</v>
      </c>
      <c r="R129" s="4">
        <v>1.5</v>
      </c>
      <c r="S129" s="4">
        <v>1</v>
      </c>
      <c r="T129" s="4">
        <v>0.5</v>
      </c>
      <c r="U129" s="4">
        <v>2.2999999999999998</v>
      </c>
      <c r="V129" s="4">
        <v>11.2</v>
      </c>
    </row>
    <row r="130" spans="1:22" x14ac:dyDescent="0.25">
      <c r="A130" s="3" t="s">
        <v>177</v>
      </c>
      <c r="B130" s="3" t="s">
        <v>79</v>
      </c>
      <c r="C130" s="4">
        <v>55</v>
      </c>
      <c r="D130" s="4">
        <v>26.9</v>
      </c>
      <c r="E130" s="4">
        <v>4.3</v>
      </c>
      <c r="F130" s="4">
        <v>10.5</v>
      </c>
      <c r="G130" s="4">
        <v>40.9</v>
      </c>
      <c r="H130" s="4">
        <v>0.7</v>
      </c>
      <c r="I130" s="4">
        <v>2.4</v>
      </c>
      <c r="J130" s="4">
        <v>28.2</v>
      </c>
      <c r="K130" s="4">
        <v>1.9</v>
      </c>
      <c r="L130" s="4">
        <v>2.4</v>
      </c>
      <c r="M130" s="4">
        <v>82.3</v>
      </c>
      <c r="N130" s="4">
        <v>1.9</v>
      </c>
      <c r="O130" s="4">
        <v>4.3</v>
      </c>
      <c r="P130" s="4">
        <v>6.2</v>
      </c>
      <c r="Q130" s="4">
        <v>1.3</v>
      </c>
      <c r="R130" s="4">
        <v>1.1000000000000001</v>
      </c>
      <c r="S130" s="4">
        <v>0.8</v>
      </c>
      <c r="T130" s="4">
        <v>0.1</v>
      </c>
      <c r="U130" s="4">
        <v>2.5</v>
      </c>
      <c r="V130" s="4">
        <v>11.2</v>
      </c>
    </row>
    <row r="131" spans="1:22" x14ac:dyDescent="0.25">
      <c r="A131" s="3" t="s">
        <v>178</v>
      </c>
      <c r="B131" s="3" t="s">
        <v>79</v>
      </c>
      <c r="C131" s="4">
        <v>70</v>
      </c>
      <c r="D131" s="4">
        <v>26.5</v>
      </c>
      <c r="E131" s="4">
        <v>4.9000000000000004</v>
      </c>
      <c r="F131" s="4">
        <v>9.1</v>
      </c>
      <c r="G131" s="4">
        <v>53.8</v>
      </c>
      <c r="H131" s="4">
        <v>0</v>
      </c>
      <c r="I131" s="4">
        <v>0</v>
      </c>
      <c r="J131" s="4">
        <v>0</v>
      </c>
      <c r="K131" s="4">
        <v>1.3</v>
      </c>
      <c r="L131" s="4">
        <v>2.5</v>
      </c>
      <c r="M131" s="4">
        <v>51.4</v>
      </c>
      <c r="N131" s="4">
        <v>2.4</v>
      </c>
      <c r="O131" s="4">
        <v>4.7</v>
      </c>
      <c r="P131" s="4">
        <v>7.1</v>
      </c>
      <c r="Q131" s="4">
        <v>1.6</v>
      </c>
      <c r="R131" s="4">
        <v>1.6</v>
      </c>
      <c r="S131" s="4">
        <v>0.6</v>
      </c>
      <c r="T131" s="4">
        <v>1.7</v>
      </c>
      <c r="U131" s="4">
        <v>2.6</v>
      </c>
      <c r="V131" s="4">
        <v>11.1</v>
      </c>
    </row>
    <row r="132" spans="1:22" x14ac:dyDescent="0.25">
      <c r="A132" s="3" t="s">
        <v>179</v>
      </c>
      <c r="B132" s="3" t="s">
        <v>34</v>
      </c>
      <c r="C132" s="4">
        <v>82</v>
      </c>
      <c r="D132" s="4">
        <v>31.8</v>
      </c>
      <c r="E132" s="4">
        <v>4.3</v>
      </c>
      <c r="F132" s="4">
        <v>7.9</v>
      </c>
      <c r="G132" s="4">
        <v>55.1</v>
      </c>
      <c r="H132" s="4">
        <v>0</v>
      </c>
      <c r="I132" s="4">
        <v>0</v>
      </c>
      <c r="J132" s="4">
        <v>0</v>
      </c>
      <c r="K132" s="4">
        <v>2.4</v>
      </c>
      <c r="L132" s="4">
        <v>3</v>
      </c>
      <c r="M132" s="4">
        <v>81.8</v>
      </c>
      <c r="N132" s="4">
        <v>4</v>
      </c>
      <c r="O132" s="4">
        <v>4.5</v>
      </c>
      <c r="P132" s="4">
        <v>8.5</v>
      </c>
      <c r="Q132" s="4">
        <v>0.9</v>
      </c>
      <c r="R132" s="4">
        <v>1</v>
      </c>
      <c r="S132" s="4">
        <v>0.3</v>
      </c>
      <c r="T132" s="4">
        <v>1.7</v>
      </c>
      <c r="U132" s="4">
        <v>2.4</v>
      </c>
      <c r="V132" s="4">
        <v>11.1</v>
      </c>
    </row>
    <row r="133" spans="1:22" x14ac:dyDescent="0.25">
      <c r="A133" s="3" t="s">
        <v>180</v>
      </c>
      <c r="B133" s="3" t="s">
        <v>92</v>
      </c>
      <c r="C133" s="4">
        <v>82</v>
      </c>
      <c r="D133" s="4">
        <v>27.6</v>
      </c>
      <c r="E133" s="4">
        <v>4.3</v>
      </c>
      <c r="F133" s="4">
        <v>8.8000000000000007</v>
      </c>
      <c r="G133" s="4">
        <v>48.6</v>
      </c>
      <c r="H133" s="4">
        <v>0</v>
      </c>
      <c r="I133" s="4">
        <v>0.1</v>
      </c>
      <c r="J133" s="4">
        <v>33.299999999999997</v>
      </c>
      <c r="K133" s="4">
        <v>2.5</v>
      </c>
      <c r="L133" s="4">
        <v>2.9</v>
      </c>
      <c r="M133" s="4">
        <v>85.8</v>
      </c>
      <c r="N133" s="4">
        <v>2</v>
      </c>
      <c r="O133" s="4">
        <v>3.8</v>
      </c>
      <c r="P133" s="4">
        <v>5.7</v>
      </c>
      <c r="Q133" s="4">
        <v>1.1000000000000001</v>
      </c>
      <c r="R133" s="4">
        <v>1.2</v>
      </c>
      <c r="S133" s="4">
        <v>0.4</v>
      </c>
      <c r="T133" s="4">
        <v>0.9</v>
      </c>
      <c r="U133" s="4">
        <v>2.2999999999999998</v>
      </c>
      <c r="V133" s="4">
        <v>11.1</v>
      </c>
    </row>
    <row r="134" spans="1:22" x14ac:dyDescent="0.25">
      <c r="A134" s="3" t="s">
        <v>181</v>
      </c>
      <c r="B134" s="3" t="s">
        <v>66</v>
      </c>
      <c r="C134" s="4">
        <v>73</v>
      </c>
      <c r="D134" s="4">
        <v>32.1</v>
      </c>
      <c r="E134" s="4">
        <v>4.0999999999999996</v>
      </c>
      <c r="F134" s="4">
        <v>8.8000000000000007</v>
      </c>
      <c r="G134" s="4">
        <v>47</v>
      </c>
      <c r="H134" s="4">
        <v>1.3</v>
      </c>
      <c r="I134" s="4">
        <v>3.7</v>
      </c>
      <c r="J134" s="4">
        <v>36.200000000000003</v>
      </c>
      <c r="K134" s="4">
        <v>1.5</v>
      </c>
      <c r="L134" s="4">
        <v>1.9</v>
      </c>
      <c r="M134" s="4">
        <v>77.3</v>
      </c>
      <c r="N134" s="4">
        <v>1.5</v>
      </c>
      <c r="O134" s="4">
        <v>4.0999999999999996</v>
      </c>
      <c r="P134" s="4">
        <v>5.5</v>
      </c>
      <c r="Q134" s="4">
        <v>1.8</v>
      </c>
      <c r="R134" s="4">
        <v>1.1000000000000001</v>
      </c>
      <c r="S134" s="4">
        <v>1.5</v>
      </c>
      <c r="T134" s="4">
        <v>0.3</v>
      </c>
      <c r="U134" s="4">
        <v>2.6</v>
      </c>
      <c r="V134" s="4">
        <v>11.1</v>
      </c>
    </row>
    <row r="135" spans="1:22" x14ac:dyDescent="0.25">
      <c r="A135" s="3" t="s">
        <v>182</v>
      </c>
      <c r="B135" s="3" t="s">
        <v>54</v>
      </c>
      <c r="C135" s="4">
        <v>82</v>
      </c>
      <c r="D135" s="4">
        <v>28.2</v>
      </c>
      <c r="E135" s="4">
        <v>4.0999999999999996</v>
      </c>
      <c r="F135" s="4">
        <v>9.5</v>
      </c>
      <c r="G135" s="4">
        <v>43.2</v>
      </c>
      <c r="H135" s="4">
        <v>2</v>
      </c>
      <c r="I135" s="4">
        <v>5.3</v>
      </c>
      <c r="J135" s="4">
        <v>37</v>
      </c>
      <c r="K135" s="4">
        <v>1</v>
      </c>
      <c r="L135" s="4">
        <v>1.2</v>
      </c>
      <c r="M135" s="4">
        <v>82.1</v>
      </c>
      <c r="N135" s="4">
        <v>0.9</v>
      </c>
      <c r="O135" s="4">
        <v>4.2</v>
      </c>
      <c r="P135" s="4">
        <v>5.0999999999999996</v>
      </c>
      <c r="Q135" s="4">
        <v>1.2</v>
      </c>
      <c r="R135" s="4">
        <v>1.1000000000000001</v>
      </c>
      <c r="S135" s="4">
        <v>0.7</v>
      </c>
      <c r="T135" s="4">
        <v>0.8</v>
      </c>
      <c r="U135" s="4">
        <v>3</v>
      </c>
      <c r="V135" s="4">
        <v>11.1</v>
      </c>
    </row>
    <row r="136" spans="1:22" x14ac:dyDescent="0.25">
      <c r="A136" s="3" t="s">
        <v>183</v>
      </c>
      <c r="B136" s="3" t="s">
        <v>32</v>
      </c>
      <c r="C136" s="4">
        <v>81</v>
      </c>
      <c r="D136" s="4">
        <v>23</v>
      </c>
      <c r="E136" s="4">
        <v>4</v>
      </c>
      <c r="F136" s="4">
        <v>9.6999999999999993</v>
      </c>
      <c r="G136" s="4">
        <v>41.5</v>
      </c>
      <c r="H136" s="4">
        <v>1.1000000000000001</v>
      </c>
      <c r="I136" s="4">
        <v>3.5</v>
      </c>
      <c r="J136" s="4">
        <v>31.6</v>
      </c>
      <c r="K136" s="4">
        <v>1.8</v>
      </c>
      <c r="L136" s="4">
        <v>2.1</v>
      </c>
      <c r="M136" s="4">
        <v>86.4</v>
      </c>
      <c r="N136" s="4">
        <v>0.3</v>
      </c>
      <c r="O136" s="4">
        <v>1.9</v>
      </c>
      <c r="P136" s="4">
        <v>2.2999999999999998</v>
      </c>
      <c r="Q136" s="4">
        <v>3.5</v>
      </c>
      <c r="R136" s="4">
        <v>1.7</v>
      </c>
      <c r="S136" s="4">
        <v>0.6</v>
      </c>
      <c r="T136" s="4">
        <v>0.1</v>
      </c>
      <c r="U136" s="4">
        <v>1.5</v>
      </c>
      <c r="V136" s="4">
        <v>11</v>
      </c>
    </row>
    <row r="137" spans="1:22" x14ac:dyDescent="0.25">
      <c r="A137" s="3" t="s">
        <v>184</v>
      </c>
      <c r="B137" s="3" t="s">
        <v>38</v>
      </c>
      <c r="C137" s="4">
        <v>81</v>
      </c>
      <c r="D137" s="4">
        <v>26.7</v>
      </c>
      <c r="E137" s="4">
        <v>3.9</v>
      </c>
      <c r="F137" s="4">
        <v>9.3000000000000007</v>
      </c>
      <c r="G137" s="4">
        <v>42.3</v>
      </c>
      <c r="H137" s="4">
        <v>2</v>
      </c>
      <c r="I137" s="4">
        <v>5</v>
      </c>
      <c r="J137" s="4">
        <v>39.5</v>
      </c>
      <c r="K137" s="4">
        <v>1</v>
      </c>
      <c r="L137" s="4">
        <v>1.2</v>
      </c>
      <c r="M137" s="4">
        <v>83.7</v>
      </c>
      <c r="N137" s="4">
        <v>0.5</v>
      </c>
      <c r="O137" s="4">
        <v>2.6</v>
      </c>
      <c r="P137" s="4">
        <v>3.1</v>
      </c>
      <c r="Q137" s="4">
        <v>1</v>
      </c>
      <c r="R137" s="4">
        <v>1.1000000000000001</v>
      </c>
      <c r="S137" s="4">
        <v>0.8</v>
      </c>
      <c r="T137" s="4">
        <v>0.3</v>
      </c>
      <c r="U137" s="4">
        <v>2.2999999999999998</v>
      </c>
      <c r="V137" s="4">
        <v>10.9</v>
      </c>
    </row>
    <row r="138" spans="1:22" x14ac:dyDescent="0.25">
      <c r="A138" s="3" t="s">
        <v>185</v>
      </c>
      <c r="B138" s="3" t="s">
        <v>43</v>
      </c>
      <c r="C138" s="4">
        <v>81</v>
      </c>
      <c r="D138" s="4">
        <v>29.7</v>
      </c>
      <c r="E138" s="4">
        <v>4.0999999999999996</v>
      </c>
      <c r="F138" s="4">
        <v>9.3000000000000007</v>
      </c>
      <c r="G138" s="4">
        <v>43.9</v>
      </c>
      <c r="H138" s="4">
        <v>0</v>
      </c>
      <c r="I138" s="4">
        <v>0.1</v>
      </c>
      <c r="J138" s="4">
        <v>40</v>
      </c>
      <c r="K138" s="4">
        <v>2.6</v>
      </c>
      <c r="L138" s="4">
        <v>3.3</v>
      </c>
      <c r="M138" s="4">
        <v>77</v>
      </c>
      <c r="N138" s="4">
        <v>2.5</v>
      </c>
      <c r="O138" s="4">
        <v>4.0999999999999996</v>
      </c>
      <c r="P138" s="4">
        <v>6.6</v>
      </c>
      <c r="Q138" s="4">
        <v>1.1000000000000001</v>
      </c>
      <c r="R138" s="4">
        <v>1.8</v>
      </c>
      <c r="S138" s="4">
        <v>0.4</v>
      </c>
      <c r="T138" s="4">
        <v>2.2000000000000002</v>
      </c>
      <c r="U138" s="4">
        <v>3.3</v>
      </c>
      <c r="V138" s="4">
        <v>10.8</v>
      </c>
    </row>
    <row r="139" spans="1:22" x14ac:dyDescent="0.25">
      <c r="A139" s="3" t="s">
        <v>186</v>
      </c>
      <c r="B139" s="3" t="s">
        <v>40</v>
      </c>
      <c r="C139" s="4">
        <v>52</v>
      </c>
      <c r="D139" s="4">
        <v>21.4</v>
      </c>
      <c r="E139" s="4">
        <v>3.7</v>
      </c>
      <c r="F139" s="4">
        <v>9.1</v>
      </c>
      <c r="G139" s="4">
        <v>41</v>
      </c>
      <c r="H139" s="4">
        <v>1.3</v>
      </c>
      <c r="I139" s="4">
        <v>3.5</v>
      </c>
      <c r="J139" s="4">
        <v>37.799999999999997</v>
      </c>
      <c r="K139" s="4">
        <v>1.8</v>
      </c>
      <c r="L139" s="4">
        <v>2</v>
      </c>
      <c r="M139" s="4">
        <v>89.5</v>
      </c>
      <c r="N139" s="4">
        <v>0.2</v>
      </c>
      <c r="O139" s="4">
        <v>1.5</v>
      </c>
      <c r="P139" s="4">
        <v>1.7</v>
      </c>
      <c r="Q139" s="4">
        <v>1.6</v>
      </c>
      <c r="R139" s="4">
        <v>1.2</v>
      </c>
      <c r="S139" s="4">
        <v>0.3</v>
      </c>
      <c r="T139" s="4">
        <v>0</v>
      </c>
      <c r="U139" s="4">
        <v>1.3</v>
      </c>
      <c r="V139" s="4">
        <v>10.5</v>
      </c>
    </row>
    <row r="140" spans="1:22" x14ac:dyDescent="0.25">
      <c r="A140" s="3" t="s">
        <v>187</v>
      </c>
      <c r="B140" s="3" t="s">
        <v>20</v>
      </c>
      <c r="C140" s="4">
        <v>56</v>
      </c>
      <c r="D140" s="4">
        <v>25.3</v>
      </c>
      <c r="E140" s="4">
        <v>3.8</v>
      </c>
      <c r="F140" s="4">
        <v>9.6</v>
      </c>
      <c r="G140" s="4">
        <v>39.4</v>
      </c>
      <c r="H140" s="4">
        <v>1.8</v>
      </c>
      <c r="I140" s="4">
        <v>4.4000000000000004</v>
      </c>
      <c r="J140" s="4">
        <v>39.4</v>
      </c>
      <c r="K140" s="4">
        <v>1.1000000000000001</v>
      </c>
      <c r="L140" s="4">
        <v>1.3</v>
      </c>
      <c r="M140" s="4">
        <v>84</v>
      </c>
      <c r="N140" s="4">
        <v>0.4</v>
      </c>
      <c r="O140" s="4">
        <v>3.7</v>
      </c>
      <c r="P140" s="4">
        <v>4.0999999999999996</v>
      </c>
      <c r="Q140" s="4">
        <v>1.5</v>
      </c>
      <c r="R140" s="4">
        <v>1.1000000000000001</v>
      </c>
      <c r="S140" s="4">
        <v>0.8</v>
      </c>
      <c r="T140" s="4">
        <v>0.3</v>
      </c>
      <c r="U140" s="4">
        <v>2.1</v>
      </c>
      <c r="V140" s="4">
        <v>10.5</v>
      </c>
    </row>
    <row r="141" spans="1:22" x14ac:dyDescent="0.25">
      <c r="A141" s="3" t="s">
        <v>188</v>
      </c>
      <c r="B141" s="3" t="s">
        <v>30</v>
      </c>
      <c r="C141" s="4">
        <v>82</v>
      </c>
      <c r="D141" s="4">
        <v>35</v>
      </c>
      <c r="E141" s="4">
        <v>4.2</v>
      </c>
      <c r="F141" s="4">
        <v>6.3</v>
      </c>
      <c r="G141" s="4">
        <v>67.599999999999994</v>
      </c>
      <c r="H141" s="4">
        <v>0</v>
      </c>
      <c r="I141" s="4">
        <v>0</v>
      </c>
      <c r="J141" s="4" t="s">
        <v>88</v>
      </c>
      <c r="K141" s="4">
        <v>2</v>
      </c>
      <c r="L141" s="4">
        <v>4.5999999999999996</v>
      </c>
      <c r="M141" s="4">
        <v>42.8</v>
      </c>
      <c r="N141" s="4">
        <v>4</v>
      </c>
      <c r="O141" s="4">
        <v>9.5</v>
      </c>
      <c r="P141" s="4">
        <v>13.6</v>
      </c>
      <c r="Q141" s="4">
        <v>0.9</v>
      </c>
      <c r="R141" s="4">
        <v>1.5</v>
      </c>
      <c r="S141" s="4">
        <v>1</v>
      </c>
      <c r="T141" s="4">
        <v>2.5</v>
      </c>
      <c r="U141" s="4">
        <v>3.2</v>
      </c>
      <c r="V141" s="4">
        <v>10.4</v>
      </c>
    </row>
    <row r="142" spans="1:22" x14ac:dyDescent="0.25">
      <c r="A142" s="3" t="s">
        <v>189</v>
      </c>
      <c r="B142" s="3" t="s">
        <v>38</v>
      </c>
      <c r="C142" s="4">
        <v>77</v>
      </c>
      <c r="D142" s="4">
        <v>28.8</v>
      </c>
      <c r="E142" s="4">
        <v>4.5</v>
      </c>
      <c r="F142" s="4">
        <v>7.9</v>
      </c>
      <c r="G142" s="4">
        <v>56.2</v>
      </c>
      <c r="H142" s="4">
        <v>0.3</v>
      </c>
      <c r="I142" s="4">
        <v>0.9</v>
      </c>
      <c r="J142" s="4">
        <v>30.3</v>
      </c>
      <c r="K142" s="4">
        <v>1.2</v>
      </c>
      <c r="L142" s="4">
        <v>1.9</v>
      </c>
      <c r="M142" s="4">
        <v>63.6</v>
      </c>
      <c r="N142" s="4">
        <v>2.2000000000000002</v>
      </c>
      <c r="O142" s="4">
        <v>4.3</v>
      </c>
      <c r="P142" s="4">
        <v>6.6</v>
      </c>
      <c r="Q142" s="4">
        <v>1.5</v>
      </c>
      <c r="R142" s="4">
        <v>1.6</v>
      </c>
      <c r="S142" s="4">
        <v>0.7</v>
      </c>
      <c r="T142" s="4">
        <v>1.1000000000000001</v>
      </c>
      <c r="U142" s="4">
        <v>3.5</v>
      </c>
      <c r="V142" s="4">
        <v>10.4</v>
      </c>
    </row>
    <row r="143" spans="1:22" x14ac:dyDescent="0.25">
      <c r="A143" s="3" t="s">
        <v>190</v>
      </c>
      <c r="B143" s="3" t="s">
        <v>66</v>
      </c>
      <c r="C143" s="4">
        <v>60</v>
      </c>
      <c r="D143" s="4">
        <v>24.1</v>
      </c>
      <c r="E143" s="4">
        <v>3.3</v>
      </c>
      <c r="F143" s="4">
        <v>8.1999999999999993</v>
      </c>
      <c r="G143" s="4">
        <v>40</v>
      </c>
      <c r="H143" s="4">
        <v>1.3</v>
      </c>
      <c r="I143" s="4">
        <v>3.9</v>
      </c>
      <c r="J143" s="4">
        <v>34.200000000000003</v>
      </c>
      <c r="K143" s="4">
        <v>2.5</v>
      </c>
      <c r="L143" s="4">
        <v>3</v>
      </c>
      <c r="M143" s="4">
        <v>84.9</v>
      </c>
      <c r="N143" s="4">
        <v>0.2</v>
      </c>
      <c r="O143" s="4">
        <v>1.9</v>
      </c>
      <c r="P143" s="4">
        <v>2.1</v>
      </c>
      <c r="Q143" s="4">
        <v>3.5</v>
      </c>
      <c r="R143" s="4">
        <v>1.5</v>
      </c>
      <c r="S143" s="4">
        <v>0.8</v>
      </c>
      <c r="T143" s="4">
        <v>0.1</v>
      </c>
      <c r="U143" s="4">
        <v>1.1000000000000001</v>
      </c>
      <c r="V143" s="4">
        <v>10.4</v>
      </c>
    </row>
    <row r="144" spans="1:22" x14ac:dyDescent="0.25">
      <c r="A144" s="3" t="s">
        <v>191</v>
      </c>
      <c r="B144" s="3" t="s">
        <v>83</v>
      </c>
      <c r="C144" s="4">
        <v>44</v>
      </c>
      <c r="D144" s="4">
        <v>19.7</v>
      </c>
      <c r="E144" s="4">
        <v>3.7</v>
      </c>
      <c r="F144" s="4">
        <v>8.6999999999999993</v>
      </c>
      <c r="G144" s="4">
        <v>42.8</v>
      </c>
      <c r="H144" s="4">
        <v>1.3</v>
      </c>
      <c r="I144" s="4">
        <v>3.5</v>
      </c>
      <c r="J144" s="4">
        <v>37.700000000000003</v>
      </c>
      <c r="K144" s="4">
        <v>1.6</v>
      </c>
      <c r="L144" s="4">
        <v>1.9</v>
      </c>
      <c r="M144" s="4">
        <v>83.5</v>
      </c>
      <c r="N144" s="4">
        <v>0.5</v>
      </c>
      <c r="O144" s="4">
        <v>1.4</v>
      </c>
      <c r="P144" s="4">
        <v>1.8</v>
      </c>
      <c r="Q144" s="4">
        <v>2.5</v>
      </c>
      <c r="R144" s="4">
        <v>1.3</v>
      </c>
      <c r="S144" s="4">
        <v>0.8</v>
      </c>
      <c r="T144" s="4">
        <v>0.1</v>
      </c>
      <c r="U144" s="4">
        <v>2.1</v>
      </c>
      <c r="V144" s="4">
        <v>10.4</v>
      </c>
    </row>
    <row r="145" spans="1:22" x14ac:dyDescent="0.25">
      <c r="A145" s="3" t="s">
        <v>192</v>
      </c>
      <c r="B145" s="3" t="s">
        <v>45</v>
      </c>
      <c r="C145" s="4">
        <v>76</v>
      </c>
      <c r="D145" s="4">
        <v>31.7</v>
      </c>
      <c r="E145" s="4">
        <v>4.5</v>
      </c>
      <c r="F145" s="4">
        <v>9.3000000000000007</v>
      </c>
      <c r="G145" s="4">
        <v>48.2</v>
      </c>
      <c r="H145" s="4">
        <v>0.8</v>
      </c>
      <c r="I145" s="4">
        <v>2.1</v>
      </c>
      <c r="J145" s="4">
        <v>35.799999999999997</v>
      </c>
      <c r="K145" s="4">
        <v>0.7</v>
      </c>
      <c r="L145" s="4">
        <v>0.9</v>
      </c>
      <c r="M145" s="4">
        <v>78.5</v>
      </c>
      <c r="N145" s="4">
        <v>1.7</v>
      </c>
      <c r="O145" s="4">
        <v>4.8</v>
      </c>
      <c r="P145" s="4">
        <v>6.5</v>
      </c>
      <c r="Q145" s="4">
        <v>1.6</v>
      </c>
      <c r="R145" s="4">
        <v>1.3</v>
      </c>
      <c r="S145" s="4">
        <v>1.2</v>
      </c>
      <c r="T145" s="4">
        <v>0.5</v>
      </c>
      <c r="U145" s="4">
        <v>1.6</v>
      </c>
      <c r="V145" s="4">
        <v>10.4</v>
      </c>
    </row>
    <row r="146" spans="1:22" x14ac:dyDescent="0.25">
      <c r="A146" s="3" t="s">
        <v>193</v>
      </c>
      <c r="B146" s="3" t="s">
        <v>73</v>
      </c>
      <c r="C146" s="4">
        <v>39</v>
      </c>
      <c r="D146" s="4">
        <v>18.899999999999999</v>
      </c>
      <c r="E146" s="4">
        <v>4.5</v>
      </c>
      <c r="F146" s="4">
        <v>8.9</v>
      </c>
      <c r="G146" s="4">
        <v>50.9</v>
      </c>
      <c r="H146" s="4">
        <v>0</v>
      </c>
      <c r="I146" s="4">
        <v>0.1</v>
      </c>
      <c r="J146" s="4">
        <v>0</v>
      </c>
      <c r="K146" s="4">
        <v>1.3</v>
      </c>
      <c r="L146" s="4">
        <v>1.7</v>
      </c>
      <c r="M146" s="4">
        <v>76.5</v>
      </c>
      <c r="N146" s="4">
        <v>1.4</v>
      </c>
      <c r="O146" s="4">
        <v>4.5</v>
      </c>
      <c r="P146" s="4">
        <v>5.9</v>
      </c>
      <c r="Q146" s="4">
        <v>1.5</v>
      </c>
      <c r="R146" s="4">
        <v>1.9</v>
      </c>
      <c r="S146" s="4">
        <v>0.3</v>
      </c>
      <c r="T146" s="4">
        <v>1</v>
      </c>
      <c r="U146" s="4">
        <v>2.4</v>
      </c>
      <c r="V146" s="4">
        <v>10.4</v>
      </c>
    </row>
    <row r="147" spans="1:22" x14ac:dyDescent="0.25">
      <c r="A147" s="3" t="s">
        <v>194</v>
      </c>
      <c r="B147" s="3" t="s">
        <v>43</v>
      </c>
      <c r="C147" s="4">
        <v>76</v>
      </c>
      <c r="D147" s="4">
        <v>32</v>
      </c>
      <c r="E147" s="4">
        <v>3.6</v>
      </c>
      <c r="F147" s="4">
        <v>8.1</v>
      </c>
      <c r="G147" s="4">
        <v>44.2</v>
      </c>
      <c r="H147" s="4">
        <v>1.3</v>
      </c>
      <c r="I147" s="4">
        <v>3.4</v>
      </c>
      <c r="J147" s="4">
        <v>36.5</v>
      </c>
      <c r="K147" s="4">
        <v>1.9</v>
      </c>
      <c r="L147" s="4">
        <v>2.2999999999999998</v>
      </c>
      <c r="M147" s="4">
        <v>80.7</v>
      </c>
      <c r="N147" s="4">
        <v>0.7</v>
      </c>
      <c r="O147" s="4">
        <v>3</v>
      </c>
      <c r="P147" s="4">
        <v>3.7</v>
      </c>
      <c r="Q147" s="4">
        <v>3.5</v>
      </c>
      <c r="R147" s="4">
        <v>1.2</v>
      </c>
      <c r="S147" s="4">
        <v>1</v>
      </c>
      <c r="T147" s="4">
        <v>0.3</v>
      </c>
      <c r="U147" s="4">
        <v>2.1</v>
      </c>
      <c r="V147" s="4">
        <v>10.3</v>
      </c>
    </row>
    <row r="148" spans="1:22" x14ac:dyDescent="0.25">
      <c r="A148" s="3" t="s">
        <v>195</v>
      </c>
      <c r="B148" s="3" t="s">
        <v>94</v>
      </c>
      <c r="C148" s="4">
        <v>81</v>
      </c>
      <c r="D148" s="4">
        <v>18.899999999999999</v>
      </c>
      <c r="E148" s="4">
        <v>3.8</v>
      </c>
      <c r="F148" s="4">
        <v>8.1999999999999993</v>
      </c>
      <c r="G148" s="4">
        <v>46.4</v>
      </c>
      <c r="H148" s="4">
        <v>1.7</v>
      </c>
      <c r="I148" s="4">
        <v>3.9</v>
      </c>
      <c r="J148" s="4">
        <v>42.5</v>
      </c>
      <c r="K148" s="4">
        <v>0.9</v>
      </c>
      <c r="L148" s="4">
        <v>1</v>
      </c>
      <c r="M148" s="4">
        <v>89</v>
      </c>
      <c r="N148" s="4">
        <v>0.4</v>
      </c>
      <c r="O148" s="4">
        <v>1.7</v>
      </c>
      <c r="P148" s="4">
        <v>2.1</v>
      </c>
      <c r="Q148" s="4">
        <v>1.8</v>
      </c>
      <c r="R148" s="4">
        <v>0.8</v>
      </c>
      <c r="S148" s="4">
        <v>0.8</v>
      </c>
      <c r="T148" s="4">
        <v>0.1</v>
      </c>
      <c r="U148" s="4">
        <v>1.4</v>
      </c>
      <c r="V148" s="4">
        <v>10.199999999999999</v>
      </c>
    </row>
    <row r="149" spans="1:22" x14ac:dyDescent="0.25">
      <c r="A149" s="3" t="s">
        <v>196</v>
      </c>
      <c r="B149" s="3" t="s">
        <v>22</v>
      </c>
      <c r="C149" s="4">
        <v>81</v>
      </c>
      <c r="D149" s="4">
        <v>23.2</v>
      </c>
      <c r="E149" s="4">
        <v>3.6</v>
      </c>
      <c r="F149" s="4">
        <v>8.5</v>
      </c>
      <c r="G149" s="4">
        <v>42.8</v>
      </c>
      <c r="H149" s="4">
        <v>1.6</v>
      </c>
      <c r="I149" s="4">
        <v>4.4000000000000004</v>
      </c>
      <c r="J149" s="4">
        <v>36.299999999999997</v>
      </c>
      <c r="K149" s="4">
        <v>1.3</v>
      </c>
      <c r="L149" s="4">
        <v>1.6</v>
      </c>
      <c r="M149" s="4">
        <v>82.8</v>
      </c>
      <c r="N149" s="4">
        <v>0.2</v>
      </c>
      <c r="O149" s="4">
        <v>1.3</v>
      </c>
      <c r="P149" s="4">
        <v>1.5</v>
      </c>
      <c r="Q149" s="4">
        <v>0.8</v>
      </c>
      <c r="R149" s="4">
        <v>0.6</v>
      </c>
      <c r="S149" s="4">
        <v>0.5</v>
      </c>
      <c r="T149" s="4">
        <v>0.1</v>
      </c>
      <c r="U149" s="4">
        <v>1.8</v>
      </c>
      <c r="V149" s="4">
        <v>10.199999999999999</v>
      </c>
    </row>
    <row r="150" spans="1:22" x14ac:dyDescent="0.25">
      <c r="A150" s="3" t="s">
        <v>197</v>
      </c>
      <c r="B150" s="3" t="s">
        <v>28</v>
      </c>
      <c r="C150" s="4">
        <v>56</v>
      </c>
      <c r="D150" s="4">
        <v>31.3</v>
      </c>
      <c r="E150" s="4">
        <v>3.6</v>
      </c>
      <c r="F150" s="4">
        <v>8.6</v>
      </c>
      <c r="G150" s="4">
        <v>41.4</v>
      </c>
      <c r="H150" s="4">
        <v>1.6</v>
      </c>
      <c r="I150" s="4">
        <v>4.5999999999999996</v>
      </c>
      <c r="J150" s="4">
        <v>36.1</v>
      </c>
      <c r="K150" s="4">
        <v>1.5</v>
      </c>
      <c r="L150" s="4">
        <v>1.8</v>
      </c>
      <c r="M150" s="4">
        <v>81.400000000000006</v>
      </c>
      <c r="N150" s="4">
        <v>1.3</v>
      </c>
      <c r="O150" s="4">
        <v>2.2000000000000002</v>
      </c>
      <c r="P150" s="4">
        <v>3.5</v>
      </c>
      <c r="Q150" s="4">
        <v>2.7</v>
      </c>
      <c r="R150" s="4">
        <v>1.2</v>
      </c>
      <c r="S150" s="4">
        <v>1.4</v>
      </c>
      <c r="T150" s="4">
        <v>0.4</v>
      </c>
      <c r="U150" s="4">
        <v>3.1</v>
      </c>
      <c r="V150" s="4">
        <v>10.199999999999999</v>
      </c>
    </row>
    <row r="151" spans="1:22" x14ac:dyDescent="0.25">
      <c r="A151" s="3" t="s">
        <v>198</v>
      </c>
      <c r="B151" s="3" t="s">
        <v>103</v>
      </c>
      <c r="C151" s="4">
        <v>82</v>
      </c>
      <c r="D151" s="4">
        <v>27</v>
      </c>
      <c r="E151" s="4">
        <v>3.6</v>
      </c>
      <c r="F151" s="4">
        <v>8</v>
      </c>
      <c r="G151" s="4">
        <v>45</v>
      </c>
      <c r="H151" s="4">
        <v>1.5</v>
      </c>
      <c r="I151" s="4">
        <v>3.7</v>
      </c>
      <c r="J151" s="4">
        <v>40.9</v>
      </c>
      <c r="K151" s="4">
        <v>1.5</v>
      </c>
      <c r="L151" s="4">
        <v>2</v>
      </c>
      <c r="M151" s="4">
        <v>74.099999999999994</v>
      </c>
      <c r="N151" s="4">
        <v>0.2</v>
      </c>
      <c r="O151" s="4">
        <v>2.5</v>
      </c>
      <c r="P151" s="4">
        <v>2.7</v>
      </c>
      <c r="Q151" s="4">
        <v>1.6</v>
      </c>
      <c r="R151" s="4">
        <v>1.1000000000000001</v>
      </c>
      <c r="S151" s="4">
        <v>0.7</v>
      </c>
      <c r="T151" s="4">
        <v>0.2</v>
      </c>
      <c r="U151" s="4">
        <v>2</v>
      </c>
      <c r="V151" s="4">
        <v>10.1</v>
      </c>
    </row>
    <row r="152" spans="1:22" x14ac:dyDescent="0.25">
      <c r="A152" s="3" t="s">
        <v>199</v>
      </c>
      <c r="B152" s="3" t="s">
        <v>73</v>
      </c>
      <c r="C152" s="4">
        <v>41</v>
      </c>
      <c r="D152" s="4">
        <v>22.3</v>
      </c>
      <c r="E152" s="4">
        <v>3.7</v>
      </c>
      <c r="F152" s="4">
        <v>8.9</v>
      </c>
      <c r="G152" s="4">
        <v>41.5</v>
      </c>
      <c r="H152" s="4">
        <v>1.7</v>
      </c>
      <c r="I152" s="4">
        <v>3.9</v>
      </c>
      <c r="J152" s="4">
        <v>43.8</v>
      </c>
      <c r="K152" s="4">
        <v>1.1000000000000001</v>
      </c>
      <c r="L152" s="4">
        <v>1.4</v>
      </c>
      <c r="M152" s="4">
        <v>74.599999999999994</v>
      </c>
      <c r="N152" s="4">
        <v>0.5</v>
      </c>
      <c r="O152" s="4">
        <v>2</v>
      </c>
      <c r="P152" s="4">
        <v>2.5</v>
      </c>
      <c r="Q152" s="4">
        <v>4.9000000000000004</v>
      </c>
      <c r="R152" s="4">
        <v>2.2999999999999998</v>
      </c>
      <c r="S152" s="4">
        <v>0.9</v>
      </c>
      <c r="T152" s="4">
        <v>0.2</v>
      </c>
      <c r="U152" s="4">
        <v>1.6</v>
      </c>
      <c r="V152" s="4">
        <v>10.1</v>
      </c>
    </row>
    <row r="153" spans="1:22" x14ac:dyDescent="0.25">
      <c r="A153" s="3" t="s">
        <v>200</v>
      </c>
      <c r="B153" s="3" t="s">
        <v>75</v>
      </c>
      <c r="C153" s="4">
        <v>80</v>
      </c>
      <c r="D153" s="4">
        <v>28.9</v>
      </c>
      <c r="E153" s="4">
        <v>3.9</v>
      </c>
      <c r="F153" s="4">
        <v>9</v>
      </c>
      <c r="G153" s="4">
        <v>43.1</v>
      </c>
      <c r="H153" s="4">
        <v>1.4</v>
      </c>
      <c r="I153" s="4">
        <v>4.4000000000000004</v>
      </c>
      <c r="J153" s="4">
        <v>32.799999999999997</v>
      </c>
      <c r="K153" s="4">
        <v>1</v>
      </c>
      <c r="L153" s="4">
        <v>1.3</v>
      </c>
      <c r="M153" s="4">
        <v>72.599999999999994</v>
      </c>
      <c r="N153" s="4">
        <v>0.7</v>
      </c>
      <c r="O153" s="4">
        <v>3</v>
      </c>
      <c r="P153" s="4">
        <v>3.8</v>
      </c>
      <c r="Q153" s="4">
        <v>1.9</v>
      </c>
      <c r="R153" s="4">
        <v>1.3</v>
      </c>
      <c r="S153" s="4">
        <v>0.9</v>
      </c>
      <c r="T153" s="4">
        <v>0.4</v>
      </c>
      <c r="U153" s="4">
        <v>1.9</v>
      </c>
      <c r="V153" s="4">
        <v>10.1</v>
      </c>
    </row>
    <row r="154" spans="1:22" x14ac:dyDescent="0.25">
      <c r="A154" s="3" t="s">
        <v>201</v>
      </c>
      <c r="B154" s="3" t="s">
        <v>73</v>
      </c>
      <c r="C154" s="4">
        <v>43</v>
      </c>
      <c r="D154" s="4">
        <v>21.1</v>
      </c>
      <c r="E154" s="4">
        <v>3.3</v>
      </c>
      <c r="F154" s="4">
        <v>8</v>
      </c>
      <c r="G154" s="4">
        <v>41.7</v>
      </c>
      <c r="H154" s="4">
        <v>0.7</v>
      </c>
      <c r="I154" s="4">
        <v>1.9</v>
      </c>
      <c r="J154" s="4">
        <v>34.6</v>
      </c>
      <c r="K154" s="4">
        <v>2.7</v>
      </c>
      <c r="L154" s="4">
        <v>4.0999999999999996</v>
      </c>
      <c r="M154" s="4">
        <v>65.5</v>
      </c>
      <c r="N154" s="4">
        <v>0.6</v>
      </c>
      <c r="O154" s="4">
        <v>2.1</v>
      </c>
      <c r="P154" s="4">
        <v>2.7</v>
      </c>
      <c r="Q154" s="4">
        <v>1.2</v>
      </c>
      <c r="R154" s="4">
        <v>1.3</v>
      </c>
      <c r="S154" s="4">
        <v>1</v>
      </c>
      <c r="T154" s="4">
        <v>0.2</v>
      </c>
      <c r="U154" s="4">
        <v>1.8</v>
      </c>
      <c r="V154" s="4">
        <v>10</v>
      </c>
    </row>
    <row r="155" spans="1:22" x14ac:dyDescent="0.25">
      <c r="A155" s="3" t="s">
        <v>202</v>
      </c>
      <c r="B155" s="3" t="s">
        <v>47</v>
      </c>
      <c r="C155" s="4">
        <v>51</v>
      </c>
      <c r="D155" s="4">
        <v>19.3</v>
      </c>
      <c r="E155" s="4">
        <v>3.5</v>
      </c>
      <c r="F155" s="4">
        <v>8</v>
      </c>
      <c r="G155" s="4">
        <v>43.5</v>
      </c>
      <c r="H155" s="4">
        <v>1.6</v>
      </c>
      <c r="I155" s="4">
        <v>4.0999999999999996</v>
      </c>
      <c r="J155" s="4">
        <v>39.299999999999997</v>
      </c>
      <c r="K155" s="4">
        <v>1.3</v>
      </c>
      <c r="L155" s="4">
        <v>1.5</v>
      </c>
      <c r="M155" s="4">
        <v>85.3</v>
      </c>
      <c r="N155" s="4">
        <v>0.4</v>
      </c>
      <c r="O155" s="4">
        <v>1.7</v>
      </c>
      <c r="P155" s="4">
        <v>2</v>
      </c>
      <c r="Q155" s="4">
        <v>1</v>
      </c>
      <c r="R155" s="4">
        <v>0.9</v>
      </c>
      <c r="S155" s="4">
        <v>0.9</v>
      </c>
      <c r="T155" s="4">
        <v>0.3</v>
      </c>
      <c r="U155" s="4">
        <v>2</v>
      </c>
      <c r="V155" s="4">
        <v>9.9</v>
      </c>
    </row>
    <row r="156" spans="1:22" x14ac:dyDescent="0.25">
      <c r="A156" s="3" t="s">
        <v>203</v>
      </c>
      <c r="B156" s="3" t="s">
        <v>30</v>
      </c>
      <c r="C156" s="4">
        <v>63</v>
      </c>
      <c r="D156" s="4">
        <v>27.5</v>
      </c>
      <c r="E156" s="4">
        <v>3.7</v>
      </c>
      <c r="F156" s="4">
        <v>8.4</v>
      </c>
      <c r="G156" s="4">
        <v>43.8</v>
      </c>
      <c r="H156" s="4">
        <v>1.5</v>
      </c>
      <c r="I156" s="4">
        <v>4.5</v>
      </c>
      <c r="J156" s="4">
        <v>34.299999999999997</v>
      </c>
      <c r="K156" s="4">
        <v>1</v>
      </c>
      <c r="L156" s="4">
        <v>1.4</v>
      </c>
      <c r="M156" s="4">
        <v>73.3</v>
      </c>
      <c r="N156" s="4">
        <v>1</v>
      </c>
      <c r="O156" s="4">
        <v>3.7</v>
      </c>
      <c r="P156" s="4">
        <v>4.5999999999999996</v>
      </c>
      <c r="Q156" s="4">
        <v>2</v>
      </c>
      <c r="R156" s="4">
        <v>1.3</v>
      </c>
      <c r="S156" s="4">
        <v>0.9</v>
      </c>
      <c r="T156" s="4">
        <v>0.4</v>
      </c>
      <c r="U156" s="4">
        <v>2.9</v>
      </c>
      <c r="V156" s="4">
        <v>9.9</v>
      </c>
    </row>
    <row r="157" spans="1:22" x14ac:dyDescent="0.25">
      <c r="A157" s="3" t="s">
        <v>204</v>
      </c>
      <c r="B157" s="3" t="s">
        <v>52</v>
      </c>
      <c r="C157" s="4">
        <v>72</v>
      </c>
      <c r="D157" s="4">
        <v>24.2</v>
      </c>
      <c r="E157" s="4">
        <v>3.5</v>
      </c>
      <c r="F157" s="4">
        <v>8.9</v>
      </c>
      <c r="G157" s="4">
        <v>39.4</v>
      </c>
      <c r="H157" s="4">
        <v>1.5</v>
      </c>
      <c r="I157" s="4">
        <v>4.4000000000000004</v>
      </c>
      <c r="J157" s="4">
        <v>34.5</v>
      </c>
      <c r="K157" s="4">
        <v>1.3</v>
      </c>
      <c r="L157" s="4">
        <v>1.6</v>
      </c>
      <c r="M157" s="4">
        <v>80.400000000000006</v>
      </c>
      <c r="N157" s="4">
        <v>0.8</v>
      </c>
      <c r="O157" s="4">
        <v>2</v>
      </c>
      <c r="P157" s="4">
        <v>2.8</v>
      </c>
      <c r="Q157" s="4">
        <v>1.1000000000000001</v>
      </c>
      <c r="R157" s="4">
        <v>0.9</v>
      </c>
      <c r="S157" s="4">
        <v>0.8</v>
      </c>
      <c r="T157" s="4">
        <v>0.2</v>
      </c>
      <c r="U157" s="4">
        <v>1.5</v>
      </c>
      <c r="V157" s="4">
        <v>9.8000000000000007</v>
      </c>
    </row>
    <row r="158" spans="1:22" x14ac:dyDescent="0.25">
      <c r="A158" s="3" t="s">
        <v>205</v>
      </c>
      <c r="B158" s="3" t="s">
        <v>24</v>
      </c>
      <c r="C158" s="4">
        <v>73</v>
      </c>
      <c r="D158" s="4">
        <v>29.8</v>
      </c>
      <c r="E158" s="4">
        <v>3.5</v>
      </c>
      <c r="F158" s="4">
        <v>7.7</v>
      </c>
      <c r="G158" s="4">
        <v>45.4</v>
      </c>
      <c r="H158" s="4">
        <v>1.2</v>
      </c>
      <c r="I158" s="4">
        <v>3.1</v>
      </c>
      <c r="J158" s="4">
        <v>38.5</v>
      </c>
      <c r="K158" s="4">
        <v>1.7</v>
      </c>
      <c r="L158" s="4">
        <v>2.2000000000000002</v>
      </c>
      <c r="M158" s="4">
        <v>74.2</v>
      </c>
      <c r="N158" s="4">
        <v>0.6</v>
      </c>
      <c r="O158" s="4">
        <v>2.4</v>
      </c>
      <c r="P158" s="4">
        <v>2.9</v>
      </c>
      <c r="Q158" s="4">
        <v>4.9000000000000004</v>
      </c>
      <c r="R158" s="4">
        <v>2.2000000000000002</v>
      </c>
      <c r="S158" s="4">
        <v>1.6</v>
      </c>
      <c r="T158" s="4">
        <v>0.2</v>
      </c>
      <c r="U158" s="4">
        <v>2.9</v>
      </c>
      <c r="V158" s="4">
        <v>9.8000000000000007</v>
      </c>
    </row>
    <row r="159" spans="1:22" x14ac:dyDescent="0.25">
      <c r="A159" s="3" t="s">
        <v>206</v>
      </c>
      <c r="B159" s="3" t="s">
        <v>49</v>
      </c>
      <c r="C159" s="4">
        <v>31</v>
      </c>
      <c r="D159" s="4">
        <v>26.8</v>
      </c>
      <c r="E159" s="4">
        <v>4.2</v>
      </c>
      <c r="F159" s="4">
        <v>9.1</v>
      </c>
      <c r="G159" s="4">
        <v>46.5</v>
      </c>
      <c r="H159" s="4">
        <v>0</v>
      </c>
      <c r="I159" s="4">
        <v>0</v>
      </c>
      <c r="J159" s="4" t="s">
        <v>88</v>
      </c>
      <c r="K159" s="4">
        <v>1.3</v>
      </c>
      <c r="L159" s="4">
        <v>1.6</v>
      </c>
      <c r="M159" s="4">
        <v>78</v>
      </c>
      <c r="N159" s="4">
        <v>1.6</v>
      </c>
      <c r="O159" s="4">
        <v>4.2</v>
      </c>
      <c r="P159" s="4">
        <v>5.8</v>
      </c>
      <c r="Q159" s="4">
        <v>0.9</v>
      </c>
      <c r="R159" s="4">
        <v>0.9</v>
      </c>
      <c r="S159" s="4">
        <v>0.4</v>
      </c>
      <c r="T159" s="4">
        <v>0.9</v>
      </c>
      <c r="U159" s="4">
        <v>3.2</v>
      </c>
      <c r="V159" s="4">
        <v>9.6999999999999993</v>
      </c>
    </row>
    <row r="160" spans="1:22" x14ac:dyDescent="0.25">
      <c r="A160" s="3" t="s">
        <v>207</v>
      </c>
      <c r="B160" s="3" t="s">
        <v>59</v>
      </c>
      <c r="C160" s="4">
        <v>78</v>
      </c>
      <c r="D160" s="4">
        <v>27.7</v>
      </c>
      <c r="E160" s="4">
        <v>3.3</v>
      </c>
      <c r="F160" s="4">
        <v>7.5</v>
      </c>
      <c r="G160" s="4">
        <v>43.3</v>
      </c>
      <c r="H160" s="4">
        <v>1.9</v>
      </c>
      <c r="I160" s="4">
        <v>4.8</v>
      </c>
      <c r="J160" s="4">
        <v>39.200000000000003</v>
      </c>
      <c r="K160" s="4">
        <v>1.3</v>
      </c>
      <c r="L160" s="4">
        <v>1.6</v>
      </c>
      <c r="M160" s="4">
        <v>84</v>
      </c>
      <c r="N160" s="4">
        <v>0.5</v>
      </c>
      <c r="O160" s="4">
        <v>2.4</v>
      </c>
      <c r="P160" s="4">
        <v>2.8</v>
      </c>
      <c r="Q160" s="4">
        <v>1.2</v>
      </c>
      <c r="R160" s="4">
        <v>0.7</v>
      </c>
      <c r="S160" s="4">
        <v>0.5</v>
      </c>
      <c r="T160" s="4">
        <v>0.2</v>
      </c>
      <c r="U160" s="4">
        <v>1.9</v>
      </c>
      <c r="V160" s="4">
        <v>9.6999999999999993</v>
      </c>
    </row>
    <row r="161" spans="1:22" x14ac:dyDescent="0.25">
      <c r="A161" s="3" t="s">
        <v>208</v>
      </c>
      <c r="B161" s="3" t="s">
        <v>54</v>
      </c>
      <c r="C161" s="4">
        <v>82</v>
      </c>
      <c r="D161" s="4">
        <v>22</v>
      </c>
      <c r="E161" s="4">
        <v>3.5</v>
      </c>
      <c r="F161" s="4">
        <v>7.9</v>
      </c>
      <c r="G161" s="4">
        <v>44.2</v>
      </c>
      <c r="H161" s="4">
        <v>1.2</v>
      </c>
      <c r="I161" s="4">
        <v>3.2</v>
      </c>
      <c r="J161" s="4">
        <v>38.1</v>
      </c>
      <c r="K161" s="4">
        <v>1.5</v>
      </c>
      <c r="L161" s="4">
        <v>1.9</v>
      </c>
      <c r="M161" s="4">
        <v>76.099999999999994</v>
      </c>
      <c r="N161" s="4">
        <v>1</v>
      </c>
      <c r="O161" s="4">
        <v>2.9</v>
      </c>
      <c r="P161" s="4">
        <v>3.9</v>
      </c>
      <c r="Q161" s="4">
        <v>1.1000000000000001</v>
      </c>
      <c r="R161" s="4">
        <v>1.2</v>
      </c>
      <c r="S161" s="4">
        <v>0.9</v>
      </c>
      <c r="T161" s="4">
        <v>0.2</v>
      </c>
      <c r="U161" s="4">
        <v>1.9</v>
      </c>
      <c r="V161" s="4">
        <v>9.6999999999999993</v>
      </c>
    </row>
    <row r="162" spans="1:22" x14ac:dyDescent="0.25">
      <c r="A162" s="3" t="s">
        <v>209</v>
      </c>
      <c r="B162" s="3" t="s">
        <v>22</v>
      </c>
      <c r="C162" s="4">
        <v>65</v>
      </c>
      <c r="D162" s="4">
        <v>31</v>
      </c>
      <c r="E162" s="4">
        <v>3.7</v>
      </c>
      <c r="F162" s="4">
        <v>9.4</v>
      </c>
      <c r="G162" s="4">
        <v>39.5</v>
      </c>
      <c r="H162" s="4">
        <v>1</v>
      </c>
      <c r="I162" s="4">
        <v>3</v>
      </c>
      <c r="J162" s="4">
        <v>31.8</v>
      </c>
      <c r="K162" s="4">
        <v>1.4</v>
      </c>
      <c r="L162" s="4">
        <v>1.9</v>
      </c>
      <c r="M162" s="4">
        <v>72.099999999999994</v>
      </c>
      <c r="N162" s="4">
        <v>0.8</v>
      </c>
      <c r="O162" s="4">
        <v>2.2000000000000002</v>
      </c>
      <c r="P162" s="4">
        <v>3</v>
      </c>
      <c r="Q162" s="4">
        <v>5.6</v>
      </c>
      <c r="R162" s="4">
        <v>2</v>
      </c>
      <c r="S162" s="4">
        <v>1.2</v>
      </c>
      <c r="T162" s="4">
        <v>0.4</v>
      </c>
      <c r="U162" s="4">
        <v>2.4</v>
      </c>
      <c r="V162" s="4">
        <v>9.6999999999999993</v>
      </c>
    </row>
    <row r="163" spans="1:22" x14ac:dyDescent="0.25">
      <c r="A163" s="3" t="s">
        <v>210</v>
      </c>
      <c r="B163" s="3" t="s">
        <v>34</v>
      </c>
      <c r="C163" s="4">
        <v>74</v>
      </c>
      <c r="D163" s="4">
        <v>24.8</v>
      </c>
      <c r="E163" s="4">
        <v>3.8</v>
      </c>
      <c r="F163" s="4">
        <v>9.1</v>
      </c>
      <c r="G163" s="4">
        <v>41.7</v>
      </c>
      <c r="H163" s="4">
        <v>1.1000000000000001</v>
      </c>
      <c r="I163" s="4">
        <v>3</v>
      </c>
      <c r="J163" s="4">
        <v>36.9</v>
      </c>
      <c r="K163" s="4">
        <v>1.1000000000000001</v>
      </c>
      <c r="L163" s="4">
        <v>1.2</v>
      </c>
      <c r="M163" s="4">
        <v>87.6</v>
      </c>
      <c r="N163" s="4">
        <v>0.6</v>
      </c>
      <c r="O163" s="4">
        <v>1.5</v>
      </c>
      <c r="P163" s="4">
        <v>2.1</v>
      </c>
      <c r="Q163" s="4">
        <v>4.3</v>
      </c>
      <c r="R163" s="4">
        <v>2</v>
      </c>
      <c r="S163" s="4">
        <v>0.7</v>
      </c>
      <c r="T163" s="4">
        <v>0.1</v>
      </c>
      <c r="U163" s="4">
        <v>2.7</v>
      </c>
      <c r="V163" s="4">
        <v>9.6999999999999993</v>
      </c>
    </row>
    <row r="164" spans="1:22" x14ac:dyDescent="0.25">
      <c r="A164" s="3" t="s">
        <v>211</v>
      </c>
      <c r="B164" s="3" t="s">
        <v>73</v>
      </c>
      <c r="C164" s="4">
        <v>72</v>
      </c>
      <c r="D164" s="4">
        <v>20.8</v>
      </c>
      <c r="E164" s="4">
        <v>4</v>
      </c>
      <c r="F164" s="4">
        <v>7.2</v>
      </c>
      <c r="G164" s="4">
        <v>54.9</v>
      </c>
      <c r="H164" s="4">
        <v>0</v>
      </c>
      <c r="I164" s="4">
        <v>0</v>
      </c>
      <c r="J164" s="4">
        <v>0</v>
      </c>
      <c r="K164" s="4">
        <v>1.7</v>
      </c>
      <c r="L164" s="4">
        <v>2.5</v>
      </c>
      <c r="M164" s="4">
        <v>68.5</v>
      </c>
      <c r="N164" s="4">
        <v>2.7</v>
      </c>
      <c r="O164" s="4">
        <v>4.7</v>
      </c>
      <c r="P164" s="4">
        <v>7.4</v>
      </c>
      <c r="Q164" s="4">
        <v>0.8</v>
      </c>
      <c r="R164" s="4">
        <v>1</v>
      </c>
      <c r="S164" s="4">
        <v>0.4</v>
      </c>
      <c r="T164" s="4">
        <v>0.9</v>
      </c>
      <c r="U164" s="4">
        <v>2.4</v>
      </c>
      <c r="V164" s="4">
        <v>9.6999999999999993</v>
      </c>
    </row>
    <row r="165" spans="1:22" x14ac:dyDescent="0.25">
      <c r="A165" s="3" t="s">
        <v>212</v>
      </c>
      <c r="B165" s="3" t="s">
        <v>85</v>
      </c>
      <c r="C165" s="4">
        <v>79</v>
      </c>
      <c r="D165" s="4">
        <v>25</v>
      </c>
      <c r="E165" s="4">
        <v>3.7</v>
      </c>
      <c r="F165" s="4">
        <v>7.8</v>
      </c>
      <c r="G165" s="4">
        <v>48</v>
      </c>
      <c r="H165" s="4">
        <v>0.9</v>
      </c>
      <c r="I165" s="4">
        <v>2.5</v>
      </c>
      <c r="J165" s="4">
        <v>37.1</v>
      </c>
      <c r="K165" s="4">
        <v>1.3</v>
      </c>
      <c r="L165" s="4">
        <v>1.4</v>
      </c>
      <c r="M165" s="4">
        <v>88.4</v>
      </c>
      <c r="N165" s="4">
        <v>0.4</v>
      </c>
      <c r="O165" s="4">
        <v>2</v>
      </c>
      <c r="P165" s="4">
        <v>2.4</v>
      </c>
      <c r="Q165" s="4">
        <v>1.5</v>
      </c>
      <c r="R165" s="4">
        <v>0.9</v>
      </c>
      <c r="S165" s="4">
        <v>0.8</v>
      </c>
      <c r="T165" s="4">
        <v>0.4</v>
      </c>
      <c r="U165" s="4">
        <v>1.6</v>
      </c>
      <c r="V165" s="4">
        <v>9.6</v>
      </c>
    </row>
    <row r="166" spans="1:22" x14ac:dyDescent="0.25">
      <c r="A166" s="3" t="s">
        <v>213</v>
      </c>
      <c r="B166" s="3" t="s">
        <v>66</v>
      </c>
      <c r="C166" s="4">
        <v>80</v>
      </c>
      <c r="D166" s="4">
        <v>18.5</v>
      </c>
      <c r="E166" s="4">
        <v>3.8</v>
      </c>
      <c r="F166" s="4">
        <v>7.9</v>
      </c>
      <c r="G166" s="4">
        <v>47.9</v>
      </c>
      <c r="H166" s="4">
        <v>0.8</v>
      </c>
      <c r="I166" s="4">
        <v>2.5</v>
      </c>
      <c r="J166" s="4">
        <v>31</v>
      </c>
      <c r="K166" s="4">
        <v>1.3</v>
      </c>
      <c r="L166" s="4">
        <v>1.7</v>
      </c>
      <c r="M166" s="4">
        <v>78</v>
      </c>
      <c r="N166" s="4">
        <v>0.8</v>
      </c>
      <c r="O166" s="4">
        <v>2.8</v>
      </c>
      <c r="P166" s="4">
        <v>3.6</v>
      </c>
      <c r="Q166" s="4">
        <v>0.9</v>
      </c>
      <c r="R166" s="4">
        <v>1</v>
      </c>
      <c r="S166" s="4">
        <v>0.4</v>
      </c>
      <c r="T166" s="4">
        <v>0.1</v>
      </c>
      <c r="U166" s="4">
        <v>1.5</v>
      </c>
      <c r="V166" s="4">
        <v>9.6</v>
      </c>
    </row>
    <row r="167" spans="1:22" x14ac:dyDescent="0.25">
      <c r="A167" s="3" t="s">
        <v>214</v>
      </c>
      <c r="B167" s="3" t="s">
        <v>100</v>
      </c>
      <c r="C167" s="4">
        <v>82</v>
      </c>
      <c r="D167" s="4">
        <v>28.5</v>
      </c>
      <c r="E167" s="4">
        <v>3.3</v>
      </c>
      <c r="F167" s="4">
        <v>7.3</v>
      </c>
      <c r="G167" s="4">
        <v>44.7</v>
      </c>
      <c r="H167" s="4">
        <v>1.1000000000000001</v>
      </c>
      <c r="I167" s="4">
        <v>3</v>
      </c>
      <c r="J167" s="4">
        <v>38.200000000000003</v>
      </c>
      <c r="K167" s="4">
        <v>1.9</v>
      </c>
      <c r="L167" s="4">
        <v>2.2000000000000002</v>
      </c>
      <c r="M167" s="4">
        <v>82.6</v>
      </c>
      <c r="N167" s="4">
        <v>1.4</v>
      </c>
      <c r="O167" s="4">
        <v>2.2999999999999998</v>
      </c>
      <c r="P167" s="4">
        <v>3.7</v>
      </c>
      <c r="Q167" s="4">
        <v>0.9</v>
      </c>
      <c r="R167" s="4">
        <v>1</v>
      </c>
      <c r="S167" s="4">
        <v>0.7</v>
      </c>
      <c r="T167" s="4">
        <v>0.5</v>
      </c>
      <c r="U167" s="4">
        <v>2.6</v>
      </c>
      <c r="V167" s="4">
        <v>9.6</v>
      </c>
    </row>
    <row r="168" spans="1:22" x14ac:dyDescent="0.25">
      <c r="A168" s="3" t="s">
        <v>215</v>
      </c>
      <c r="B168" s="3" t="s">
        <v>38</v>
      </c>
      <c r="C168" s="4">
        <v>79</v>
      </c>
      <c r="D168" s="4">
        <v>22.5</v>
      </c>
      <c r="E168" s="4">
        <v>3.5</v>
      </c>
      <c r="F168" s="4">
        <v>8.3000000000000007</v>
      </c>
      <c r="G168" s="4">
        <v>42.1</v>
      </c>
      <c r="H168" s="4">
        <v>1.4</v>
      </c>
      <c r="I168" s="4">
        <v>3.7</v>
      </c>
      <c r="J168" s="4">
        <v>37.700000000000003</v>
      </c>
      <c r="K168" s="4">
        <v>1.2</v>
      </c>
      <c r="L168" s="4">
        <v>1.4</v>
      </c>
      <c r="M168" s="4">
        <v>88</v>
      </c>
      <c r="N168" s="4">
        <v>0.3</v>
      </c>
      <c r="O168" s="4">
        <v>1.9</v>
      </c>
      <c r="P168" s="4">
        <v>2.2000000000000002</v>
      </c>
      <c r="Q168" s="4">
        <v>4.0999999999999996</v>
      </c>
      <c r="R168" s="4">
        <v>1.6</v>
      </c>
      <c r="S168" s="4">
        <v>0.4</v>
      </c>
      <c r="T168" s="4">
        <v>0.1</v>
      </c>
      <c r="U168" s="4">
        <v>1.8</v>
      </c>
      <c r="V168" s="4">
        <v>9.6</v>
      </c>
    </row>
    <row r="169" spans="1:22" x14ac:dyDescent="0.25">
      <c r="A169" s="3" t="s">
        <v>216</v>
      </c>
      <c r="B169" s="3" t="s">
        <v>24</v>
      </c>
      <c r="C169" s="4">
        <v>73</v>
      </c>
      <c r="D169" s="4">
        <v>26.5</v>
      </c>
      <c r="E169" s="4">
        <v>3.3</v>
      </c>
      <c r="F169" s="4">
        <v>7.4</v>
      </c>
      <c r="G169" s="4">
        <v>44.2</v>
      </c>
      <c r="H169" s="4">
        <v>1.6</v>
      </c>
      <c r="I169" s="4">
        <v>4.2</v>
      </c>
      <c r="J169" s="4">
        <v>37.5</v>
      </c>
      <c r="K169" s="4">
        <v>1.4</v>
      </c>
      <c r="L169" s="4">
        <v>1.6</v>
      </c>
      <c r="M169" s="4">
        <v>90.5</v>
      </c>
      <c r="N169" s="4">
        <v>0.3</v>
      </c>
      <c r="O169" s="4">
        <v>2.5</v>
      </c>
      <c r="P169" s="4">
        <v>2.8</v>
      </c>
      <c r="Q169" s="4">
        <v>2</v>
      </c>
      <c r="R169" s="4">
        <v>1.2</v>
      </c>
      <c r="S169" s="4">
        <v>0.7</v>
      </c>
      <c r="T169" s="4">
        <v>0.1</v>
      </c>
      <c r="U169" s="4">
        <v>1.6</v>
      </c>
      <c r="V169" s="4">
        <v>9.6</v>
      </c>
    </row>
    <row r="170" spans="1:22" x14ac:dyDescent="0.25">
      <c r="A170" s="3" t="s">
        <v>217</v>
      </c>
      <c r="B170" s="3" t="s">
        <v>32</v>
      </c>
      <c r="C170" s="4">
        <v>78</v>
      </c>
      <c r="D170" s="4">
        <v>28.3</v>
      </c>
      <c r="E170" s="4">
        <v>3.5</v>
      </c>
      <c r="F170" s="4">
        <v>8.6999999999999993</v>
      </c>
      <c r="G170" s="4">
        <v>39.9</v>
      </c>
      <c r="H170" s="4">
        <v>0.8</v>
      </c>
      <c r="I170" s="4">
        <v>2.4</v>
      </c>
      <c r="J170" s="4">
        <v>34.700000000000003</v>
      </c>
      <c r="K170" s="4">
        <v>1.7</v>
      </c>
      <c r="L170" s="4">
        <v>2.2999999999999998</v>
      </c>
      <c r="M170" s="4">
        <v>71.8</v>
      </c>
      <c r="N170" s="4">
        <v>0.8</v>
      </c>
      <c r="O170" s="4">
        <v>3.1</v>
      </c>
      <c r="P170" s="4">
        <v>4</v>
      </c>
      <c r="Q170" s="4">
        <v>1.5</v>
      </c>
      <c r="R170" s="4">
        <v>1.1000000000000001</v>
      </c>
      <c r="S170" s="4">
        <v>0.8</v>
      </c>
      <c r="T170" s="4">
        <v>0.3</v>
      </c>
      <c r="U170" s="4">
        <v>2</v>
      </c>
      <c r="V170" s="4">
        <v>9.5</v>
      </c>
    </row>
    <row r="171" spans="1:22" x14ac:dyDescent="0.25">
      <c r="A171" s="3" t="s">
        <v>218</v>
      </c>
      <c r="B171" s="3" t="s">
        <v>26</v>
      </c>
      <c r="C171" s="4">
        <v>82</v>
      </c>
      <c r="D171" s="4">
        <v>32.200000000000003</v>
      </c>
      <c r="E171" s="4">
        <v>3.1</v>
      </c>
      <c r="F171" s="4">
        <v>8.1999999999999993</v>
      </c>
      <c r="G171" s="4">
        <v>38.1</v>
      </c>
      <c r="H171" s="4">
        <v>0.5</v>
      </c>
      <c r="I171" s="4">
        <v>1.6</v>
      </c>
      <c r="J171" s="4">
        <v>33.1</v>
      </c>
      <c r="K171" s="4">
        <v>2.8</v>
      </c>
      <c r="L171" s="4">
        <v>3.5</v>
      </c>
      <c r="M171" s="4">
        <v>80.2</v>
      </c>
      <c r="N171" s="4">
        <v>0.7</v>
      </c>
      <c r="O171" s="4">
        <v>3.4</v>
      </c>
      <c r="P171" s="4">
        <v>4.2</v>
      </c>
      <c r="Q171" s="4">
        <v>8.6</v>
      </c>
      <c r="R171" s="4">
        <v>2.7</v>
      </c>
      <c r="S171" s="4">
        <v>2.2999999999999998</v>
      </c>
      <c r="T171" s="4">
        <v>0.1</v>
      </c>
      <c r="U171" s="4">
        <v>2.7</v>
      </c>
      <c r="V171" s="4">
        <v>9.5</v>
      </c>
    </row>
    <row r="172" spans="1:22" x14ac:dyDescent="0.25">
      <c r="A172" s="3" t="s">
        <v>219</v>
      </c>
      <c r="B172" s="3" t="s">
        <v>47</v>
      </c>
      <c r="C172" s="4">
        <v>80</v>
      </c>
      <c r="D172" s="4">
        <v>28.2</v>
      </c>
      <c r="E172" s="4">
        <v>3.6</v>
      </c>
      <c r="F172" s="4">
        <v>8.6999999999999993</v>
      </c>
      <c r="G172" s="4">
        <v>41</v>
      </c>
      <c r="H172" s="4">
        <v>0.8</v>
      </c>
      <c r="I172" s="4">
        <v>2.2999999999999998</v>
      </c>
      <c r="J172" s="4">
        <v>34.1</v>
      </c>
      <c r="K172" s="4">
        <v>1.6</v>
      </c>
      <c r="L172" s="4">
        <v>1.9</v>
      </c>
      <c r="M172" s="4">
        <v>83.9</v>
      </c>
      <c r="N172" s="4">
        <v>0.3</v>
      </c>
      <c r="O172" s="4">
        <v>2.5</v>
      </c>
      <c r="P172" s="4">
        <v>2.8</v>
      </c>
      <c r="Q172" s="4">
        <v>4.0999999999999996</v>
      </c>
      <c r="R172" s="4">
        <v>1.7</v>
      </c>
      <c r="S172" s="4">
        <v>0.7</v>
      </c>
      <c r="T172" s="4">
        <v>0.3</v>
      </c>
      <c r="U172" s="4">
        <v>1.7</v>
      </c>
      <c r="V172" s="4">
        <v>9.5</v>
      </c>
    </row>
    <row r="173" spans="1:22" x14ac:dyDescent="0.25">
      <c r="A173" s="3" t="s">
        <v>220</v>
      </c>
      <c r="B173" s="3" t="s">
        <v>49</v>
      </c>
      <c r="C173" s="4">
        <v>72</v>
      </c>
      <c r="D173" s="4">
        <v>23.2</v>
      </c>
      <c r="E173" s="4">
        <v>3.4</v>
      </c>
      <c r="F173" s="4">
        <v>8.1</v>
      </c>
      <c r="G173" s="4">
        <v>42</v>
      </c>
      <c r="H173" s="4">
        <v>0.9</v>
      </c>
      <c r="I173" s="4">
        <v>2.5</v>
      </c>
      <c r="J173" s="4">
        <v>36</v>
      </c>
      <c r="K173" s="4">
        <v>1.7</v>
      </c>
      <c r="L173" s="4">
        <v>1.8</v>
      </c>
      <c r="M173" s="4">
        <v>94</v>
      </c>
      <c r="N173" s="4">
        <v>0.2</v>
      </c>
      <c r="O173" s="4">
        <v>1.7</v>
      </c>
      <c r="P173" s="4">
        <v>1.9</v>
      </c>
      <c r="Q173" s="4">
        <v>3.3</v>
      </c>
      <c r="R173" s="4">
        <v>1.3</v>
      </c>
      <c r="S173" s="4">
        <v>0.6</v>
      </c>
      <c r="T173" s="4">
        <v>0.1</v>
      </c>
      <c r="U173" s="4">
        <v>1.8</v>
      </c>
      <c r="V173" s="4">
        <v>9.4</v>
      </c>
    </row>
    <row r="174" spans="1:22" x14ac:dyDescent="0.25">
      <c r="A174" s="3" t="s">
        <v>221</v>
      </c>
      <c r="B174" s="3" t="s">
        <v>30</v>
      </c>
      <c r="C174" s="4">
        <v>68</v>
      </c>
      <c r="D174" s="4">
        <v>24.4</v>
      </c>
      <c r="E174" s="4">
        <v>4</v>
      </c>
      <c r="F174" s="4">
        <v>8.6999999999999993</v>
      </c>
      <c r="G174" s="4">
        <v>45.7</v>
      </c>
      <c r="H174" s="4">
        <v>0.1</v>
      </c>
      <c r="I174" s="4">
        <v>0.2</v>
      </c>
      <c r="J174" s="4">
        <v>36.4</v>
      </c>
      <c r="K174" s="4">
        <v>1.4</v>
      </c>
      <c r="L174" s="4">
        <v>2</v>
      </c>
      <c r="M174" s="4">
        <v>69.3</v>
      </c>
      <c r="N174" s="4">
        <v>1.6</v>
      </c>
      <c r="O174" s="4">
        <v>3.6</v>
      </c>
      <c r="P174" s="4">
        <v>5.2</v>
      </c>
      <c r="Q174" s="4">
        <v>1.1000000000000001</v>
      </c>
      <c r="R174" s="4">
        <v>1.1000000000000001</v>
      </c>
      <c r="S174" s="4">
        <v>0.9</v>
      </c>
      <c r="T174" s="4">
        <v>0.4</v>
      </c>
      <c r="U174" s="4">
        <v>2.2999999999999998</v>
      </c>
      <c r="V174" s="4">
        <v>9.4</v>
      </c>
    </row>
    <row r="175" spans="1:22" x14ac:dyDescent="0.25">
      <c r="A175" s="3" t="s">
        <v>222</v>
      </c>
      <c r="B175" s="3" t="s">
        <v>54</v>
      </c>
      <c r="C175" s="4">
        <v>81</v>
      </c>
      <c r="D175" s="4">
        <v>30.7</v>
      </c>
      <c r="E175" s="4">
        <v>3.3</v>
      </c>
      <c r="F175" s="4">
        <v>7.6</v>
      </c>
      <c r="G175" s="4">
        <v>43.1</v>
      </c>
      <c r="H175" s="4">
        <v>0.9</v>
      </c>
      <c r="I175" s="4">
        <v>2.4</v>
      </c>
      <c r="J175" s="4">
        <v>38.700000000000003</v>
      </c>
      <c r="K175" s="4">
        <v>1.9</v>
      </c>
      <c r="L175" s="4">
        <v>2.5</v>
      </c>
      <c r="M175" s="4">
        <v>77.599999999999994</v>
      </c>
      <c r="N175" s="4">
        <v>2</v>
      </c>
      <c r="O175" s="4">
        <v>4.5</v>
      </c>
      <c r="P175" s="4">
        <v>6.5</v>
      </c>
      <c r="Q175" s="4">
        <v>1.7</v>
      </c>
      <c r="R175" s="4">
        <v>1.3</v>
      </c>
      <c r="S175" s="4">
        <v>1.4</v>
      </c>
      <c r="T175" s="4">
        <v>0.3</v>
      </c>
      <c r="U175" s="4">
        <v>2.5</v>
      </c>
      <c r="V175" s="4">
        <v>9.4</v>
      </c>
    </row>
    <row r="176" spans="1:22" x14ac:dyDescent="0.25">
      <c r="A176" s="3" t="s">
        <v>223</v>
      </c>
      <c r="B176" s="3" t="s">
        <v>83</v>
      </c>
      <c r="C176" s="4">
        <v>82</v>
      </c>
      <c r="D176" s="4">
        <v>21.6</v>
      </c>
      <c r="E176" s="4">
        <v>3.5</v>
      </c>
      <c r="F176" s="4">
        <v>6.6</v>
      </c>
      <c r="G176" s="4">
        <v>52.3</v>
      </c>
      <c r="H176" s="4">
        <v>0</v>
      </c>
      <c r="I176" s="4">
        <v>0.3</v>
      </c>
      <c r="J176" s="4">
        <v>16.7</v>
      </c>
      <c r="K176" s="4">
        <v>2.4</v>
      </c>
      <c r="L176" s="4">
        <v>3.2</v>
      </c>
      <c r="M176" s="4">
        <v>75.400000000000006</v>
      </c>
      <c r="N176" s="4">
        <v>2.1</v>
      </c>
      <c r="O176" s="4">
        <v>4.4000000000000004</v>
      </c>
      <c r="P176" s="4">
        <v>6.4</v>
      </c>
      <c r="Q176" s="4">
        <v>0.8</v>
      </c>
      <c r="R176" s="4">
        <v>1.5</v>
      </c>
      <c r="S176" s="4">
        <v>0.3</v>
      </c>
      <c r="T176" s="4">
        <v>1.2</v>
      </c>
      <c r="U176" s="4">
        <v>2.6</v>
      </c>
      <c r="V176" s="4">
        <v>9.4</v>
      </c>
    </row>
    <row r="177" spans="1:22" x14ac:dyDescent="0.25">
      <c r="A177" s="3" t="s">
        <v>224</v>
      </c>
      <c r="B177" s="3" t="s">
        <v>32</v>
      </c>
      <c r="C177" s="4">
        <v>63</v>
      </c>
      <c r="D177" s="4">
        <v>32.4</v>
      </c>
      <c r="E177" s="4">
        <v>3.5</v>
      </c>
      <c r="F177" s="4">
        <v>7.3</v>
      </c>
      <c r="G177" s="4">
        <v>48</v>
      </c>
      <c r="H177" s="4">
        <v>1</v>
      </c>
      <c r="I177" s="4">
        <v>2.8</v>
      </c>
      <c r="J177" s="4">
        <v>35.4</v>
      </c>
      <c r="K177" s="4">
        <v>1.4</v>
      </c>
      <c r="L177" s="4">
        <v>2.1</v>
      </c>
      <c r="M177" s="4">
        <v>65.2</v>
      </c>
      <c r="N177" s="4">
        <v>0.8</v>
      </c>
      <c r="O177" s="4">
        <v>3.8</v>
      </c>
      <c r="P177" s="4">
        <v>4.7</v>
      </c>
      <c r="Q177" s="4">
        <v>4.2</v>
      </c>
      <c r="R177" s="4">
        <v>1.6</v>
      </c>
      <c r="S177" s="4">
        <v>1.5</v>
      </c>
      <c r="T177" s="4">
        <v>0.3</v>
      </c>
      <c r="U177" s="4">
        <v>1.6</v>
      </c>
      <c r="V177" s="4">
        <v>9.3000000000000007</v>
      </c>
    </row>
    <row r="178" spans="1:22" x14ac:dyDescent="0.25">
      <c r="A178" s="3" t="s">
        <v>225</v>
      </c>
      <c r="B178" s="3" t="s">
        <v>92</v>
      </c>
      <c r="C178" s="4">
        <v>72</v>
      </c>
      <c r="D178" s="4">
        <v>23.4</v>
      </c>
      <c r="E178" s="4">
        <v>3.4</v>
      </c>
      <c r="F178" s="4">
        <v>8.6</v>
      </c>
      <c r="G178" s="4">
        <v>40.200000000000003</v>
      </c>
      <c r="H178" s="4">
        <v>1.1000000000000001</v>
      </c>
      <c r="I178" s="4">
        <v>2.9</v>
      </c>
      <c r="J178" s="4">
        <v>35.799999999999997</v>
      </c>
      <c r="K178" s="4">
        <v>1.3</v>
      </c>
      <c r="L178" s="4">
        <v>1.6</v>
      </c>
      <c r="M178" s="4">
        <v>79.7</v>
      </c>
      <c r="N178" s="4">
        <v>0.3</v>
      </c>
      <c r="O178" s="4">
        <v>1.7</v>
      </c>
      <c r="P178" s="4">
        <v>2</v>
      </c>
      <c r="Q178" s="4">
        <v>2.7</v>
      </c>
      <c r="R178" s="4">
        <v>1.1000000000000001</v>
      </c>
      <c r="S178" s="4">
        <v>0.8</v>
      </c>
      <c r="T178" s="4">
        <v>0.1</v>
      </c>
      <c r="U178" s="4">
        <v>2.2000000000000002</v>
      </c>
      <c r="V178" s="4">
        <v>9.3000000000000007</v>
      </c>
    </row>
    <row r="179" spans="1:22" x14ac:dyDescent="0.25">
      <c r="A179" s="3" t="s">
        <v>226</v>
      </c>
      <c r="B179" s="3" t="s">
        <v>73</v>
      </c>
      <c r="C179" s="4">
        <v>79</v>
      </c>
      <c r="D179" s="4">
        <v>28.4</v>
      </c>
      <c r="E179" s="4">
        <v>3.5</v>
      </c>
      <c r="F179" s="4">
        <v>8.1999999999999993</v>
      </c>
      <c r="G179" s="4">
        <v>42.5</v>
      </c>
      <c r="H179" s="4">
        <v>1.3</v>
      </c>
      <c r="I179" s="4">
        <v>3.4</v>
      </c>
      <c r="J179" s="4">
        <v>36.9</v>
      </c>
      <c r="K179" s="4">
        <v>0.8</v>
      </c>
      <c r="L179" s="4">
        <v>1</v>
      </c>
      <c r="M179" s="4">
        <v>79.2</v>
      </c>
      <c r="N179" s="4">
        <v>0.9</v>
      </c>
      <c r="O179" s="4">
        <v>3.5</v>
      </c>
      <c r="P179" s="4">
        <v>4.4000000000000004</v>
      </c>
      <c r="Q179" s="4">
        <v>1.6</v>
      </c>
      <c r="R179" s="4">
        <v>1.1000000000000001</v>
      </c>
      <c r="S179" s="4">
        <v>1.1000000000000001</v>
      </c>
      <c r="T179" s="4">
        <v>1</v>
      </c>
      <c r="U179" s="4">
        <v>2.6</v>
      </c>
      <c r="V179" s="4">
        <v>9.1</v>
      </c>
    </row>
    <row r="180" spans="1:22" x14ac:dyDescent="0.25">
      <c r="A180" s="3" t="s">
        <v>227</v>
      </c>
      <c r="B180" s="3" t="s">
        <v>45</v>
      </c>
      <c r="C180" s="4">
        <v>58</v>
      </c>
      <c r="D180" s="4">
        <v>18.600000000000001</v>
      </c>
      <c r="E180" s="4">
        <v>3.9</v>
      </c>
      <c r="F180" s="4">
        <v>5.7</v>
      </c>
      <c r="G180" s="4">
        <v>67.7</v>
      </c>
      <c r="H180" s="4">
        <v>0</v>
      </c>
      <c r="I180" s="4">
        <v>0</v>
      </c>
      <c r="J180" s="4" t="s">
        <v>88</v>
      </c>
      <c r="K180" s="4">
        <v>1.3</v>
      </c>
      <c r="L180" s="4">
        <v>1.8</v>
      </c>
      <c r="M180" s="4">
        <v>72.599999999999994</v>
      </c>
      <c r="N180" s="4">
        <v>1.8</v>
      </c>
      <c r="O180" s="4">
        <v>2.4</v>
      </c>
      <c r="P180" s="4">
        <v>4.2</v>
      </c>
      <c r="Q180" s="4">
        <v>0.5</v>
      </c>
      <c r="R180" s="4">
        <v>0.6</v>
      </c>
      <c r="S180" s="4">
        <v>0.6</v>
      </c>
      <c r="T180" s="4">
        <v>0.9</v>
      </c>
      <c r="U180" s="4">
        <v>1.6</v>
      </c>
      <c r="V180" s="4">
        <v>9.1</v>
      </c>
    </row>
    <row r="181" spans="1:22" x14ac:dyDescent="0.25">
      <c r="A181" s="3" t="s">
        <v>228</v>
      </c>
      <c r="B181" s="3" t="s">
        <v>94</v>
      </c>
      <c r="C181" s="4">
        <v>68</v>
      </c>
      <c r="D181" s="4">
        <v>24.3</v>
      </c>
      <c r="E181" s="4">
        <v>3.2</v>
      </c>
      <c r="F181" s="4">
        <v>7.4</v>
      </c>
      <c r="G181" s="4">
        <v>43.2</v>
      </c>
      <c r="H181" s="4">
        <v>1.9</v>
      </c>
      <c r="I181" s="4">
        <v>4.7</v>
      </c>
      <c r="J181" s="4">
        <v>41.5</v>
      </c>
      <c r="K181" s="4">
        <v>0.7</v>
      </c>
      <c r="L181" s="4">
        <v>0.9</v>
      </c>
      <c r="M181" s="4">
        <v>79.400000000000006</v>
      </c>
      <c r="N181" s="4">
        <v>0.4</v>
      </c>
      <c r="O181" s="4">
        <v>3</v>
      </c>
      <c r="P181" s="4">
        <v>3.4</v>
      </c>
      <c r="Q181" s="4">
        <v>1.5</v>
      </c>
      <c r="R181" s="4">
        <v>1.1000000000000001</v>
      </c>
      <c r="S181" s="4">
        <v>1</v>
      </c>
      <c r="T181" s="4">
        <v>0.9</v>
      </c>
      <c r="U181" s="4">
        <v>1.6</v>
      </c>
      <c r="V181" s="4">
        <v>9.1</v>
      </c>
    </row>
    <row r="182" spans="1:22" x14ac:dyDescent="0.25">
      <c r="A182" s="3" t="s">
        <v>229</v>
      </c>
      <c r="B182" s="3" t="s">
        <v>103</v>
      </c>
      <c r="C182" s="4">
        <v>66</v>
      </c>
      <c r="D182" s="4">
        <v>25.4</v>
      </c>
      <c r="E182" s="4">
        <v>3.5</v>
      </c>
      <c r="F182" s="4">
        <v>8</v>
      </c>
      <c r="G182" s="4">
        <v>43.9</v>
      </c>
      <c r="H182" s="4">
        <v>1.3</v>
      </c>
      <c r="I182" s="4">
        <v>3.5</v>
      </c>
      <c r="J182" s="4">
        <v>35.9</v>
      </c>
      <c r="K182" s="4">
        <v>0.9</v>
      </c>
      <c r="L182" s="4">
        <v>1.1000000000000001</v>
      </c>
      <c r="M182" s="4">
        <v>78.099999999999994</v>
      </c>
      <c r="N182" s="4">
        <v>1.2</v>
      </c>
      <c r="O182" s="4">
        <v>3.8</v>
      </c>
      <c r="P182" s="4">
        <v>5.0999999999999996</v>
      </c>
      <c r="Q182" s="4">
        <v>1.2</v>
      </c>
      <c r="R182" s="4">
        <v>0.8</v>
      </c>
      <c r="S182" s="4">
        <v>0.8</v>
      </c>
      <c r="T182" s="4">
        <v>0.5</v>
      </c>
      <c r="U182" s="4">
        <v>2.2999999999999998</v>
      </c>
      <c r="V182" s="4">
        <v>9.1</v>
      </c>
    </row>
    <row r="183" spans="1:22" x14ac:dyDescent="0.25">
      <c r="A183" s="3" t="s">
        <v>230</v>
      </c>
      <c r="B183" s="3" t="s">
        <v>107</v>
      </c>
      <c r="C183" s="4">
        <v>73</v>
      </c>
      <c r="D183" s="4">
        <v>29</v>
      </c>
      <c r="E183" s="4">
        <v>3.3</v>
      </c>
      <c r="F183" s="4">
        <v>8.5</v>
      </c>
      <c r="G183" s="4">
        <v>39.299999999999997</v>
      </c>
      <c r="H183" s="4">
        <v>1.2</v>
      </c>
      <c r="I183" s="4">
        <v>3.3</v>
      </c>
      <c r="J183" s="4">
        <v>35.1</v>
      </c>
      <c r="K183" s="4">
        <v>1.3</v>
      </c>
      <c r="L183" s="4">
        <v>1.7</v>
      </c>
      <c r="M183" s="4">
        <v>76</v>
      </c>
      <c r="N183" s="4">
        <v>0.4</v>
      </c>
      <c r="O183" s="4">
        <v>2.2000000000000002</v>
      </c>
      <c r="P183" s="4">
        <v>2.6</v>
      </c>
      <c r="Q183" s="4">
        <v>3.9</v>
      </c>
      <c r="R183" s="4">
        <v>1.6</v>
      </c>
      <c r="S183" s="4">
        <v>1.1000000000000001</v>
      </c>
      <c r="T183" s="4">
        <v>0.4</v>
      </c>
      <c r="U183" s="4">
        <v>2.8</v>
      </c>
      <c r="V183" s="4">
        <v>9.1</v>
      </c>
    </row>
    <row r="184" spans="1:22" x14ac:dyDescent="0.25">
      <c r="A184" s="3" t="s">
        <v>231</v>
      </c>
      <c r="B184" s="3" t="s">
        <v>94</v>
      </c>
      <c r="C184" s="4">
        <v>79</v>
      </c>
      <c r="D184" s="4">
        <v>25</v>
      </c>
      <c r="E184" s="4">
        <v>3.8</v>
      </c>
      <c r="F184" s="4">
        <v>7.3</v>
      </c>
      <c r="G184" s="4">
        <v>52.1</v>
      </c>
      <c r="H184" s="4">
        <v>0.6</v>
      </c>
      <c r="I184" s="4">
        <v>1.4</v>
      </c>
      <c r="J184" s="4">
        <v>40.200000000000003</v>
      </c>
      <c r="K184" s="4">
        <v>0.9</v>
      </c>
      <c r="L184" s="4">
        <v>1.2</v>
      </c>
      <c r="M184" s="4">
        <v>73.900000000000006</v>
      </c>
      <c r="N184" s="4">
        <v>0.9</v>
      </c>
      <c r="O184" s="4">
        <v>3.2</v>
      </c>
      <c r="P184" s="4">
        <v>4.0999999999999996</v>
      </c>
      <c r="Q184" s="4">
        <v>2.8</v>
      </c>
      <c r="R184" s="4">
        <v>1.5</v>
      </c>
      <c r="S184" s="4">
        <v>0.6</v>
      </c>
      <c r="T184" s="4">
        <v>0.4</v>
      </c>
      <c r="U184" s="4">
        <v>1.8</v>
      </c>
      <c r="V184" s="4">
        <v>9.1</v>
      </c>
    </row>
    <row r="185" spans="1:22" x14ac:dyDescent="0.25">
      <c r="A185" s="3" t="s">
        <v>232</v>
      </c>
      <c r="B185" s="3" t="s">
        <v>83</v>
      </c>
      <c r="C185" s="4">
        <v>72</v>
      </c>
      <c r="D185" s="4">
        <v>21.6</v>
      </c>
      <c r="E185" s="4">
        <v>3.2</v>
      </c>
      <c r="F185" s="4">
        <v>8.1</v>
      </c>
      <c r="G185" s="4">
        <v>40.1</v>
      </c>
      <c r="H185" s="4">
        <v>1.3</v>
      </c>
      <c r="I185" s="4">
        <v>3.4</v>
      </c>
      <c r="J185" s="4">
        <v>38.700000000000003</v>
      </c>
      <c r="K185" s="4">
        <v>1.2</v>
      </c>
      <c r="L185" s="4">
        <v>1.3</v>
      </c>
      <c r="M185" s="4">
        <v>87.4</v>
      </c>
      <c r="N185" s="4">
        <v>0.6</v>
      </c>
      <c r="O185" s="4">
        <v>1.3</v>
      </c>
      <c r="P185" s="4">
        <v>1.9</v>
      </c>
      <c r="Q185" s="4">
        <v>3.2</v>
      </c>
      <c r="R185" s="4">
        <v>1.6</v>
      </c>
      <c r="S185" s="4">
        <v>0.7</v>
      </c>
      <c r="T185" s="4">
        <v>0.2</v>
      </c>
      <c r="U185" s="4">
        <v>2</v>
      </c>
      <c r="V185" s="4">
        <v>9</v>
      </c>
    </row>
    <row r="186" spans="1:22" x14ac:dyDescent="0.25">
      <c r="A186" s="3" t="s">
        <v>233</v>
      </c>
      <c r="B186" s="3" t="s">
        <v>85</v>
      </c>
      <c r="C186" s="4">
        <v>55</v>
      </c>
      <c r="D186" s="4">
        <v>23.2</v>
      </c>
      <c r="E186" s="4">
        <v>3.7</v>
      </c>
      <c r="F186" s="4">
        <v>7.5</v>
      </c>
      <c r="G186" s="4">
        <v>49.4</v>
      </c>
      <c r="H186" s="4">
        <v>0.2</v>
      </c>
      <c r="I186" s="4">
        <v>0.9</v>
      </c>
      <c r="J186" s="4">
        <v>23.4</v>
      </c>
      <c r="K186" s="4">
        <v>1.4</v>
      </c>
      <c r="L186" s="4">
        <v>2.2000000000000002</v>
      </c>
      <c r="M186" s="4">
        <v>62.8</v>
      </c>
      <c r="N186" s="4">
        <v>1.4</v>
      </c>
      <c r="O186" s="4">
        <v>2.2999999999999998</v>
      </c>
      <c r="P186" s="4">
        <v>3.8</v>
      </c>
      <c r="Q186" s="4">
        <v>1.7</v>
      </c>
      <c r="R186" s="4">
        <v>1.6</v>
      </c>
      <c r="S186" s="4">
        <v>1.6</v>
      </c>
      <c r="T186" s="4">
        <v>0.3</v>
      </c>
      <c r="U186" s="4">
        <v>2.2000000000000002</v>
      </c>
      <c r="V186" s="4">
        <v>9</v>
      </c>
    </row>
    <row r="187" spans="1:22" x14ac:dyDescent="0.25">
      <c r="A187" s="3" t="s">
        <v>234</v>
      </c>
      <c r="B187" s="3" t="s">
        <v>36</v>
      </c>
      <c r="C187" s="4">
        <v>82</v>
      </c>
      <c r="D187" s="4">
        <v>26.7</v>
      </c>
      <c r="E187" s="4">
        <v>3.1</v>
      </c>
      <c r="F187" s="4">
        <v>8.3000000000000007</v>
      </c>
      <c r="G187" s="4">
        <v>37.6</v>
      </c>
      <c r="H187" s="4">
        <v>1.2</v>
      </c>
      <c r="I187" s="4">
        <v>3.6</v>
      </c>
      <c r="J187" s="4">
        <v>32</v>
      </c>
      <c r="K187" s="4">
        <v>1.4</v>
      </c>
      <c r="L187" s="4">
        <v>1.7</v>
      </c>
      <c r="M187" s="4">
        <v>80.400000000000006</v>
      </c>
      <c r="N187" s="4">
        <v>0.6</v>
      </c>
      <c r="O187" s="4">
        <v>2.2000000000000002</v>
      </c>
      <c r="P187" s="4">
        <v>2.9</v>
      </c>
      <c r="Q187" s="4">
        <v>1</v>
      </c>
      <c r="R187" s="4">
        <v>1.2</v>
      </c>
      <c r="S187" s="4">
        <v>0.5</v>
      </c>
      <c r="T187" s="4">
        <v>0.2</v>
      </c>
      <c r="U187" s="4">
        <v>2.5</v>
      </c>
      <c r="V187" s="4">
        <v>8.8000000000000007</v>
      </c>
    </row>
    <row r="188" spans="1:22" x14ac:dyDescent="0.25">
      <c r="A188" s="3" t="s">
        <v>235</v>
      </c>
      <c r="B188" s="3" t="s">
        <v>22</v>
      </c>
      <c r="C188" s="4">
        <v>55</v>
      </c>
      <c r="D188" s="4">
        <v>30.2</v>
      </c>
      <c r="E188" s="4">
        <v>3.5</v>
      </c>
      <c r="F188" s="4">
        <v>5.9</v>
      </c>
      <c r="G188" s="4">
        <v>59.3</v>
      </c>
      <c r="H188" s="4">
        <v>0</v>
      </c>
      <c r="I188" s="4">
        <v>0</v>
      </c>
      <c r="J188" s="4">
        <v>0</v>
      </c>
      <c r="K188" s="4">
        <v>1.8</v>
      </c>
      <c r="L188" s="4">
        <v>2.8</v>
      </c>
      <c r="M188" s="4">
        <v>63.2</v>
      </c>
      <c r="N188" s="4">
        <v>2.9</v>
      </c>
      <c r="O188" s="4">
        <v>6.7</v>
      </c>
      <c r="P188" s="4">
        <v>9.6</v>
      </c>
      <c r="Q188" s="4">
        <v>1.1000000000000001</v>
      </c>
      <c r="R188" s="4">
        <v>1.3</v>
      </c>
      <c r="S188" s="4">
        <v>0.7</v>
      </c>
      <c r="T188" s="4">
        <v>1.1000000000000001</v>
      </c>
      <c r="U188" s="4">
        <v>2.6</v>
      </c>
      <c r="V188" s="4">
        <v>8.6999999999999993</v>
      </c>
    </row>
    <row r="189" spans="1:22" x14ac:dyDescent="0.25">
      <c r="A189" s="3" t="s">
        <v>236</v>
      </c>
      <c r="B189" s="3" t="s">
        <v>92</v>
      </c>
      <c r="C189" s="4">
        <v>70</v>
      </c>
      <c r="D189" s="4">
        <v>20</v>
      </c>
      <c r="E189" s="4">
        <v>3.3</v>
      </c>
      <c r="F189" s="4">
        <v>7.2</v>
      </c>
      <c r="G189" s="4">
        <v>46.6</v>
      </c>
      <c r="H189" s="4">
        <v>0.6</v>
      </c>
      <c r="I189" s="4">
        <v>1.6</v>
      </c>
      <c r="J189" s="4">
        <v>35.1</v>
      </c>
      <c r="K189" s="4">
        <v>1.4</v>
      </c>
      <c r="L189" s="4">
        <v>1.7</v>
      </c>
      <c r="M189" s="4">
        <v>81.099999999999994</v>
      </c>
      <c r="N189" s="4">
        <v>2</v>
      </c>
      <c r="O189" s="4">
        <v>3.2</v>
      </c>
      <c r="P189" s="4">
        <v>5.2</v>
      </c>
      <c r="Q189" s="4">
        <v>1.6</v>
      </c>
      <c r="R189" s="4">
        <v>1.5</v>
      </c>
      <c r="S189" s="4">
        <v>0.5</v>
      </c>
      <c r="T189" s="4">
        <v>0.4</v>
      </c>
      <c r="U189" s="4">
        <v>3.2</v>
      </c>
      <c r="V189" s="4">
        <v>8.6999999999999993</v>
      </c>
    </row>
    <row r="190" spans="1:22" x14ac:dyDescent="0.25">
      <c r="A190" s="3" t="s">
        <v>237</v>
      </c>
      <c r="B190" s="3" t="s">
        <v>100</v>
      </c>
      <c r="C190" s="4">
        <v>56</v>
      </c>
      <c r="D190" s="4">
        <v>18.8</v>
      </c>
      <c r="E190" s="4">
        <v>3.3</v>
      </c>
      <c r="F190" s="4">
        <v>7.7</v>
      </c>
      <c r="G190" s="4">
        <v>42.8</v>
      </c>
      <c r="H190" s="4">
        <v>0.4</v>
      </c>
      <c r="I190" s="4">
        <v>1.1000000000000001</v>
      </c>
      <c r="J190" s="4">
        <v>32.299999999999997</v>
      </c>
      <c r="K190" s="4">
        <v>1.7</v>
      </c>
      <c r="L190" s="4">
        <v>2.2000000000000002</v>
      </c>
      <c r="M190" s="4">
        <v>80.2</v>
      </c>
      <c r="N190" s="4">
        <v>0.4</v>
      </c>
      <c r="O190" s="4">
        <v>1.3</v>
      </c>
      <c r="P190" s="4">
        <v>1.8</v>
      </c>
      <c r="Q190" s="4">
        <v>3.9</v>
      </c>
      <c r="R190" s="4">
        <v>1.8</v>
      </c>
      <c r="S190" s="4">
        <v>0.7</v>
      </c>
      <c r="T190" s="4">
        <v>0.1</v>
      </c>
      <c r="U190" s="4">
        <v>2.2000000000000002</v>
      </c>
      <c r="V190" s="4">
        <v>8.6999999999999993</v>
      </c>
    </row>
    <row r="191" spans="1:22" x14ac:dyDescent="0.25">
      <c r="A191" s="3" t="s">
        <v>238</v>
      </c>
      <c r="B191" s="3" t="s">
        <v>43</v>
      </c>
      <c r="C191" s="4">
        <v>26</v>
      </c>
      <c r="D191" s="4">
        <v>19.8</v>
      </c>
      <c r="E191" s="4">
        <v>3.6</v>
      </c>
      <c r="F191" s="4">
        <v>8.6999999999999993</v>
      </c>
      <c r="G191" s="4">
        <v>41.8</v>
      </c>
      <c r="H191" s="4">
        <v>0</v>
      </c>
      <c r="I191" s="4">
        <v>0</v>
      </c>
      <c r="J191" s="4" t="s">
        <v>88</v>
      </c>
      <c r="K191" s="4">
        <v>1.4</v>
      </c>
      <c r="L191" s="4">
        <v>1.9</v>
      </c>
      <c r="M191" s="4">
        <v>75.5</v>
      </c>
      <c r="N191" s="4">
        <v>2</v>
      </c>
      <c r="O191" s="4">
        <v>3.5</v>
      </c>
      <c r="P191" s="4">
        <v>5.6</v>
      </c>
      <c r="Q191" s="4">
        <v>1.1000000000000001</v>
      </c>
      <c r="R191" s="4">
        <v>1.3</v>
      </c>
      <c r="S191" s="4">
        <v>0.2</v>
      </c>
      <c r="T191" s="4">
        <v>1.1000000000000001</v>
      </c>
      <c r="U191" s="4">
        <v>1.2</v>
      </c>
      <c r="V191" s="4">
        <v>8.6999999999999993</v>
      </c>
    </row>
    <row r="192" spans="1:22" x14ac:dyDescent="0.25">
      <c r="A192" s="3" t="s">
        <v>239</v>
      </c>
      <c r="B192" s="3" t="s">
        <v>52</v>
      </c>
      <c r="C192" s="4">
        <v>72</v>
      </c>
      <c r="D192" s="4">
        <v>19.399999999999999</v>
      </c>
      <c r="E192" s="4">
        <v>3.1</v>
      </c>
      <c r="F192" s="4">
        <v>7.3</v>
      </c>
      <c r="G192" s="4">
        <v>41.8</v>
      </c>
      <c r="H192" s="4">
        <v>1.9</v>
      </c>
      <c r="I192" s="4">
        <v>4.8</v>
      </c>
      <c r="J192" s="4">
        <v>39</v>
      </c>
      <c r="K192" s="4">
        <v>0.6</v>
      </c>
      <c r="L192" s="4">
        <v>0.9</v>
      </c>
      <c r="M192" s="4">
        <v>71</v>
      </c>
      <c r="N192" s="4">
        <v>0.8</v>
      </c>
      <c r="O192" s="4">
        <v>2.9</v>
      </c>
      <c r="P192" s="4">
        <v>3.7</v>
      </c>
      <c r="Q192" s="4">
        <v>0.8</v>
      </c>
      <c r="R192" s="4">
        <v>0.8</v>
      </c>
      <c r="S192" s="4">
        <v>0.4</v>
      </c>
      <c r="T192" s="4">
        <v>0.3</v>
      </c>
      <c r="U192" s="4">
        <v>2</v>
      </c>
      <c r="V192" s="4">
        <v>8.6</v>
      </c>
    </row>
    <row r="193" spans="1:22" x14ac:dyDescent="0.25">
      <c r="A193" s="3" t="s">
        <v>240</v>
      </c>
      <c r="B193" s="3" t="s">
        <v>38</v>
      </c>
      <c r="C193" s="4">
        <v>65</v>
      </c>
      <c r="D193" s="4">
        <v>23.6</v>
      </c>
      <c r="E193" s="4">
        <v>3.5</v>
      </c>
      <c r="F193" s="4">
        <v>7.5</v>
      </c>
      <c r="G193" s="4">
        <v>46</v>
      </c>
      <c r="H193" s="4">
        <v>0.8</v>
      </c>
      <c r="I193" s="4">
        <v>2.2999999999999998</v>
      </c>
      <c r="J193" s="4">
        <v>36.4</v>
      </c>
      <c r="K193" s="4">
        <v>0.8</v>
      </c>
      <c r="L193" s="4">
        <v>1.1000000000000001</v>
      </c>
      <c r="M193" s="4">
        <v>70.400000000000006</v>
      </c>
      <c r="N193" s="4">
        <v>1.8</v>
      </c>
      <c r="O193" s="4">
        <v>3.5</v>
      </c>
      <c r="P193" s="4">
        <v>5.3</v>
      </c>
      <c r="Q193" s="4">
        <v>1.2</v>
      </c>
      <c r="R193" s="4">
        <v>1</v>
      </c>
      <c r="S193" s="4">
        <v>0.8</v>
      </c>
      <c r="T193" s="4">
        <v>0.6</v>
      </c>
      <c r="U193" s="4">
        <v>2.4</v>
      </c>
      <c r="V193" s="4">
        <v>8.5</v>
      </c>
    </row>
    <row r="194" spans="1:22" x14ac:dyDescent="0.25">
      <c r="A194" s="3" t="s">
        <v>241</v>
      </c>
      <c r="B194" s="3" t="s">
        <v>40</v>
      </c>
      <c r="C194" s="4">
        <v>78</v>
      </c>
      <c r="D194" s="4">
        <v>30.3</v>
      </c>
      <c r="E194" s="4">
        <v>3.2</v>
      </c>
      <c r="F194" s="4">
        <v>7.3</v>
      </c>
      <c r="G194" s="4">
        <v>43.6</v>
      </c>
      <c r="H194" s="4">
        <v>1.3</v>
      </c>
      <c r="I194" s="4">
        <v>3.7</v>
      </c>
      <c r="J194" s="4">
        <v>36.1</v>
      </c>
      <c r="K194" s="4">
        <v>0.8</v>
      </c>
      <c r="L194" s="4">
        <v>1.1000000000000001</v>
      </c>
      <c r="M194" s="4">
        <v>72.900000000000006</v>
      </c>
      <c r="N194" s="4">
        <v>1.1000000000000001</v>
      </c>
      <c r="O194" s="4">
        <v>3.7</v>
      </c>
      <c r="P194" s="4">
        <v>4.8</v>
      </c>
      <c r="Q194" s="4">
        <v>4.3</v>
      </c>
      <c r="R194" s="4">
        <v>1.1000000000000001</v>
      </c>
      <c r="S194" s="4">
        <v>0.7</v>
      </c>
      <c r="T194" s="4">
        <v>0.6</v>
      </c>
      <c r="U194" s="4">
        <v>2.4</v>
      </c>
      <c r="V194" s="4">
        <v>8.5</v>
      </c>
    </row>
    <row r="195" spans="1:22" x14ac:dyDescent="0.25">
      <c r="A195" s="3" t="s">
        <v>242</v>
      </c>
      <c r="B195" s="3" t="s">
        <v>20</v>
      </c>
      <c r="C195" s="4">
        <v>78</v>
      </c>
      <c r="D195" s="4">
        <v>19.7</v>
      </c>
      <c r="E195" s="4">
        <v>3.4</v>
      </c>
      <c r="F195" s="4">
        <v>7.8</v>
      </c>
      <c r="G195" s="4">
        <v>43.2</v>
      </c>
      <c r="H195" s="4">
        <v>1.1000000000000001</v>
      </c>
      <c r="I195" s="4">
        <v>3.2</v>
      </c>
      <c r="J195" s="4">
        <v>35.6</v>
      </c>
      <c r="K195" s="4">
        <v>0.7</v>
      </c>
      <c r="L195" s="4">
        <v>0.8</v>
      </c>
      <c r="M195" s="4">
        <v>79.7</v>
      </c>
      <c r="N195" s="4">
        <v>0.3</v>
      </c>
      <c r="O195" s="4">
        <v>2.1</v>
      </c>
      <c r="P195" s="4">
        <v>2.4</v>
      </c>
      <c r="Q195" s="4">
        <v>1.5</v>
      </c>
      <c r="R195" s="4">
        <v>0.8</v>
      </c>
      <c r="S195" s="4">
        <v>0.7</v>
      </c>
      <c r="T195" s="4">
        <v>0.3</v>
      </c>
      <c r="U195" s="4">
        <v>1.8</v>
      </c>
      <c r="V195" s="4">
        <v>8.5</v>
      </c>
    </row>
    <row r="196" spans="1:22" x14ac:dyDescent="0.25">
      <c r="A196" s="3" t="s">
        <v>243</v>
      </c>
      <c r="B196" s="3" t="s">
        <v>28</v>
      </c>
      <c r="C196" s="4">
        <v>5</v>
      </c>
      <c r="D196" s="4">
        <v>15</v>
      </c>
      <c r="E196" s="4">
        <v>3</v>
      </c>
      <c r="F196" s="4">
        <v>6.2</v>
      </c>
      <c r="G196" s="4">
        <v>48.4</v>
      </c>
      <c r="H196" s="4">
        <v>2.4</v>
      </c>
      <c r="I196" s="4">
        <v>5</v>
      </c>
      <c r="J196" s="4">
        <v>48</v>
      </c>
      <c r="K196" s="4">
        <v>0</v>
      </c>
      <c r="L196" s="4">
        <v>0</v>
      </c>
      <c r="M196" s="4" t="s">
        <v>88</v>
      </c>
      <c r="N196" s="4">
        <v>0</v>
      </c>
      <c r="O196" s="4">
        <v>0.8</v>
      </c>
      <c r="P196" s="4">
        <v>0.8</v>
      </c>
      <c r="Q196" s="4">
        <v>1</v>
      </c>
      <c r="R196" s="4">
        <v>0.6</v>
      </c>
      <c r="S196" s="4">
        <v>0</v>
      </c>
      <c r="T196" s="4">
        <v>0</v>
      </c>
      <c r="U196" s="4">
        <v>1.2</v>
      </c>
      <c r="V196" s="4">
        <v>8.4</v>
      </c>
    </row>
    <row r="197" spans="1:22" x14ac:dyDescent="0.25">
      <c r="A197" s="3" t="s">
        <v>244</v>
      </c>
      <c r="B197" s="3" t="s">
        <v>83</v>
      </c>
      <c r="C197" s="4">
        <v>76</v>
      </c>
      <c r="D197" s="4">
        <v>19.8</v>
      </c>
      <c r="E197" s="4">
        <v>3</v>
      </c>
      <c r="F197" s="4">
        <v>7.2</v>
      </c>
      <c r="G197" s="4">
        <v>41.9</v>
      </c>
      <c r="H197" s="4">
        <v>1.2</v>
      </c>
      <c r="I197" s="4">
        <v>3.1</v>
      </c>
      <c r="J197" s="4">
        <v>37.6</v>
      </c>
      <c r="K197" s="4">
        <v>1.2</v>
      </c>
      <c r="L197" s="4">
        <v>1.6</v>
      </c>
      <c r="M197" s="4">
        <v>75.599999999999994</v>
      </c>
      <c r="N197" s="4">
        <v>0.4</v>
      </c>
      <c r="O197" s="4">
        <v>2.2000000000000002</v>
      </c>
      <c r="P197" s="4">
        <v>2.7</v>
      </c>
      <c r="Q197" s="4">
        <v>1.5</v>
      </c>
      <c r="R197" s="4">
        <v>1.3</v>
      </c>
      <c r="S197" s="4">
        <v>0.4</v>
      </c>
      <c r="T197" s="4">
        <v>0.1</v>
      </c>
      <c r="U197" s="4">
        <v>2.4</v>
      </c>
      <c r="V197" s="4">
        <v>8.4</v>
      </c>
    </row>
    <row r="198" spans="1:22" x14ac:dyDescent="0.25">
      <c r="A198" s="3" t="s">
        <v>245</v>
      </c>
      <c r="B198" s="3" t="s">
        <v>26</v>
      </c>
      <c r="C198" s="4">
        <v>79</v>
      </c>
      <c r="D198" s="4">
        <v>18.600000000000001</v>
      </c>
      <c r="E198" s="4">
        <v>3.2</v>
      </c>
      <c r="F198" s="4">
        <v>8.3000000000000007</v>
      </c>
      <c r="G198" s="4">
        <v>38.700000000000003</v>
      </c>
      <c r="H198" s="4">
        <v>0.9</v>
      </c>
      <c r="I198" s="4">
        <v>2.9</v>
      </c>
      <c r="J198" s="4">
        <v>31.6</v>
      </c>
      <c r="K198" s="4">
        <v>1</v>
      </c>
      <c r="L198" s="4">
        <v>1.3</v>
      </c>
      <c r="M198" s="4">
        <v>79</v>
      </c>
      <c r="N198" s="4">
        <v>0.2</v>
      </c>
      <c r="O198" s="4">
        <v>1.7</v>
      </c>
      <c r="P198" s="4">
        <v>1.9</v>
      </c>
      <c r="Q198" s="4">
        <v>3.8</v>
      </c>
      <c r="R198" s="4">
        <v>1.6</v>
      </c>
      <c r="S198" s="4">
        <v>0.3</v>
      </c>
      <c r="T198" s="4">
        <v>0</v>
      </c>
      <c r="U198" s="4">
        <v>1.6</v>
      </c>
      <c r="V198" s="4">
        <v>8.4</v>
      </c>
    </row>
    <row r="199" spans="1:22" x14ac:dyDescent="0.25">
      <c r="A199" s="3" t="s">
        <v>246</v>
      </c>
      <c r="B199" s="3" t="s">
        <v>92</v>
      </c>
      <c r="C199" s="4">
        <v>69</v>
      </c>
      <c r="D199" s="4">
        <v>19.899999999999999</v>
      </c>
      <c r="E199" s="4">
        <v>3.3</v>
      </c>
      <c r="F199" s="4">
        <v>6.7</v>
      </c>
      <c r="G199" s="4">
        <v>50.1</v>
      </c>
      <c r="H199" s="4">
        <v>0</v>
      </c>
      <c r="I199" s="4">
        <v>0</v>
      </c>
      <c r="J199" s="4">
        <v>0</v>
      </c>
      <c r="K199" s="4">
        <v>1.7</v>
      </c>
      <c r="L199" s="4">
        <v>2.1</v>
      </c>
      <c r="M199" s="4">
        <v>81.3</v>
      </c>
      <c r="N199" s="4">
        <v>1.8</v>
      </c>
      <c r="O199" s="4">
        <v>4.0999999999999996</v>
      </c>
      <c r="P199" s="4">
        <v>5.9</v>
      </c>
      <c r="Q199" s="4">
        <v>1</v>
      </c>
      <c r="R199" s="4">
        <v>0.9</v>
      </c>
      <c r="S199" s="4">
        <v>0.4</v>
      </c>
      <c r="T199" s="4">
        <v>0.9</v>
      </c>
      <c r="U199" s="4">
        <v>2</v>
      </c>
      <c r="V199" s="4">
        <v>8.4</v>
      </c>
    </row>
    <row r="200" spans="1:22" x14ac:dyDescent="0.25">
      <c r="A200" s="3" t="s">
        <v>247</v>
      </c>
      <c r="B200" s="3" t="s">
        <v>47</v>
      </c>
      <c r="C200" s="4">
        <v>65</v>
      </c>
      <c r="D200" s="4">
        <v>27.7</v>
      </c>
      <c r="E200" s="4">
        <v>3.5</v>
      </c>
      <c r="F200" s="4">
        <v>7.1</v>
      </c>
      <c r="G200" s="4">
        <v>49.5</v>
      </c>
      <c r="H200" s="4">
        <v>0</v>
      </c>
      <c r="I200" s="4">
        <v>0.1</v>
      </c>
      <c r="J200" s="4">
        <v>0</v>
      </c>
      <c r="K200" s="4">
        <v>1.4</v>
      </c>
      <c r="L200" s="4">
        <v>2.1</v>
      </c>
      <c r="M200" s="4">
        <v>68.099999999999994</v>
      </c>
      <c r="N200" s="4">
        <v>2.9</v>
      </c>
      <c r="O200" s="4">
        <v>6.8</v>
      </c>
      <c r="P200" s="4">
        <v>9.6999999999999993</v>
      </c>
      <c r="Q200" s="4">
        <v>2.2000000000000002</v>
      </c>
      <c r="R200" s="4">
        <v>1.1000000000000001</v>
      </c>
      <c r="S200" s="4">
        <v>1.1000000000000001</v>
      </c>
      <c r="T200" s="4">
        <v>0.6</v>
      </c>
      <c r="U200" s="4">
        <v>2.5</v>
      </c>
      <c r="V200" s="4">
        <v>8.4</v>
      </c>
    </row>
    <row r="201" spans="1:22" x14ac:dyDescent="0.25">
      <c r="A201" s="3" t="s">
        <v>248</v>
      </c>
      <c r="B201" s="3" t="s">
        <v>49</v>
      </c>
      <c r="C201" s="4">
        <v>76</v>
      </c>
      <c r="D201" s="4">
        <v>18.8</v>
      </c>
      <c r="E201" s="4">
        <v>3.1</v>
      </c>
      <c r="F201" s="4">
        <v>6.8</v>
      </c>
      <c r="G201" s="4">
        <v>45.8</v>
      </c>
      <c r="H201" s="4">
        <v>1.2</v>
      </c>
      <c r="I201" s="4">
        <v>2.6</v>
      </c>
      <c r="J201" s="4">
        <v>45.1</v>
      </c>
      <c r="K201" s="4">
        <v>0.9</v>
      </c>
      <c r="L201" s="4">
        <v>1.1000000000000001</v>
      </c>
      <c r="M201" s="4">
        <v>82.8</v>
      </c>
      <c r="N201" s="4">
        <v>0.4</v>
      </c>
      <c r="O201" s="4">
        <v>1.5</v>
      </c>
      <c r="P201" s="4">
        <v>1.8</v>
      </c>
      <c r="Q201" s="4">
        <v>0.8</v>
      </c>
      <c r="R201" s="4">
        <v>0.7</v>
      </c>
      <c r="S201" s="4">
        <v>0.5</v>
      </c>
      <c r="T201" s="4">
        <v>0.2</v>
      </c>
      <c r="U201" s="4">
        <v>1.3</v>
      </c>
      <c r="V201" s="4">
        <v>8.4</v>
      </c>
    </row>
    <row r="202" spans="1:22" x14ac:dyDescent="0.25">
      <c r="A202" s="3" t="s">
        <v>249</v>
      </c>
      <c r="B202" s="3" t="s">
        <v>59</v>
      </c>
      <c r="C202" s="4">
        <v>22</v>
      </c>
      <c r="D202" s="4">
        <v>18</v>
      </c>
      <c r="E202" s="4">
        <v>3.5</v>
      </c>
      <c r="F202" s="4">
        <v>6.5</v>
      </c>
      <c r="G202" s="4">
        <v>53.1</v>
      </c>
      <c r="H202" s="4">
        <v>0.3</v>
      </c>
      <c r="I202" s="4">
        <v>0.8</v>
      </c>
      <c r="J202" s="4">
        <v>41.2</v>
      </c>
      <c r="K202" s="4">
        <v>1.1000000000000001</v>
      </c>
      <c r="L202" s="4">
        <v>1.2</v>
      </c>
      <c r="M202" s="4">
        <v>88.9</v>
      </c>
      <c r="N202" s="4">
        <v>1.7</v>
      </c>
      <c r="O202" s="4">
        <v>3.5</v>
      </c>
      <c r="P202" s="4">
        <v>5.2</v>
      </c>
      <c r="Q202" s="4">
        <v>0.7</v>
      </c>
      <c r="R202" s="4">
        <v>0.8</v>
      </c>
      <c r="S202" s="4">
        <v>0.5</v>
      </c>
      <c r="T202" s="4">
        <v>0.3</v>
      </c>
      <c r="U202" s="4">
        <v>2.4</v>
      </c>
      <c r="V202" s="4">
        <v>8.3000000000000007</v>
      </c>
    </row>
    <row r="203" spans="1:22" x14ac:dyDescent="0.25">
      <c r="A203" s="3" t="s">
        <v>250</v>
      </c>
      <c r="B203" s="3" t="s">
        <v>52</v>
      </c>
      <c r="C203" s="4">
        <v>76</v>
      </c>
      <c r="D203" s="4">
        <v>26</v>
      </c>
      <c r="E203" s="4">
        <v>3.1</v>
      </c>
      <c r="F203" s="4">
        <v>6.4</v>
      </c>
      <c r="G203" s="4">
        <v>48.3</v>
      </c>
      <c r="H203" s="4">
        <v>0</v>
      </c>
      <c r="I203" s="4">
        <v>0.1</v>
      </c>
      <c r="J203" s="4">
        <v>16.7</v>
      </c>
      <c r="K203" s="4">
        <v>2.1</v>
      </c>
      <c r="L203" s="4">
        <v>2.5</v>
      </c>
      <c r="M203" s="4">
        <v>82.7</v>
      </c>
      <c r="N203" s="4">
        <v>0.9</v>
      </c>
      <c r="O203" s="4">
        <v>2.4</v>
      </c>
      <c r="P203" s="4">
        <v>3.2</v>
      </c>
      <c r="Q203" s="4">
        <v>3.2</v>
      </c>
      <c r="R203" s="4">
        <v>1.4</v>
      </c>
      <c r="S203" s="4">
        <v>1.2</v>
      </c>
      <c r="T203" s="4">
        <v>0.4</v>
      </c>
      <c r="U203" s="4">
        <v>2.2999999999999998</v>
      </c>
      <c r="V203" s="4">
        <v>8.3000000000000007</v>
      </c>
    </row>
    <row r="204" spans="1:22" x14ac:dyDescent="0.25">
      <c r="A204" s="3" t="s">
        <v>251</v>
      </c>
      <c r="B204" s="3" t="s">
        <v>94</v>
      </c>
      <c r="C204" s="4">
        <v>59</v>
      </c>
      <c r="D204" s="4">
        <v>21.5</v>
      </c>
      <c r="E204" s="4">
        <v>3.1</v>
      </c>
      <c r="F204" s="4">
        <v>5.9</v>
      </c>
      <c r="G204" s="4">
        <v>52.3</v>
      </c>
      <c r="H204" s="4">
        <v>0</v>
      </c>
      <c r="I204" s="4">
        <v>0.1</v>
      </c>
      <c r="J204" s="4">
        <v>0</v>
      </c>
      <c r="K204" s="4">
        <v>2.1</v>
      </c>
      <c r="L204" s="4">
        <v>2.9</v>
      </c>
      <c r="M204" s="4">
        <v>69.900000000000006</v>
      </c>
      <c r="N204" s="4">
        <v>2.1</v>
      </c>
      <c r="O204" s="4">
        <v>4.0999999999999996</v>
      </c>
      <c r="P204" s="4">
        <v>6.2</v>
      </c>
      <c r="Q204" s="4">
        <v>1.5</v>
      </c>
      <c r="R204" s="4">
        <v>1.3</v>
      </c>
      <c r="S204" s="4">
        <v>0.5</v>
      </c>
      <c r="T204" s="4">
        <v>0.5</v>
      </c>
      <c r="U204" s="4">
        <v>2</v>
      </c>
      <c r="V204" s="4">
        <v>8.1999999999999993</v>
      </c>
    </row>
    <row r="205" spans="1:22" x14ac:dyDescent="0.25">
      <c r="A205" s="3" t="s">
        <v>252</v>
      </c>
      <c r="B205" s="3" t="s">
        <v>30</v>
      </c>
      <c r="C205" s="4">
        <v>41</v>
      </c>
      <c r="D205" s="4">
        <v>20.7</v>
      </c>
      <c r="E205" s="4">
        <v>2.8</v>
      </c>
      <c r="F205" s="4">
        <v>7.5</v>
      </c>
      <c r="G205" s="4">
        <v>37.799999999999997</v>
      </c>
      <c r="H205" s="4">
        <v>1</v>
      </c>
      <c r="I205" s="4">
        <v>3.1</v>
      </c>
      <c r="J205" s="4">
        <v>33.6</v>
      </c>
      <c r="K205" s="4">
        <v>1.5</v>
      </c>
      <c r="L205" s="4">
        <v>1.6</v>
      </c>
      <c r="M205" s="4">
        <v>94</v>
      </c>
      <c r="N205" s="4">
        <v>0.8</v>
      </c>
      <c r="O205" s="4">
        <v>2.5</v>
      </c>
      <c r="P205" s="4">
        <v>3.2</v>
      </c>
      <c r="Q205" s="4">
        <v>1</v>
      </c>
      <c r="R205" s="4">
        <v>1.1000000000000001</v>
      </c>
      <c r="S205" s="4">
        <v>0.3</v>
      </c>
      <c r="T205" s="4">
        <v>0.4</v>
      </c>
      <c r="U205" s="4">
        <v>1.5</v>
      </c>
      <c r="V205" s="4">
        <v>8.1999999999999993</v>
      </c>
    </row>
    <row r="206" spans="1:22" x14ac:dyDescent="0.25">
      <c r="A206" s="3" t="s">
        <v>253</v>
      </c>
      <c r="B206" s="3" t="s">
        <v>54</v>
      </c>
      <c r="C206" s="4">
        <v>80</v>
      </c>
      <c r="D206" s="4">
        <v>24.5</v>
      </c>
      <c r="E206" s="4">
        <v>3.6</v>
      </c>
      <c r="F206" s="4">
        <v>6.9</v>
      </c>
      <c r="G206" s="4">
        <v>51.7</v>
      </c>
      <c r="H206" s="4">
        <v>0</v>
      </c>
      <c r="I206" s="4">
        <v>0</v>
      </c>
      <c r="J206" s="4" t="s">
        <v>88</v>
      </c>
      <c r="K206" s="4">
        <v>0.9</v>
      </c>
      <c r="L206" s="4">
        <v>1.7</v>
      </c>
      <c r="M206" s="4">
        <v>56.1</v>
      </c>
      <c r="N206" s="4">
        <v>2.5</v>
      </c>
      <c r="O206" s="4">
        <v>5.4</v>
      </c>
      <c r="P206" s="4">
        <v>7.8</v>
      </c>
      <c r="Q206" s="4">
        <v>0.5</v>
      </c>
      <c r="R206" s="4">
        <v>1.4</v>
      </c>
      <c r="S206" s="4">
        <v>0.6</v>
      </c>
      <c r="T206" s="4">
        <v>1.1000000000000001</v>
      </c>
      <c r="U206" s="4">
        <v>2.2999999999999998</v>
      </c>
      <c r="V206" s="4">
        <v>8.1</v>
      </c>
    </row>
    <row r="207" spans="1:22" x14ac:dyDescent="0.25">
      <c r="A207" s="3" t="s">
        <v>254</v>
      </c>
      <c r="B207" s="3" t="s">
        <v>73</v>
      </c>
      <c r="C207" s="4">
        <v>9</v>
      </c>
      <c r="D207" s="4">
        <v>20</v>
      </c>
      <c r="E207" s="4">
        <v>3.1</v>
      </c>
      <c r="F207" s="4">
        <v>7.8</v>
      </c>
      <c r="G207" s="4">
        <v>40</v>
      </c>
      <c r="H207" s="4">
        <v>0.8</v>
      </c>
      <c r="I207" s="4">
        <v>2.2000000000000002</v>
      </c>
      <c r="J207" s="4">
        <v>35</v>
      </c>
      <c r="K207" s="4">
        <v>1.1000000000000001</v>
      </c>
      <c r="L207" s="4">
        <v>1.3</v>
      </c>
      <c r="M207" s="4">
        <v>83.3</v>
      </c>
      <c r="N207" s="4">
        <v>0.8</v>
      </c>
      <c r="O207" s="4">
        <v>3</v>
      </c>
      <c r="P207" s="4">
        <v>3.8</v>
      </c>
      <c r="Q207" s="4">
        <v>1.2</v>
      </c>
      <c r="R207" s="4">
        <v>1</v>
      </c>
      <c r="S207" s="4">
        <v>0.4</v>
      </c>
      <c r="T207" s="4">
        <v>0.1</v>
      </c>
      <c r="U207" s="4">
        <v>1.1000000000000001</v>
      </c>
      <c r="V207" s="4">
        <v>8.1</v>
      </c>
    </row>
    <row r="208" spans="1:22" x14ac:dyDescent="0.25">
      <c r="A208" s="3" t="s">
        <v>255</v>
      </c>
      <c r="B208" s="3" t="s">
        <v>73</v>
      </c>
      <c r="C208" s="4">
        <v>59</v>
      </c>
      <c r="D208" s="4">
        <v>22.2</v>
      </c>
      <c r="E208" s="4">
        <v>2.7</v>
      </c>
      <c r="F208" s="4">
        <v>6.3</v>
      </c>
      <c r="G208" s="4">
        <v>42.3</v>
      </c>
      <c r="H208" s="4">
        <v>0.8</v>
      </c>
      <c r="I208" s="4">
        <v>2.4</v>
      </c>
      <c r="J208" s="4">
        <v>33.799999999999997</v>
      </c>
      <c r="K208" s="4">
        <v>1.9</v>
      </c>
      <c r="L208" s="4">
        <v>2.2999999999999998</v>
      </c>
      <c r="M208" s="4">
        <v>81.5</v>
      </c>
      <c r="N208" s="4">
        <v>0.7</v>
      </c>
      <c r="O208" s="4">
        <v>3</v>
      </c>
      <c r="P208" s="4">
        <v>3.7</v>
      </c>
      <c r="Q208" s="4">
        <v>1.6</v>
      </c>
      <c r="R208" s="4">
        <v>0.8</v>
      </c>
      <c r="S208" s="4">
        <v>0.5</v>
      </c>
      <c r="T208" s="4">
        <v>0.8</v>
      </c>
      <c r="U208" s="4">
        <v>2.5</v>
      </c>
      <c r="V208" s="4">
        <v>8</v>
      </c>
    </row>
    <row r="209" spans="1:22" x14ac:dyDescent="0.25">
      <c r="A209" s="3" t="s">
        <v>256</v>
      </c>
      <c r="B209" s="3" t="s">
        <v>73</v>
      </c>
      <c r="C209" s="4">
        <v>54</v>
      </c>
      <c r="D209" s="4">
        <v>29</v>
      </c>
      <c r="E209" s="4">
        <v>3.1</v>
      </c>
      <c r="F209" s="4">
        <v>7.8</v>
      </c>
      <c r="G209" s="4">
        <v>40.6</v>
      </c>
      <c r="H209" s="4">
        <v>1.3</v>
      </c>
      <c r="I209" s="4">
        <v>3.3</v>
      </c>
      <c r="J209" s="4">
        <v>39.9</v>
      </c>
      <c r="K209" s="4">
        <v>0.4</v>
      </c>
      <c r="L209" s="4">
        <v>0.7</v>
      </c>
      <c r="M209" s="4">
        <v>52.8</v>
      </c>
      <c r="N209" s="4">
        <v>0.3</v>
      </c>
      <c r="O209" s="4">
        <v>2.6</v>
      </c>
      <c r="P209" s="4">
        <v>2.9</v>
      </c>
      <c r="Q209" s="4">
        <v>8.8000000000000007</v>
      </c>
      <c r="R209" s="4">
        <v>2.8</v>
      </c>
      <c r="S209" s="4">
        <v>0.9</v>
      </c>
      <c r="T209" s="4">
        <v>0.1</v>
      </c>
      <c r="U209" s="4">
        <v>1.4</v>
      </c>
      <c r="V209" s="4">
        <v>8</v>
      </c>
    </row>
    <row r="210" spans="1:22" x14ac:dyDescent="0.25">
      <c r="A210" s="3" t="s">
        <v>257</v>
      </c>
      <c r="B210" s="3" t="s">
        <v>40</v>
      </c>
      <c r="C210" s="4">
        <v>26</v>
      </c>
      <c r="D210" s="4">
        <v>24.2</v>
      </c>
      <c r="E210" s="4">
        <v>3.2</v>
      </c>
      <c r="F210" s="4">
        <v>8.4</v>
      </c>
      <c r="G210" s="4">
        <v>37.6</v>
      </c>
      <c r="H210" s="4">
        <v>0.7</v>
      </c>
      <c r="I210" s="4">
        <v>2.6</v>
      </c>
      <c r="J210" s="4">
        <v>26.9</v>
      </c>
      <c r="K210" s="4">
        <v>1</v>
      </c>
      <c r="L210" s="4">
        <v>1.8</v>
      </c>
      <c r="M210" s="4">
        <v>55.3</v>
      </c>
      <c r="N210" s="4">
        <v>0.6</v>
      </c>
      <c r="O210" s="4">
        <v>1.7</v>
      </c>
      <c r="P210" s="4">
        <v>2.2999999999999998</v>
      </c>
      <c r="Q210" s="4">
        <v>0.8</v>
      </c>
      <c r="R210" s="4">
        <v>1</v>
      </c>
      <c r="S210" s="4">
        <v>0.5</v>
      </c>
      <c r="T210" s="4">
        <v>0.2</v>
      </c>
      <c r="U210" s="4">
        <v>2.4</v>
      </c>
      <c r="V210" s="4">
        <v>8</v>
      </c>
    </row>
    <row r="211" spans="1:22" x14ac:dyDescent="0.25">
      <c r="A211" s="3" t="s">
        <v>258</v>
      </c>
      <c r="B211" s="3" t="s">
        <v>36</v>
      </c>
      <c r="C211" s="4">
        <v>78</v>
      </c>
      <c r="D211" s="4">
        <v>23.3</v>
      </c>
      <c r="E211" s="4">
        <v>2.6</v>
      </c>
      <c r="F211" s="4">
        <v>6.2</v>
      </c>
      <c r="G211" s="4">
        <v>42.7</v>
      </c>
      <c r="H211" s="4">
        <v>0.3</v>
      </c>
      <c r="I211" s="4">
        <v>1.3</v>
      </c>
      <c r="J211" s="4">
        <v>26.3</v>
      </c>
      <c r="K211" s="4">
        <v>2.4</v>
      </c>
      <c r="L211" s="4">
        <v>3.3</v>
      </c>
      <c r="M211" s="4">
        <v>71.8</v>
      </c>
      <c r="N211" s="4">
        <v>0.9</v>
      </c>
      <c r="O211" s="4">
        <v>3.2</v>
      </c>
      <c r="P211" s="4">
        <v>4.0999999999999996</v>
      </c>
      <c r="Q211" s="4">
        <v>0.7</v>
      </c>
      <c r="R211" s="4">
        <v>1</v>
      </c>
      <c r="S211" s="4">
        <v>0.6</v>
      </c>
      <c r="T211" s="4">
        <v>0.3</v>
      </c>
      <c r="U211" s="4">
        <v>1.5</v>
      </c>
      <c r="V211" s="4">
        <v>8</v>
      </c>
    </row>
    <row r="212" spans="1:22" x14ac:dyDescent="0.25">
      <c r="A212" s="3" t="s">
        <v>259</v>
      </c>
      <c r="B212" s="3" t="s">
        <v>45</v>
      </c>
      <c r="C212" s="4">
        <v>40</v>
      </c>
      <c r="D212" s="4">
        <v>20.399999999999999</v>
      </c>
      <c r="E212" s="4">
        <v>2.4</v>
      </c>
      <c r="F212" s="4">
        <v>6.4</v>
      </c>
      <c r="G212" s="4">
        <v>37.799999999999997</v>
      </c>
      <c r="H212" s="4">
        <v>0.8</v>
      </c>
      <c r="I212" s="4">
        <v>2.5</v>
      </c>
      <c r="J212" s="4">
        <v>30.7</v>
      </c>
      <c r="K212" s="4">
        <v>2.2999999999999998</v>
      </c>
      <c r="L212" s="4">
        <v>2.9</v>
      </c>
      <c r="M212" s="4">
        <v>80</v>
      </c>
      <c r="N212" s="4">
        <v>0.2</v>
      </c>
      <c r="O212" s="4">
        <v>1.9</v>
      </c>
      <c r="P212" s="4">
        <v>2.1</v>
      </c>
      <c r="Q212" s="4">
        <v>4.5</v>
      </c>
      <c r="R212" s="4">
        <v>1.5</v>
      </c>
      <c r="S212" s="4">
        <v>0.7</v>
      </c>
      <c r="T212" s="4">
        <v>0.1</v>
      </c>
      <c r="U212" s="4">
        <v>1.8</v>
      </c>
      <c r="V212" s="4">
        <v>7.9</v>
      </c>
    </row>
    <row r="213" spans="1:22" x14ac:dyDescent="0.25">
      <c r="A213" s="3" t="s">
        <v>260</v>
      </c>
      <c r="B213" s="3" t="s">
        <v>32</v>
      </c>
      <c r="C213" s="4">
        <v>44</v>
      </c>
      <c r="D213" s="4">
        <v>20.100000000000001</v>
      </c>
      <c r="E213" s="4">
        <v>2.8</v>
      </c>
      <c r="F213" s="4">
        <v>5.6</v>
      </c>
      <c r="G213" s="4">
        <v>50.4</v>
      </c>
      <c r="H213" s="4">
        <v>0</v>
      </c>
      <c r="I213" s="4">
        <v>0</v>
      </c>
      <c r="J213" s="4" t="s">
        <v>88</v>
      </c>
      <c r="K213" s="4">
        <v>2.2999999999999998</v>
      </c>
      <c r="L213" s="4">
        <v>3</v>
      </c>
      <c r="M213" s="4">
        <v>75</v>
      </c>
      <c r="N213" s="4">
        <v>1.9</v>
      </c>
      <c r="O213" s="4">
        <v>3.6</v>
      </c>
      <c r="P213" s="4">
        <v>5.5</v>
      </c>
      <c r="Q213" s="4">
        <v>0.6</v>
      </c>
      <c r="R213" s="4">
        <v>1.2</v>
      </c>
      <c r="S213" s="4">
        <v>0.3</v>
      </c>
      <c r="T213" s="4">
        <v>0.9</v>
      </c>
      <c r="U213" s="4">
        <v>2.2999999999999998</v>
      </c>
      <c r="V213" s="4">
        <v>7.9</v>
      </c>
    </row>
    <row r="214" spans="1:22" x14ac:dyDescent="0.25">
      <c r="A214" s="3" t="s">
        <v>261</v>
      </c>
      <c r="B214" s="3" t="s">
        <v>24</v>
      </c>
      <c r="C214" s="4">
        <v>55</v>
      </c>
      <c r="D214" s="4">
        <v>15.1</v>
      </c>
      <c r="E214" s="4">
        <v>3.2</v>
      </c>
      <c r="F214" s="4">
        <v>6.5</v>
      </c>
      <c r="G214" s="4">
        <v>49.9</v>
      </c>
      <c r="H214" s="4">
        <v>0.4</v>
      </c>
      <c r="I214" s="4">
        <v>1</v>
      </c>
      <c r="J214" s="4">
        <v>38.9</v>
      </c>
      <c r="K214" s="4">
        <v>1.1000000000000001</v>
      </c>
      <c r="L214" s="4">
        <v>1.4</v>
      </c>
      <c r="M214" s="4">
        <v>77.2</v>
      </c>
      <c r="N214" s="4">
        <v>0.6</v>
      </c>
      <c r="O214" s="4">
        <v>2.6</v>
      </c>
      <c r="P214" s="4">
        <v>3.1</v>
      </c>
      <c r="Q214" s="4">
        <v>0.7</v>
      </c>
      <c r="R214" s="4">
        <v>1</v>
      </c>
      <c r="S214" s="4">
        <v>0.4</v>
      </c>
      <c r="T214" s="4">
        <v>0.4</v>
      </c>
      <c r="U214" s="4">
        <v>1.7</v>
      </c>
      <c r="V214" s="4">
        <v>7.9</v>
      </c>
    </row>
    <row r="215" spans="1:22" x14ac:dyDescent="0.25">
      <c r="A215" s="3" t="s">
        <v>262</v>
      </c>
      <c r="B215" s="3" t="s">
        <v>49</v>
      </c>
      <c r="C215" s="4">
        <v>69</v>
      </c>
      <c r="D215" s="4">
        <v>19.399999999999999</v>
      </c>
      <c r="E215" s="4">
        <v>2.8</v>
      </c>
      <c r="F215" s="4">
        <v>6.9</v>
      </c>
      <c r="G215" s="4">
        <v>40.5</v>
      </c>
      <c r="H215" s="4">
        <v>0.5</v>
      </c>
      <c r="I215" s="4">
        <v>1.4</v>
      </c>
      <c r="J215" s="4">
        <v>36.4</v>
      </c>
      <c r="K215" s="4">
        <v>1.6</v>
      </c>
      <c r="L215" s="4">
        <v>2.5</v>
      </c>
      <c r="M215" s="4">
        <v>63.6</v>
      </c>
      <c r="N215" s="4">
        <v>0.4</v>
      </c>
      <c r="O215" s="4">
        <v>1.5</v>
      </c>
      <c r="P215" s="4">
        <v>1.9</v>
      </c>
      <c r="Q215" s="4">
        <v>2.2999999999999998</v>
      </c>
      <c r="R215" s="4">
        <v>1.1000000000000001</v>
      </c>
      <c r="S215" s="4">
        <v>0.7</v>
      </c>
      <c r="T215" s="4">
        <v>0.1</v>
      </c>
      <c r="U215" s="4">
        <v>1.9</v>
      </c>
      <c r="V215" s="4">
        <v>7.7</v>
      </c>
    </row>
    <row r="216" spans="1:22" x14ac:dyDescent="0.25">
      <c r="A216" s="3" t="s">
        <v>263</v>
      </c>
      <c r="B216" s="3" t="s">
        <v>79</v>
      </c>
      <c r="C216" s="4">
        <v>23</v>
      </c>
      <c r="D216" s="4">
        <v>25.4</v>
      </c>
      <c r="E216" s="4">
        <v>3.3</v>
      </c>
      <c r="F216" s="4">
        <v>7</v>
      </c>
      <c r="G216" s="4">
        <v>46.9</v>
      </c>
      <c r="H216" s="4">
        <v>0</v>
      </c>
      <c r="I216" s="4">
        <v>0</v>
      </c>
      <c r="J216" s="4">
        <v>0</v>
      </c>
      <c r="K216" s="4">
        <v>1.1000000000000001</v>
      </c>
      <c r="L216" s="4">
        <v>2.4</v>
      </c>
      <c r="M216" s="4">
        <v>47.3</v>
      </c>
      <c r="N216" s="4">
        <v>2.6</v>
      </c>
      <c r="O216" s="4">
        <v>4.5999999999999996</v>
      </c>
      <c r="P216" s="4">
        <v>7.2</v>
      </c>
      <c r="Q216" s="4">
        <v>0.8</v>
      </c>
      <c r="R216" s="4">
        <v>1.1000000000000001</v>
      </c>
      <c r="S216" s="4">
        <v>0.8</v>
      </c>
      <c r="T216" s="4">
        <v>1.7</v>
      </c>
      <c r="U216" s="4">
        <v>3.2</v>
      </c>
      <c r="V216" s="4">
        <v>7.7</v>
      </c>
    </row>
    <row r="217" spans="1:22" x14ac:dyDescent="0.25">
      <c r="A217" s="3" t="s">
        <v>264</v>
      </c>
      <c r="B217" s="3" t="s">
        <v>79</v>
      </c>
      <c r="C217" s="4">
        <v>53</v>
      </c>
      <c r="D217" s="4">
        <v>25</v>
      </c>
      <c r="E217" s="4">
        <v>2.8</v>
      </c>
      <c r="F217" s="4">
        <v>6.6</v>
      </c>
      <c r="G217" s="4">
        <v>42.7</v>
      </c>
      <c r="H217" s="4">
        <v>0</v>
      </c>
      <c r="I217" s="4">
        <v>0</v>
      </c>
      <c r="J217" s="4">
        <v>0</v>
      </c>
      <c r="K217" s="4">
        <v>2.1</v>
      </c>
      <c r="L217" s="4">
        <v>2.5</v>
      </c>
      <c r="M217" s="4">
        <v>84.6</v>
      </c>
      <c r="N217" s="4">
        <v>2.7</v>
      </c>
      <c r="O217" s="4">
        <v>3.6</v>
      </c>
      <c r="P217" s="4">
        <v>6.3</v>
      </c>
      <c r="Q217" s="4">
        <v>2.6</v>
      </c>
      <c r="R217" s="4">
        <v>1.7</v>
      </c>
      <c r="S217" s="4">
        <v>0.8</v>
      </c>
      <c r="T217" s="4">
        <v>0.3</v>
      </c>
      <c r="U217" s="4">
        <v>2.2999999999999998</v>
      </c>
      <c r="V217" s="4">
        <v>7.7</v>
      </c>
    </row>
    <row r="218" spans="1:22" x14ac:dyDescent="0.25">
      <c r="A218" s="3" t="s">
        <v>265</v>
      </c>
      <c r="B218" s="3" t="s">
        <v>43</v>
      </c>
      <c r="C218" s="4">
        <v>82</v>
      </c>
      <c r="D218" s="4">
        <v>17.100000000000001</v>
      </c>
      <c r="E218" s="4">
        <v>3.2</v>
      </c>
      <c r="F218" s="4">
        <v>6.8</v>
      </c>
      <c r="G218" s="4">
        <v>47</v>
      </c>
      <c r="H218" s="4">
        <v>0</v>
      </c>
      <c r="I218" s="4">
        <v>0.1</v>
      </c>
      <c r="J218" s="4">
        <v>14.3</v>
      </c>
      <c r="K218" s="4">
        <v>1.2</v>
      </c>
      <c r="L218" s="4">
        <v>1.7</v>
      </c>
      <c r="M218" s="4">
        <v>72.8</v>
      </c>
      <c r="N218" s="4">
        <v>1</v>
      </c>
      <c r="O218" s="4">
        <v>3.7</v>
      </c>
      <c r="P218" s="4">
        <v>4.8</v>
      </c>
      <c r="Q218" s="4">
        <v>1</v>
      </c>
      <c r="R218" s="4">
        <v>1.3</v>
      </c>
      <c r="S218" s="4">
        <v>0.3</v>
      </c>
      <c r="T218" s="4">
        <v>0.2</v>
      </c>
      <c r="U218" s="4">
        <v>2</v>
      </c>
      <c r="V218" s="4">
        <v>7.6</v>
      </c>
    </row>
    <row r="219" spans="1:22" x14ac:dyDescent="0.25">
      <c r="A219" s="3" t="s">
        <v>266</v>
      </c>
      <c r="B219" s="3" t="s">
        <v>75</v>
      </c>
      <c r="C219" s="4">
        <v>46</v>
      </c>
      <c r="D219" s="4">
        <v>19</v>
      </c>
      <c r="E219" s="4">
        <v>2.8</v>
      </c>
      <c r="F219" s="4">
        <v>6</v>
      </c>
      <c r="G219" s="4">
        <v>47.4</v>
      </c>
      <c r="H219" s="4">
        <v>0</v>
      </c>
      <c r="I219" s="4">
        <v>0</v>
      </c>
      <c r="J219" s="4">
        <v>0</v>
      </c>
      <c r="K219" s="4">
        <v>2</v>
      </c>
      <c r="L219" s="4">
        <v>2.6</v>
      </c>
      <c r="M219" s="4">
        <v>74.400000000000006</v>
      </c>
      <c r="N219" s="4">
        <v>2.2999999999999998</v>
      </c>
      <c r="O219" s="4">
        <v>2.9</v>
      </c>
      <c r="P219" s="4">
        <v>5.2</v>
      </c>
      <c r="Q219" s="4">
        <v>1.1000000000000001</v>
      </c>
      <c r="R219" s="4">
        <v>0.9</v>
      </c>
      <c r="S219" s="4">
        <v>0.6</v>
      </c>
      <c r="T219" s="4">
        <v>0.4</v>
      </c>
      <c r="U219" s="4">
        <v>2.5</v>
      </c>
      <c r="V219" s="4">
        <v>7.6</v>
      </c>
    </row>
    <row r="220" spans="1:22" x14ac:dyDescent="0.25">
      <c r="A220" s="3" t="s">
        <v>267</v>
      </c>
      <c r="B220" s="3" t="s">
        <v>54</v>
      </c>
      <c r="C220" s="4">
        <v>20</v>
      </c>
      <c r="D220" s="4">
        <v>18.399999999999999</v>
      </c>
      <c r="E220" s="4">
        <v>2.8</v>
      </c>
      <c r="F220" s="4">
        <v>6.6</v>
      </c>
      <c r="G220" s="4">
        <v>42.7</v>
      </c>
      <c r="H220" s="4">
        <v>0.4</v>
      </c>
      <c r="I220" s="4">
        <v>1.3</v>
      </c>
      <c r="J220" s="4">
        <v>28</v>
      </c>
      <c r="K220" s="4">
        <v>1.6</v>
      </c>
      <c r="L220" s="4">
        <v>2</v>
      </c>
      <c r="M220" s="4">
        <v>79.5</v>
      </c>
      <c r="N220" s="4">
        <v>0.3</v>
      </c>
      <c r="O220" s="4">
        <v>1.6</v>
      </c>
      <c r="P220" s="4">
        <v>1.9</v>
      </c>
      <c r="Q220" s="4">
        <v>1.6</v>
      </c>
      <c r="R220" s="4">
        <v>1</v>
      </c>
      <c r="S220" s="4">
        <v>0.4</v>
      </c>
      <c r="T220" s="4">
        <v>0.2</v>
      </c>
      <c r="U220" s="4">
        <v>1.5</v>
      </c>
      <c r="V220" s="4">
        <v>7.5</v>
      </c>
    </row>
    <row r="221" spans="1:22" x14ac:dyDescent="0.25">
      <c r="A221" s="3" t="s">
        <v>268</v>
      </c>
      <c r="B221" s="3" t="s">
        <v>66</v>
      </c>
      <c r="C221" s="4">
        <v>73</v>
      </c>
      <c r="D221" s="4">
        <v>20.399999999999999</v>
      </c>
      <c r="E221" s="4">
        <v>2.9</v>
      </c>
      <c r="F221" s="4">
        <v>6.9</v>
      </c>
      <c r="G221" s="4">
        <v>41.7</v>
      </c>
      <c r="H221" s="4">
        <v>0.8</v>
      </c>
      <c r="I221" s="4">
        <v>2.5</v>
      </c>
      <c r="J221" s="4">
        <v>33.700000000000003</v>
      </c>
      <c r="K221" s="4">
        <v>0.9</v>
      </c>
      <c r="L221" s="4">
        <v>1</v>
      </c>
      <c r="M221" s="4">
        <v>86.5</v>
      </c>
      <c r="N221" s="4">
        <v>0.3</v>
      </c>
      <c r="O221" s="4">
        <v>1.9</v>
      </c>
      <c r="P221" s="4">
        <v>2.2000000000000002</v>
      </c>
      <c r="Q221" s="4">
        <v>3.7</v>
      </c>
      <c r="R221" s="4">
        <v>1.2</v>
      </c>
      <c r="S221" s="4">
        <v>0.7</v>
      </c>
      <c r="T221" s="4">
        <v>0</v>
      </c>
      <c r="U221" s="4">
        <v>1.4</v>
      </c>
      <c r="V221" s="4">
        <v>7.5</v>
      </c>
    </row>
    <row r="222" spans="1:22" x14ac:dyDescent="0.25">
      <c r="A222" s="3" t="s">
        <v>269</v>
      </c>
      <c r="B222" s="3" t="s">
        <v>71</v>
      </c>
      <c r="C222" s="4">
        <v>80</v>
      </c>
      <c r="D222" s="4">
        <v>24.4</v>
      </c>
      <c r="E222" s="4">
        <v>2.8</v>
      </c>
      <c r="F222" s="4">
        <v>6</v>
      </c>
      <c r="G222" s="4">
        <v>46.4</v>
      </c>
      <c r="H222" s="4">
        <v>0.7</v>
      </c>
      <c r="I222" s="4">
        <v>1.9</v>
      </c>
      <c r="J222" s="4">
        <v>38.299999999999997</v>
      </c>
      <c r="K222" s="4">
        <v>1.1000000000000001</v>
      </c>
      <c r="L222" s="4">
        <v>1.8</v>
      </c>
      <c r="M222" s="4">
        <v>59.4</v>
      </c>
      <c r="N222" s="4">
        <v>0.9</v>
      </c>
      <c r="O222" s="4">
        <v>2.4</v>
      </c>
      <c r="P222" s="4">
        <v>3.3</v>
      </c>
      <c r="Q222" s="4">
        <v>1</v>
      </c>
      <c r="R222" s="4">
        <v>1.1000000000000001</v>
      </c>
      <c r="S222" s="4">
        <v>1.2</v>
      </c>
      <c r="T222" s="4">
        <v>0.6</v>
      </c>
      <c r="U222" s="4">
        <v>1.8</v>
      </c>
      <c r="V222" s="4">
        <v>7.4</v>
      </c>
    </row>
    <row r="223" spans="1:22" x14ac:dyDescent="0.25">
      <c r="A223" s="3" t="s">
        <v>270</v>
      </c>
      <c r="B223" s="3" t="s">
        <v>52</v>
      </c>
      <c r="C223" s="4">
        <v>70</v>
      </c>
      <c r="D223" s="4">
        <v>18.2</v>
      </c>
      <c r="E223" s="4">
        <v>2.8</v>
      </c>
      <c r="F223" s="4">
        <v>4.3</v>
      </c>
      <c r="G223" s="4">
        <v>65.900000000000006</v>
      </c>
      <c r="H223" s="4">
        <v>0</v>
      </c>
      <c r="I223" s="4">
        <v>0</v>
      </c>
      <c r="J223" s="4">
        <v>0</v>
      </c>
      <c r="K223" s="4">
        <v>1.7</v>
      </c>
      <c r="L223" s="4">
        <v>2.8</v>
      </c>
      <c r="M223" s="4">
        <v>62.6</v>
      </c>
      <c r="N223" s="4">
        <v>1.4</v>
      </c>
      <c r="O223" s="4">
        <v>3</v>
      </c>
      <c r="P223" s="4">
        <v>4.4000000000000004</v>
      </c>
      <c r="Q223" s="4">
        <v>0.9</v>
      </c>
      <c r="R223" s="4">
        <v>1.1000000000000001</v>
      </c>
      <c r="S223" s="4">
        <v>0.7</v>
      </c>
      <c r="T223" s="4">
        <v>0.8</v>
      </c>
      <c r="U223" s="4">
        <v>2.4</v>
      </c>
      <c r="V223" s="4">
        <v>7.4</v>
      </c>
    </row>
    <row r="224" spans="1:22" x14ac:dyDescent="0.25">
      <c r="A224" s="3" t="s">
        <v>271</v>
      </c>
      <c r="B224" s="3" t="s">
        <v>85</v>
      </c>
      <c r="C224" s="4">
        <v>52</v>
      </c>
      <c r="D224" s="4">
        <v>18.399999999999999</v>
      </c>
      <c r="E224" s="4">
        <v>2.8</v>
      </c>
      <c r="F224" s="4">
        <v>5.9</v>
      </c>
      <c r="G224" s="4">
        <v>46.4</v>
      </c>
      <c r="H224" s="4">
        <v>0.4</v>
      </c>
      <c r="I224" s="4">
        <v>1.7</v>
      </c>
      <c r="J224" s="4">
        <v>25.3</v>
      </c>
      <c r="K224" s="4">
        <v>1.5</v>
      </c>
      <c r="L224" s="4">
        <v>1.7</v>
      </c>
      <c r="M224" s="4">
        <v>84.4</v>
      </c>
      <c r="N224" s="4">
        <v>1.2</v>
      </c>
      <c r="O224" s="4">
        <v>2</v>
      </c>
      <c r="P224" s="4">
        <v>3.2</v>
      </c>
      <c r="Q224" s="4">
        <v>2.1</v>
      </c>
      <c r="R224" s="4">
        <v>1.3</v>
      </c>
      <c r="S224" s="4">
        <v>0.8</v>
      </c>
      <c r="T224" s="4">
        <v>1.1000000000000001</v>
      </c>
      <c r="U224" s="4">
        <v>2</v>
      </c>
      <c r="V224" s="4">
        <v>7.4</v>
      </c>
    </row>
    <row r="225" spans="1:22" x14ac:dyDescent="0.25">
      <c r="A225" s="3" t="s">
        <v>272</v>
      </c>
      <c r="B225" s="3" t="s">
        <v>32</v>
      </c>
      <c r="C225" s="4">
        <v>67</v>
      </c>
      <c r="D225" s="4">
        <v>26.4</v>
      </c>
      <c r="E225" s="4">
        <v>3.5</v>
      </c>
      <c r="F225" s="4">
        <v>5.6</v>
      </c>
      <c r="G225" s="4">
        <v>62.7</v>
      </c>
      <c r="H225" s="4">
        <v>0</v>
      </c>
      <c r="I225" s="4">
        <v>0</v>
      </c>
      <c r="J225" s="4" t="s">
        <v>88</v>
      </c>
      <c r="K225" s="4">
        <v>0.3</v>
      </c>
      <c r="L225" s="4">
        <v>1</v>
      </c>
      <c r="M225" s="4">
        <v>34.4</v>
      </c>
      <c r="N225" s="4">
        <v>2.7</v>
      </c>
      <c r="O225" s="4">
        <v>7.3</v>
      </c>
      <c r="P225" s="4">
        <v>10</v>
      </c>
      <c r="Q225" s="4">
        <v>1.7</v>
      </c>
      <c r="R225" s="4">
        <v>1.4</v>
      </c>
      <c r="S225" s="4">
        <v>0.7</v>
      </c>
      <c r="T225" s="4">
        <v>1.8</v>
      </c>
      <c r="U225" s="4">
        <v>3.1</v>
      </c>
      <c r="V225" s="4">
        <v>7.3</v>
      </c>
    </row>
    <row r="226" spans="1:22" x14ac:dyDescent="0.25">
      <c r="A226" s="3" t="s">
        <v>273</v>
      </c>
      <c r="B226" s="3" t="s">
        <v>40</v>
      </c>
      <c r="C226" s="4">
        <v>62</v>
      </c>
      <c r="D226" s="4">
        <v>24.2</v>
      </c>
      <c r="E226" s="4">
        <v>2.7</v>
      </c>
      <c r="F226" s="4">
        <v>5.7</v>
      </c>
      <c r="G226" s="4">
        <v>47.3</v>
      </c>
      <c r="H226" s="4">
        <v>0</v>
      </c>
      <c r="I226" s="4">
        <v>0.1</v>
      </c>
      <c r="J226" s="4">
        <v>11.1</v>
      </c>
      <c r="K226" s="4">
        <v>1.8</v>
      </c>
      <c r="L226" s="4">
        <v>3</v>
      </c>
      <c r="M226" s="4">
        <v>61.4</v>
      </c>
      <c r="N226" s="4">
        <v>1.8</v>
      </c>
      <c r="O226" s="4">
        <v>3.5</v>
      </c>
      <c r="P226" s="4">
        <v>5.2</v>
      </c>
      <c r="Q226" s="4">
        <v>0.8</v>
      </c>
      <c r="R226" s="4">
        <v>1</v>
      </c>
      <c r="S226" s="4">
        <v>0.7</v>
      </c>
      <c r="T226" s="4">
        <v>0.6</v>
      </c>
      <c r="U226" s="4">
        <v>2.2999999999999998</v>
      </c>
      <c r="V226" s="4">
        <v>7.2</v>
      </c>
    </row>
    <row r="227" spans="1:22" x14ac:dyDescent="0.25">
      <c r="A227" s="3" t="s">
        <v>274</v>
      </c>
      <c r="B227" s="3" t="s">
        <v>52</v>
      </c>
      <c r="C227" s="4">
        <v>78</v>
      </c>
      <c r="D227" s="4">
        <v>22.7</v>
      </c>
      <c r="E227" s="4">
        <v>2.5</v>
      </c>
      <c r="F227" s="4">
        <v>6.2</v>
      </c>
      <c r="G227" s="4">
        <v>40</v>
      </c>
      <c r="H227" s="4">
        <v>1.1000000000000001</v>
      </c>
      <c r="I227" s="4">
        <v>3.2</v>
      </c>
      <c r="J227" s="4">
        <v>33.9</v>
      </c>
      <c r="K227" s="4">
        <v>1.2</v>
      </c>
      <c r="L227" s="4">
        <v>1.5</v>
      </c>
      <c r="M227" s="4">
        <v>78</v>
      </c>
      <c r="N227" s="4">
        <v>0.5</v>
      </c>
      <c r="O227" s="4">
        <v>1.7</v>
      </c>
      <c r="P227" s="4">
        <v>2.2000000000000002</v>
      </c>
      <c r="Q227" s="4">
        <v>1</v>
      </c>
      <c r="R227" s="4">
        <v>0.8</v>
      </c>
      <c r="S227" s="4">
        <v>0.6</v>
      </c>
      <c r="T227" s="4">
        <v>0.1</v>
      </c>
      <c r="U227" s="4">
        <v>1.9</v>
      </c>
      <c r="V227" s="4">
        <v>7.2</v>
      </c>
    </row>
    <row r="228" spans="1:22" x14ac:dyDescent="0.25">
      <c r="A228" s="3" t="s">
        <v>275</v>
      </c>
      <c r="B228" s="3" t="s">
        <v>49</v>
      </c>
      <c r="C228" s="4">
        <v>80</v>
      </c>
      <c r="D228" s="4">
        <v>25.6</v>
      </c>
      <c r="E228" s="4">
        <v>2.9</v>
      </c>
      <c r="F228" s="4">
        <v>6.2</v>
      </c>
      <c r="G228" s="4">
        <v>47.4</v>
      </c>
      <c r="H228" s="4">
        <v>0.2</v>
      </c>
      <c r="I228" s="4">
        <v>0.6</v>
      </c>
      <c r="J228" s="4">
        <v>27.1</v>
      </c>
      <c r="K228" s="4">
        <v>1.1000000000000001</v>
      </c>
      <c r="L228" s="4">
        <v>1.7</v>
      </c>
      <c r="M228" s="4">
        <v>66.400000000000006</v>
      </c>
      <c r="N228" s="4">
        <v>1.6</v>
      </c>
      <c r="O228" s="4">
        <v>4.5999999999999996</v>
      </c>
      <c r="P228" s="4">
        <v>6.2</v>
      </c>
      <c r="Q228" s="4">
        <v>1.4</v>
      </c>
      <c r="R228" s="4">
        <v>1.1000000000000001</v>
      </c>
      <c r="S228" s="4">
        <v>1</v>
      </c>
      <c r="T228" s="4">
        <v>0.5</v>
      </c>
      <c r="U228" s="4">
        <v>1.8</v>
      </c>
      <c r="V228" s="4">
        <v>7.2</v>
      </c>
    </row>
    <row r="229" spans="1:22" x14ac:dyDescent="0.25">
      <c r="A229" s="3" t="s">
        <v>276</v>
      </c>
      <c r="B229" s="3" t="s">
        <v>79</v>
      </c>
      <c r="C229" s="4">
        <v>58</v>
      </c>
      <c r="D229" s="4">
        <v>22.6</v>
      </c>
      <c r="E229" s="4">
        <v>2.9</v>
      </c>
      <c r="F229" s="4">
        <v>6.7</v>
      </c>
      <c r="G229" s="4">
        <v>43.7</v>
      </c>
      <c r="H229" s="4">
        <v>0.3</v>
      </c>
      <c r="I229" s="4">
        <v>1.1000000000000001</v>
      </c>
      <c r="J229" s="4">
        <v>29</v>
      </c>
      <c r="K229" s="4">
        <v>1</v>
      </c>
      <c r="L229" s="4">
        <v>1.6</v>
      </c>
      <c r="M229" s="4">
        <v>65.599999999999994</v>
      </c>
      <c r="N229" s="4">
        <v>0.6</v>
      </c>
      <c r="O229" s="4">
        <v>2</v>
      </c>
      <c r="P229" s="4">
        <v>2.6</v>
      </c>
      <c r="Q229" s="4">
        <v>3.2</v>
      </c>
      <c r="R229" s="4">
        <v>1</v>
      </c>
      <c r="S229" s="4">
        <v>0.6</v>
      </c>
      <c r="T229" s="4">
        <v>0.3</v>
      </c>
      <c r="U229" s="4">
        <v>1.2</v>
      </c>
      <c r="V229" s="4">
        <v>7.2</v>
      </c>
    </row>
    <row r="230" spans="1:22" x14ac:dyDescent="0.25">
      <c r="A230" s="3" t="s">
        <v>277</v>
      </c>
      <c r="B230" s="3" t="s">
        <v>85</v>
      </c>
      <c r="C230" s="4">
        <v>82</v>
      </c>
      <c r="D230" s="4">
        <v>20.8</v>
      </c>
      <c r="E230" s="4">
        <v>2.6</v>
      </c>
      <c r="F230" s="4">
        <v>5.4</v>
      </c>
      <c r="G230" s="4">
        <v>48.1</v>
      </c>
      <c r="H230" s="4">
        <v>1.3</v>
      </c>
      <c r="I230" s="4">
        <v>2.8</v>
      </c>
      <c r="J230" s="4">
        <v>45.9</v>
      </c>
      <c r="K230" s="4">
        <v>0.6</v>
      </c>
      <c r="L230" s="4">
        <v>0.7</v>
      </c>
      <c r="M230" s="4">
        <v>82.1</v>
      </c>
      <c r="N230" s="4">
        <v>0.4</v>
      </c>
      <c r="O230" s="4">
        <v>2.2000000000000002</v>
      </c>
      <c r="P230" s="4">
        <v>2.5</v>
      </c>
      <c r="Q230" s="4">
        <v>1.6</v>
      </c>
      <c r="R230" s="4">
        <v>0.9</v>
      </c>
      <c r="S230" s="4">
        <v>0.3</v>
      </c>
      <c r="T230" s="4">
        <v>0.1</v>
      </c>
      <c r="U230" s="4">
        <v>1.2</v>
      </c>
      <c r="V230" s="4">
        <v>7.1</v>
      </c>
    </row>
    <row r="231" spans="1:22" x14ac:dyDescent="0.25">
      <c r="A231" s="3" t="s">
        <v>278</v>
      </c>
      <c r="B231" s="3" t="s">
        <v>36</v>
      </c>
      <c r="C231" s="4">
        <v>82</v>
      </c>
      <c r="D231" s="4">
        <v>24.5</v>
      </c>
      <c r="E231" s="4">
        <v>3.1</v>
      </c>
      <c r="F231" s="4">
        <v>6</v>
      </c>
      <c r="G231" s="4">
        <v>50.6</v>
      </c>
      <c r="H231" s="4">
        <v>0</v>
      </c>
      <c r="I231" s="4">
        <v>0</v>
      </c>
      <c r="J231" s="4" t="s">
        <v>88</v>
      </c>
      <c r="K231" s="4">
        <v>1</v>
      </c>
      <c r="L231" s="4">
        <v>1.8</v>
      </c>
      <c r="M231" s="4">
        <v>57.9</v>
      </c>
      <c r="N231" s="4">
        <v>1.9</v>
      </c>
      <c r="O231" s="4">
        <v>4.5999999999999996</v>
      </c>
      <c r="P231" s="4">
        <v>6.4</v>
      </c>
      <c r="Q231" s="4">
        <v>0.6</v>
      </c>
      <c r="R231" s="4">
        <v>1.2</v>
      </c>
      <c r="S231" s="4">
        <v>0.4</v>
      </c>
      <c r="T231" s="4">
        <v>0.7</v>
      </c>
      <c r="U231" s="4">
        <v>3.1</v>
      </c>
      <c r="V231" s="4">
        <v>7.1</v>
      </c>
    </row>
    <row r="232" spans="1:22" x14ac:dyDescent="0.25">
      <c r="A232" s="3" t="s">
        <v>279</v>
      </c>
      <c r="B232" s="3" t="s">
        <v>66</v>
      </c>
      <c r="C232" s="4">
        <v>50</v>
      </c>
      <c r="D232" s="4">
        <v>18.5</v>
      </c>
      <c r="E232" s="4">
        <v>2.5</v>
      </c>
      <c r="F232" s="4">
        <v>5.9</v>
      </c>
      <c r="G232" s="4">
        <v>41.8</v>
      </c>
      <c r="H232" s="4">
        <v>1.1000000000000001</v>
      </c>
      <c r="I232" s="4">
        <v>3.4</v>
      </c>
      <c r="J232" s="4">
        <v>32.700000000000003</v>
      </c>
      <c r="K232" s="4">
        <v>1</v>
      </c>
      <c r="L232" s="4">
        <v>1.3</v>
      </c>
      <c r="M232" s="4">
        <v>75.8</v>
      </c>
      <c r="N232" s="4">
        <v>1.1000000000000001</v>
      </c>
      <c r="O232" s="4">
        <v>3</v>
      </c>
      <c r="P232" s="4">
        <v>4.2</v>
      </c>
      <c r="Q232" s="4">
        <v>1.2</v>
      </c>
      <c r="R232" s="4">
        <v>1.1000000000000001</v>
      </c>
      <c r="S232" s="4">
        <v>0.4</v>
      </c>
      <c r="T232" s="4">
        <v>0.2</v>
      </c>
      <c r="U232" s="4">
        <v>2.5</v>
      </c>
      <c r="V232" s="4">
        <v>7</v>
      </c>
    </row>
    <row r="233" spans="1:22" x14ac:dyDescent="0.25">
      <c r="A233" s="3" t="s">
        <v>280</v>
      </c>
      <c r="B233" s="3" t="s">
        <v>83</v>
      </c>
      <c r="C233" s="4">
        <v>5</v>
      </c>
      <c r="D233" s="4">
        <v>15.9</v>
      </c>
      <c r="E233" s="4">
        <v>3.4</v>
      </c>
      <c r="F233" s="4">
        <v>7.6</v>
      </c>
      <c r="G233" s="4">
        <v>44.7</v>
      </c>
      <c r="H233" s="4">
        <v>0</v>
      </c>
      <c r="I233" s="4">
        <v>0</v>
      </c>
      <c r="J233" s="4" t="s">
        <v>88</v>
      </c>
      <c r="K233" s="4">
        <v>0.2</v>
      </c>
      <c r="L233" s="4">
        <v>0.2</v>
      </c>
      <c r="M233" s="4">
        <v>100</v>
      </c>
      <c r="N233" s="4">
        <v>2</v>
      </c>
      <c r="O233" s="4">
        <v>1.4</v>
      </c>
      <c r="P233" s="4">
        <v>3.4</v>
      </c>
      <c r="Q233" s="4">
        <v>0.4</v>
      </c>
      <c r="R233" s="4">
        <v>1.6</v>
      </c>
      <c r="S233" s="4">
        <v>0.2</v>
      </c>
      <c r="T233" s="4">
        <v>1.4</v>
      </c>
      <c r="U233" s="4">
        <v>3.2</v>
      </c>
      <c r="V233" s="4">
        <v>7</v>
      </c>
    </row>
    <row r="234" spans="1:22" x14ac:dyDescent="0.25">
      <c r="A234" s="3" t="s">
        <v>281</v>
      </c>
      <c r="B234" s="3" t="s">
        <v>28</v>
      </c>
      <c r="C234" s="4">
        <v>71</v>
      </c>
      <c r="D234" s="4">
        <v>18.100000000000001</v>
      </c>
      <c r="E234" s="4">
        <v>2.4</v>
      </c>
      <c r="F234" s="4">
        <v>5.8</v>
      </c>
      <c r="G234" s="4">
        <v>42.2</v>
      </c>
      <c r="H234" s="4">
        <v>0.9</v>
      </c>
      <c r="I234" s="4">
        <v>2.5</v>
      </c>
      <c r="J234" s="4">
        <v>34.700000000000003</v>
      </c>
      <c r="K234" s="4">
        <v>1.2</v>
      </c>
      <c r="L234" s="4">
        <v>1.7</v>
      </c>
      <c r="M234" s="4">
        <v>68</v>
      </c>
      <c r="N234" s="4">
        <v>0.8</v>
      </c>
      <c r="O234" s="4">
        <v>2.9</v>
      </c>
      <c r="P234" s="4">
        <v>3.7</v>
      </c>
      <c r="Q234" s="4">
        <v>1.2</v>
      </c>
      <c r="R234" s="4">
        <v>1</v>
      </c>
      <c r="S234" s="4">
        <v>0.6</v>
      </c>
      <c r="T234" s="4">
        <v>0.2</v>
      </c>
      <c r="U234" s="4">
        <v>1.4</v>
      </c>
      <c r="V234" s="4">
        <v>6.9</v>
      </c>
    </row>
    <row r="235" spans="1:22" x14ac:dyDescent="0.25">
      <c r="A235" s="3" t="s">
        <v>282</v>
      </c>
      <c r="B235" s="3" t="s">
        <v>32</v>
      </c>
      <c r="C235" s="4">
        <v>55</v>
      </c>
      <c r="D235" s="4">
        <v>27.2</v>
      </c>
      <c r="E235" s="4">
        <v>2.4</v>
      </c>
      <c r="F235" s="4">
        <v>6.4</v>
      </c>
      <c r="G235" s="4">
        <v>37.700000000000003</v>
      </c>
      <c r="H235" s="4">
        <v>1.4</v>
      </c>
      <c r="I235" s="4">
        <v>3.8</v>
      </c>
      <c r="J235" s="4">
        <v>37.6</v>
      </c>
      <c r="K235" s="4">
        <v>0.6</v>
      </c>
      <c r="L235" s="4">
        <v>0.8</v>
      </c>
      <c r="M235" s="4">
        <v>76.7</v>
      </c>
      <c r="N235" s="4">
        <v>0.2</v>
      </c>
      <c r="O235" s="4">
        <v>2.7</v>
      </c>
      <c r="P235" s="4">
        <v>2.9</v>
      </c>
      <c r="Q235" s="4">
        <v>5.6</v>
      </c>
      <c r="R235" s="4">
        <v>1.9</v>
      </c>
      <c r="S235" s="4">
        <v>1</v>
      </c>
      <c r="T235" s="4">
        <v>0.1</v>
      </c>
      <c r="U235" s="4">
        <v>1.5</v>
      </c>
      <c r="V235" s="4">
        <v>6.9</v>
      </c>
    </row>
    <row r="236" spans="1:22" x14ac:dyDescent="0.25">
      <c r="A236" s="3" t="s">
        <v>283</v>
      </c>
      <c r="B236" s="3" t="s">
        <v>30</v>
      </c>
      <c r="C236" s="4">
        <v>74</v>
      </c>
      <c r="D236" s="4">
        <v>23.4</v>
      </c>
      <c r="E236" s="4">
        <v>2.6</v>
      </c>
      <c r="F236" s="4">
        <v>6</v>
      </c>
      <c r="G236" s="4">
        <v>43.8</v>
      </c>
      <c r="H236" s="4">
        <v>1.1000000000000001</v>
      </c>
      <c r="I236" s="4">
        <v>3</v>
      </c>
      <c r="J236" s="4">
        <v>36</v>
      </c>
      <c r="K236" s="4">
        <v>0.5</v>
      </c>
      <c r="L236" s="4">
        <v>0.8</v>
      </c>
      <c r="M236" s="4">
        <v>65.5</v>
      </c>
      <c r="N236" s="4">
        <v>0.5</v>
      </c>
      <c r="O236" s="4">
        <v>1.7</v>
      </c>
      <c r="P236" s="4">
        <v>2.2000000000000002</v>
      </c>
      <c r="Q236" s="4">
        <v>1.4</v>
      </c>
      <c r="R236" s="4">
        <v>0.8</v>
      </c>
      <c r="S236" s="4">
        <v>0.6</v>
      </c>
      <c r="T236" s="4">
        <v>0.1</v>
      </c>
      <c r="U236" s="4">
        <v>2</v>
      </c>
      <c r="V236" s="4">
        <v>6.9</v>
      </c>
    </row>
    <row r="237" spans="1:22" x14ac:dyDescent="0.25">
      <c r="A237" s="3" t="s">
        <v>284</v>
      </c>
      <c r="B237" s="3" t="s">
        <v>40</v>
      </c>
      <c r="C237" s="4">
        <v>49</v>
      </c>
      <c r="D237" s="4">
        <v>20.7</v>
      </c>
      <c r="E237" s="4">
        <v>2.2999999999999998</v>
      </c>
      <c r="F237" s="4">
        <v>5.0999999999999996</v>
      </c>
      <c r="G237" s="4">
        <v>44</v>
      </c>
      <c r="H237" s="4">
        <v>1</v>
      </c>
      <c r="I237" s="4">
        <v>2.7</v>
      </c>
      <c r="J237" s="4">
        <v>38.6</v>
      </c>
      <c r="K237" s="4">
        <v>1.3</v>
      </c>
      <c r="L237" s="4">
        <v>1.7</v>
      </c>
      <c r="M237" s="4">
        <v>80.5</v>
      </c>
      <c r="N237" s="4">
        <v>0.3</v>
      </c>
      <c r="O237" s="4">
        <v>2.1</v>
      </c>
      <c r="P237" s="4">
        <v>2.4</v>
      </c>
      <c r="Q237" s="4">
        <v>1</v>
      </c>
      <c r="R237" s="4">
        <v>0.7</v>
      </c>
      <c r="S237" s="4">
        <v>0.6</v>
      </c>
      <c r="T237" s="4">
        <v>0.3</v>
      </c>
      <c r="U237" s="4">
        <v>1.2</v>
      </c>
      <c r="V237" s="4">
        <v>6.9</v>
      </c>
    </row>
    <row r="238" spans="1:22" x14ac:dyDescent="0.25">
      <c r="A238" s="3" t="s">
        <v>285</v>
      </c>
      <c r="B238" s="3" t="s">
        <v>79</v>
      </c>
      <c r="C238" s="4">
        <v>77</v>
      </c>
      <c r="D238" s="4">
        <v>24.6</v>
      </c>
      <c r="E238" s="4">
        <v>2.2000000000000002</v>
      </c>
      <c r="F238" s="4">
        <v>5.4</v>
      </c>
      <c r="G238" s="4">
        <v>41.4</v>
      </c>
      <c r="H238" s="4">
        <v>0.5</v>
      </c>
      <c r="I238" s="4">
        <v>1.5</v>
      </c>
      <c r="J238" s="4">
        <v>34.700000000000003</v>
      </c>
      <c r="K238" s="4">
        <v>1.8</v>
      </c>
      <c r="L238" s="4">
        <v>2.6</v>
      </c>
      <c r="M238" s="4">
        <v>68.3</v>
      </c>
      <c r="N238" s="4">
        <v>1</v>
      </c>
      <c r="O238" s="4">
        <v>3.4</v>
      </c>
      <c r="P238" s="4">
        <v>4.4000000000000004</v>
      </c>
      <c r="Q238" s="4">
        <v>1.9</v>
      </c>
      <c r="R238" s="4">
        <v>1.6</v>
      </c>
      <c r="S238" s="4">
        <v>0.8</v>
      </c>
      <c r="T238" s="4">
        <v>0.8</v>
      </c>
      <c r="U238" s="4">
        <v>2.2000000000000002</v>
      </c>
      <c r="V238" s="4">
        <v>6.8</v>
      </c>
    </row>
    <row r="239" spans="1:22" x14ac:dyDescent="0.25">
      <c r="A239" s="3" t="s">
        <v>286</v>
      </c>
      <c r="B239" s="3" t="s">
        <v>59</v>
      </c>
      <c r="C239" s="4">
        <v>72</v>
      </c>
      <c r="D239" s="4">
        <v>21.6</v>
      </c>
      <c r="E239" s="4">
        <v>3.1</v>
      </c>
      <c r="F239" s="4">
        <v>5.6</v>
      </c>
      <c r="G239" s="4">
        <v>55.1</v>
      </c>
      <c r="H239" s="4">
        <v>0</v>
      </c>
      <c r="I239" s="4">
        <v>0</v>
      </c>
      <c r="J239" s="4">
        <v>0</v>
      </c>
      <c r="K239" s="4">
        <v>0.7</v>
      </c>
      <c r="L239" s="4">
        <v>1.1000000000000001</v>
      </c>
      <c r="M239" s="4">
        <v>61.8</v>
      </c>
      <c r="N239" s="4">
        <v>2.1</v>
      </c>
      <c r="O239" s="4">
        <v>3.2</v>
      </c>
      <c r="P239" s="4">
        <v>5.3</v>
      </c>
      <c r="Q239" s="4">
        <v>0.9</v>
      </c>
      <c r="R239" s="4">
        <v>0.8</v>
      </c>
      <c r="S239" s="4">
        <v>0.6</v>
      </c>
      <c r="T239" s="4">
        <v>0.6</v>
      </c>
      <c r="U239" s="4">
        <v>1.8</v>
      </c>
      <c r="V239" s="4">
        <v>6.8</v>
      </c>
    </row>
    <row r="240" spans="1:22" x14ac:dyDescent="0.25">
      <c r="A240" s="3" t="s">
        <v>287</v>
      </c>
      <c r="B240" s="3" t="s">
        <v>79</v>
      </c>
      <c r="C240" s="4">
        <v>53</v>
      </c>
      <c r="D240" s="4">
        <v>18.2</v>
      </c>
      <c r="E240" s="4">
        <v>2.7</v>
      </c>
      <c r="F240" s="4">
        <v>5.2</v>
      </c>
      <c r="G240" s="4">
        <v>52</v>
      </c>
      <c r="H240" s="4">
        <v>0</v>
      </c>
      <c r="I240" s="4">
        <v>0</v>
      </c>
      <c r="J240" s="4" t="s">
        <v>88</v>
      </c>
      <c r="K240" s="4">
        <v>1.4</v>
      </c>
      <c r="L240" s="4">
        <v>2.2000000000000002</v>
      </c>
      <c r="M240" s="4">
        <v>63.9</v>
      </c>
      <c r="N240" s="4">
        <v>1.9</v>
      </c>
      <c r="O240" s="4">
        <v>3.8</v>
      </c>
      <c r="P240" s="4">
        <v>5.8</v>
      </c>
      <c r="Q240" s="4">
        <v>0.7</v>
      </c>
      <c r="R240" s="4">
        <v>0.7</v>
      </c>
      <c r="S240" s="4">
        <v>0.5</v>
      </c>
      <c r="T240" s="4">
        <v>0.7</v>
      </c>
      <c r="U240" s="4">
        <v>2</v>
      </c>
      <c r="V240" s="4">
        <v>6.8</v>
      </c>
    </row>
    <row r="241" spans="1:22" x14ac:dyDescent="0.25">
      <c r="A241" s="3" t="s">
        <v>288</v>
      </c>
      <c r="B241" s="3" t="s">
        <v>73</v>
      </c>
      <c r="C241" s="4">
        <v>15</v>
      </c>
      <c r="D241" s="4">
        <v>20.8</v>
      </c>
      <c r="E241" s="4">
        <v>2.4</v>
      </c>
      <c r="F241" s="4">
        <v>6.3</v>
      </c>
      <c r="G241" s="4">
        <v>38.299999999999997</v>
      </c>
      <c r="H241" s="4">
        <v>0.5</v>
      </c>
      <c r="I241" s="4">
        <v>1.6</v>
      </c>
      <c r="J241" s="4">
        <v>33.299999999999997</v>
      </c>
      <c r="K241" s="4">
        <v>1.5</v>
      </c>
      <c r="L241" s="4">
        <v>1.6</v>
      </c>
      <c r="M241" s="4">
        <v>91.7</v>
      </c>
      <c r="N241" s="4">
        <v>0.3</v>
      </c>
      <c r="O241" s="4">
        <v>1.7</v>
      </c>
      <c r="P241" s="4">
        <v>1.9</v>
      </c>
      <c r="Q241" s="4">
        <v>5.7</v>
      </c>
      <c r="R241" s="4">
        <v>2.1</v>
      </c>
      <c r="S241" s="4">
        <v>0.5</v>
      </c>
      <c r="T241" s="4">
        <v>0.1</v>
      </c>
      <c r="U241" s="4">
        <v>1.2</v>
      </c>
      <c r="V241" s="4">
        <v>6.8</v>
      </c>
    </row>
    <row r="242" spans="1:22" x14ac:dyDescent="0.25">
      <c r="A242" s="3" t="s">
        <v>289</v>
      </c>
      <c r="B242" s="3" t="s">
        <v>28</v>
      </c>
      <c r="C242" s="4">
        <v>60</v>
      </c>
      <c r="D242" s="4">
        <v>17</v>
      </c>
      <c r="E242" s="4">
        <v>2.5</v>
      </c>
      <c r="F242" s="4">
        <v>6.3</v>
      </c>
      <c r="G242" s="4">
        <v>39.1</v>
      </c>
      <c r="H242" s="4">
        <v>1.2</v>
      </c>
      <c r="I242" s="4">
        <v>3.3</v>
      </c>
      <c r="J242" s="4">
        <v>35.4</v>
      </c>
      <c r="K242" s="4">
        <v>0.7</v>
      </c>
      <c r="L242" s="4">
        <v>0.9</v>
      </c>
      <c r="M242" s="4">
        <v>78.400000000000006</v>
      </c>
      <c r="N242" s="4">
        <v>0.5</v>
      </c>
      <c r="O242" s="4">
        <v>2.7</v>
      </c>
      <c r="P242" s="4">
        <v>3.2</v>
      </c>
      <c r="Q242" s="4">
        <v>0.9</v>
      </c>
      <c r="R242" s="4">
        <v>0.8</v>
      </c>
      <c r="S242" s="4">
        <v>0.7</v>
      </c>
      <c r="T242" s="4">
        <v>0.3</v>
      </c>
      <c r="U242" s="4">
        <v>1.1000000000000001</v>
      </c>
      <c r="V242" s="4">
        <v>6.7</v>
      </c>
    </row>
    <row r="243" spans="1:22" x14ac:dyDescent="0.25">
      <c r="A243" s="3" t="s">
        <v>290</v>
      </c>
      <c r="B243" s="3" t="s">
        <v>26</v>
      </c>
      <c r="C243" s="4">
        <v>41</v>
      </c>
      <c r="D243" s="4">
        <v>18.3</v>
      </c>
      <c r="E243" s="4">
        <v>2.4</v>
      </c>
      <c r="F243" s="4">
        <v>6.2</v>
      </c>
      <c r="G243" s="4">
        <v>39.4</v>
      </c>
      <c r="H243" s="4">
        <v>1</v>
      </c>
      <c r="I243" s="4">
        <v>2.9</v>
      </c>
      <c r="J243" s="4">
        <v>35</v>
      </c>
      <c r="K243" s="4">
        <v>0.8</v>
      </c>
      <c r="L243" s="4">
        <v>1</v>
      </c>
      <c r="M243" s="4">
        <v>82.1</v>
      </c>
      <c r="N243" s="4">
        <v>0.5</v>
      </c>
      <c r="O243" s="4">
        <v>2</v>
      </c>
      <c r="P243" s="4">
        <v>2.5</v>
      </c>
      <c r="Q243" s="4">
        <v>0.8</v>
      </c>
      <c r="R243" s="4">
        <v>0.6</v>
      </c>
      <c r="S243" s="4">
        <v>0.5</v>
      </c>
      <c r="T243" s="4">
        <v>0</v>
      </c>
      <c r="U243" s="4">
        <v>1.4</v>
      </c>
      <c r="V243" s="4">
        <v>6.7</v>
      </c>
    </row>
    <row r="244" spans="1:22" x14ac:dyDescent="0.25">
      <c r="A244" s="3" t="s">
        <v>291</v>
      </c>
      <c r="B244" s="3" t="s">
        <v>22</v>
      </c>
      <c r="C244" s="4">
        <v>74</v>
      </c>
      <c r="D244" s="4">
        <v>26.5</v>
      </c>
      <c r="E244" s="4">
        <v>2.5</v>
      </c>
      <c r="F244" s="4">
        <v>6.5</v>
      </c>
      <c r="G244" s="4">
        <v>37.799999999999997</v>
      </c>
      <c r="H244" s="4">
        <v>1</v>
      </c>
      <c r="I244" s="4">
        <v>3.1</v>
      </c>
      <c r="J244" s="4">
        <v>33.299999999999997</v>
      </c>
      <c r="K244" s="4">
        <v>0.7</v>
      </c>
      <c r="L244" s="4">
        <v>1</v>
      </c>
      <c r="M244" s="4">
        <v>74.599999999999994</v>
      </c>
      <c r="N244" s="4">
        <v>1.1000000000000001</v>
      </c>
      <c r="O244" s="4">
        <v>3.1</v>
      </c>
      <c r="P244" s="4">
        <v>4.2</v>
      </c>
      <c r="Q244" s="4">
        <v>1.7</v>
      </c>
      <c r="R244" s="4">
        <v>1.1000000000000001</v>
      </c>
      <c r="S244" s="4">
        <v>1.2</v>
      </c>
      <c r="T244" s="4">
        <v>0.2</v>
      </c>
      <c r="U244" s="4">
        <v>2.8</v>
      </c>
      <c r="V244" s="4">
        <v>6.7</v>
      </c>
    </row>
    <row r="245" spans="1:22" x14ac:dyDescent="0.25">
      <c r="A245" s="3" t="s">
        <v>292</v>
      </c>
      <c r="B245" s="3" t="s">
        <v>43</v>
      </c>
      <c r="C245" s="4">
        <v>63</v>
      </c>
      <c r="D245" s="4">
        <v>18.899999999999999</v>
      </c>
      <c r="E245" s="4">
        <v>2.2999999999999998</v>
      </c>
      <c r="F245" s="4">
        <v>5.3</v>
      </c>
      <c r="G245" s="4">
        <v>43.7</v>
      </c>
      <c r="H245" s="4">
        <v>0.8</v>
      </c>
      <c r="I245" s="4">
        <v>2.2999999999999998</v>
      </c>
      <c r="J245" s="4">
        <v>36.6</v>
      </c>
      <c r="K245" s="4">
        <v>1.1000000000000001</v>
      </c>
      <c r="L245" s="4">
        <v>1.4</v>
      </c>
      <c r="M245" s="4">
        <v>78.400000000000006</v>
      </c>
      <c r="N245" s="4">
        <v>0.3</v>
      </c>
      <c r="O245" s="4">
        <v>1.3</v>
      </c>
      <c r="P245" s="4">
        <v>1.6</v>
      </c>
      <c r="Q245" s="4">
        <v>1.7</v>
      </c>
      <c r="R245" s="4">
        <v>1</v>
      </c>
      <c r="S245" s="4">
        <v>1</v>
      </c>
      <c r="T245" s="4">
        <v>0.1</v>
      </c>
      <c r="U245" s="4">
        <v>1</v>
      </c>
      <c r="V245" s="4">
        <v>6.6</v>
      </c>
    </row>
    <row r="246" spans="1:22" x14ac:dyDescent="0.25">
      <c r="A246" s="3" t="s">
        <v>293</v>
      </c>
      <c r="B246" s="3" t="s">
        <v>45</v>
      </c>
      <c r="C246" s="4">
        <v>80</v>
      </c>
      <c r="D246" s="4">
        <v>20.2</v>
      </c>
      <c r="E246" s="4">
        <v>2.7</v>
      </c>
      <c r="F246" s="4">
        <v>4.7</v>
      </c>
      <c r="G246" s="4">
        <v>56.8</v>
      </c>
      <c r="H246" s="4">
        <v>0</v>
      </c>
      <c r="I246" s="4">
        <v>0</v>
      </c>
      <c r="J246" s="4">
        <v>0</v>
      </c>
      <c r="K246" s="4">
        <v>1.3</v>
      </c>
      <c r="L246" s="4">
        <v>1.7</v>
      </c>
      <c r="M246" s="4">
        <v>73.7</v>
      </c>
      <c r="N246" s="4">
        <v>2.5</v>
      </c>
      <c r="O246" s="4">
        <v>4.3</v>
      </c>
      <c r="P246" s="4">
        <v>6.8</v>
      </c>
      <c r="Q246" s="4">
        <v>0.5</v>
      </c>
      <c r="R246" s="4">
        <v>1.1000000000000001</v>
      </c>
      <c r="S246" s="4">
        <v>0.5</v>
      </c>
      <c r="T246" s="4">
        <v>1.2</v>
      </c>
      <c r="U246" s="4">
        <v>2.6</v>
      </c>
      <c r="V246" s="4">
        <v>6.6</v>
      </c>
    </row>
    <row r="247" spans="1:22" x14ac:dyDescent="0.25">
      <c r="A247" s="3" t="s">
        <v>294</v>
      </c>
      <c r="B247" s="3" t="s">
        <v>24</v>
      </c>
      <c r="C247" s="4">
        <v>72</v>
      </c>
      <c r="D247" s="4">
        <v>19.399999999999999</v>
      </c>
      <c r="E247" s="4">
        <v>2.5</v>
      </c>
      <c r="F247" s="4">
        <v>3.8</v>
      </c>
      <c r="G247" s="4">
        <v>64.400000000000006</v>
      </c>
      <c r="H247" s="4">
        <v>0</v>
      </c>
      <c r="I247" s="4">
        <v>0.2</v>
      </c>
      <c r="J247" s="4">
        <v>25</v>
      </c>
      <c r="K247" s="4">
        <v>1.7</v>
      </c>
      <c r="L247" s="4">
        <v>2.2999999999999998</v>
      </c>
      <c r="M247" s="4">
        <v>71</v>
      </c>
      <c r="N247" s="4">
        <v>1.8</v>
      </c>
      <c r="O247" s="4">
        <v>3.5</v>
      </c>
      <c r="P247" s="4">
        <v>5.3</v>
      </c>
      <c r="Q247" s="4">
        <v>0.3</v>
      </c>
      <c r="R247" s="4">
        <v>0.7</v>
      </c>
      <c r="S247" s="4">
        <v>0.4</v>
      </c>
      <c r="T247" s="4">
        <v>1.3</v>
      </c>
      <c r="U247" s="4">
        <v>2.2999999999999998</v>
      </c>
      <c r="V247" s="4">
        <v>6.6</v>
      </c>
    </row>
    <row r="248" spans="1:22" x14ac:dyDescent="0.25">
      <c r="A248" s="3" t="s">
        <v>295</v>
      </c>
      <c r="B248" s="3" t="s">
        <v>59</v>
      </c>
      <c r="C248" s="4">
        <v>34</v>
      </c>
      <c r="D248" s="4">
        <v>15</v>
      </c>
      <c r="E248" s="4">
        <v>2.4</v>
      </c>
      <c r="F248" s="4">
        <v>6.1</v>
      </c>
      <c r="G248" s="4">
        <v>39.6</v>
      </c>
      <c r="H248" s="4">
        <v>1</v>
      </c>
      <c r="I248" s="4">
        <v>2.9</v>
      </c>
      <c r="J248" s="4">
        <v>34</v>
      </c>
      <c r="K248" s="4">
        <v>0.8</v>
      </c>
      <c r="L248" s="4">
        <v>1</v>
      </c>
      <c r="M248" s="4">
        <v>77.099999999999994</v>
      </c>
      <c r="N248" s="4">
        <v>0.4</v>
      </c>
      <c r="O248" s="4">
        <v>1.9</v>
      </c>
      <c r="P248" s="4">
        <v>2.4</v>
      </c>
      <c r="Q248" s="4">
        <v>0.8</v>
      </c>
      <c r="R248" s="4">
        <v>1</v>
      </c>
      <c r="S248" s="4">
        <v>0.4</v>
      </c>
      <c r="T248" s="4">
        <v>0</v>
      </c>
      <c r="U248" s="4">
        <v>2.1</v>
      </c>
      <c r="V248" s="4">
        <v>6.6</v>
      </c>
    </row>
    <row r="249" spans="1:22" x14ac:dyDescent="0.25">
      <c r="A249" s="3" t="s">
        <v>296</v>
      </c>
      <c r="B249" s="3" t="s">
        <v>52</v>
      </c>
      <c r="C249" s="4">
        <v>54</v>
      </c>
      <c r="D249" s="4">
        <v>20.5</v>
      </c>
      <c r="E249" s="4">
        <v>2.9</v>
      </c>
      <c r="F249" s="4">
        <v>6.6</v>
      </c>
      <c r="G249" s="4">
        <v>44.1</v>
      </c>
      <c r="H249" s="4">
        <v>0</v>
      </c>
      <c r="I249" s="4">
        <v>0.1</v>
      </c>
      <c r="J249" s="4">
        <v>0</v>
      </c>
      <c r="K249" s="4">
        <v>0.7</v>
      </c>
      <c r="L249" s="4">
        <v>0.9</v>
      </c>
      <c r="M249" s="4">
        <v>80.900000000000006</v>
      </c>
      <c r="N249" s="4">
        <v>1.1000000000000001</v>
      </c>
      <c r="O249" s="4">
        <v>5.5</v>
      </c>
      <c r="P249" s="4">
        <v>6.6</v>
      </c>
      <c r="Q249" s="4">
        <v>1.5</v>
      </c>
      <c r="R249" s="4">
        <v>1.3</v>
      </c>
      <c r="S249" s="4">
        <v>0.8</v>
      </c>
      <c r="T249" s="4">
        <v>0.7</v>
      </c>
      <c r="U249" s="4">
        <v>2.2999999999999998</v>
      </c>
      <c r="V249" s="4">
        <v>6.5</v>
      </c>
    </row>
    <row r="250" spans="1:22" x14ac:dyDescent="0.25">
      <c r="A250" s="3" t="s">
        <v>297</v>
      </c>
      <c r="B250" s="3" t="s">
        <v>85</v>
      </c>
      <c r="C250" s="4">
        <v>80</v>
      </c>
      <c r="D250" s="4">
        <v>16.899999999999999</v>
      </c>
      <c r="E250" s="4">
        <v>2.8</v>
      </c>
      <c r="F250" s="4">
        <v>5.7</v>
      </c>
      <c r="G250" s="4">
        <v>49.5</v>
      </c>
      <c r="H250" s="4">
        <v>0</v>
      </c>
      <c r="I250" s="4">
        <v>0</v>
      </c>
      <c r="J250" s="4" t="s">
        <v>88</v>
      </c>
      <c r="K250" s="4">
        <v>0.8</v>
      </c>
      <c r="L250" s="4">
        <v>1.2</v>
      </c>
      <c r="M250" s="4">
        <v>64.5</v>
      </c>
      <c r="N250" s="4">
        <v>2</v>
      </c>
      <c r="O250" s="4">
        <v>3.2</v>
      </c>
      <c r="P250" s="4">
        <v>5.2</v>
      </c>
      <c r="Q250" s="4">
        <v>0.5</v>
      </c>
      <c r="R250" s="4">
        <v>0.8</v>
      </c>
      <c r="S250" s="4">
        <v>0.4</v>
      </c>
      <c r="T250" s="4">
        <v>0.9</v>
      </c>
      <c r="U250" s="4">
        <v>2.2999999999999998</v>
      </c>
      <c r="V250" s="4">
        <v>6.4</v>
      </c>
    </row>
    <row r="251" spans="1:22" x14ac:dyDescent="0.25">
      <c r="A251" s="3" t="s">
        <v>298</v>
      </c>
      <c r="B251" s="3" t="s">
        <v>45</v>
      </c>
      <c r="C251" s="4">
        <v>78</v>
      </c>
      <c r="D251" s="4">
        <v>15.6</v>
      </c>
      <c r="E251" s="4">
        <v>2.7</v>
      </c>
      <c r="F251" s="4">
        <v>5</v>
      </c>
      <c r="G251" s="4">
        <v>53.4</v>
      </c>
      <c r="H251" s="4">
        <v>0</v>
      </c>
      <c r="I251" s="4">
        <v>0</v>
      </c>
      <c r="J251" s="4">
        <v>0</v>
      </c>
      <c r="K251" s="4">
        <v>1</v>
      </c>
      <c r="L251" s="4">
        <v>1.6</v>
      </c>
      <c r="M251" s="4">
        <v>63.6</v>
      </c>
      <c r="N251" s="4">
        <v>1.8</v>
      </c>
      <c r="O251" s="4">
        <v>2.9</v>
      </c>
      <c r="P251" s="4">
        <v>4.7</v>
      </c>
      <c r="Q251" s="4">
        <v>0.9</v>
      </c>
      <c r="R251" s="4">
        <v>1</v>
      </c>
      <c r="S251" s="4">
        <v>0.8</v>
      </c>
      <c r="T251" s="4">
        <v>0.3</v>
      </c>
      <c r="U251" s="4">
        <v>2.5</v>
      </c>
      <c r="V251" s="4">
        <v>6.4</v>
      </c>
    </row>
    <row r="252" spans="1:22" x14ac:dyDescent="0.25">
      <c r="A252" s="3" t="s">
        <v>299</v>
      </c>
      <c r="B252" s="3" t="s">
        <v>24</v>
      </c>
      <c r="C252" s="4">
        <v>82</v>
      </c>
      <c r="D252" s="4">
        <v>24.6</v>
      </c>
      <c r="E252" s="4">
        <v>2.5</v>
      </c>
      <c r="F252" s="4">
        <v>6.1</v>
      </c>
      <c r="G252" s="4">
        <v>41.4</v>
      </c>
      <c r="H252" s="4">
        <v>0.7</v>
      </c>
      <c r="I252" s="4">
        <v>2.1</v>
      </c>
      <c r="J252" s="4">
        <v>34.5</v>
      </c>
      <c r="K252" s="4">
        <v>0.6</v>
      </c>
      <c r="L252" s="4">
        <v>0.8</v>
      </c>
      <c r="M252" s="4">
        <v>77.900000000000006</v>
      </c>
      <c r="N252" s="4">
        <v>0.2</v>
      </c>
      <c r="O252" s="4">
        <v>1.7</v>
      </c>
      <c r="P252" s="4">
        <v>2</v>
      </c>
      <c r="Q252" s="4">
        <v>3</v>
      </c>
      <c r="R252" s="4">
        <v>1.5</v>
      </c>
      <c r="S252" s="4">
        <v>0.9</v>
      </c>
      <c r="T252" s="4">
        <v>0.1</v>
      </c>
      <c r="U252" s="4">
        <v>1.9</v>
      </c>
      <c r="V252" s="4">
        <v>6.4</v>
      </c>
    </row>
    <row r="253" spans="1:22" x14ac:dyDescent="0.25">
      <c r="A253" s="3" t="s">
        <v>300</v>
      </c>
      <c r="B253" s="3" t="s">
        <v>32</v>
      </c>
      <c r="C253" s="4">
        <v>79</v>
      </c>
      <c r="D253" s="4">
        <v>12.4</v>
      </c>
      <c r="E253" s="4">
        <v>2.5</v>
      </c>
      <c r="F253" s="4">
        <v>5.6</v>
      </c>
      <c r="G253" s="4">
        <v>44.1</v>
      </c>
      <c r="H253" s="4">
        <v>0.1</v>
      </c>
      <c r="I253" s="4">
        <v>0.4</v>
      </c>
      <c r="J253" s="4">
        <v>25.8</v>
      </c>
      <c r="K253" s="4">
        <v>1.4</v>
      </c>
      <c r="L253" s="4">
        <v>1.7</v>
      </c>
      <c r="M253" s="4">
        <v>82.1</v>
      </c>
      <c r="N253" s="4">
        <v>1.3</v>
      </c>
      <c r="O253" s="4">
        <v>2.4</v>
      </c>
      <c r="P253" s="4">
        <v>3.7</v>
      </c>
      <c r="Q253" s="4">
        <v>0.4</v>
      </c>
      <c r="R253" s="4">
        <v>0.8</v>
      </c>
      <c r="S253" s="4">
        <v>0.1</v>
      </c>
      <c r="T253" s="4">
        <v>0.4</v>
      </c>
      <c r="U253" s="4">
        <v>1.9</v>
      </c>
      <c r="V253" s="4">
        <v>6.4</v>
      </c>
    </row>
    <row r="254" spans="1:22" x14ac:dyDescent="0.25">
      <c r="A254" s="3" t="s">
        <v>301</v>
      </c>
      <c r="B254" s="3" t="s">
        <v>92</v>
      </c>
      <c r="C254" s="4">
        <v>40</v>
      </c>
      <c r="D254" s="4">
        <v>19.7</v>
      </c>
      <c r="E254" s="4">
        <v>2.1</v>
      </c>
      <c r="F254" s="4">
        <v>5.4</v>
      </c>
      <c r="G254" s="4">
        <v>39.700000000000003</v>
      </c>
      <c r="H254" s="4">
        <v>1.1000000000000001</v>
      </c>
      <c r="I254" s="4">
        <v>3.2</v>
      </c>
      <c r="J254" s="4">
        <v>33.9</v>
      </c>
      <c r="K254" s="4">
        <v>0.9</v>
      </c>
      <c r="L254" s="4">
        <v>1.1000000000000001</v>
      </c>
      <c r="M254" s="4">
        <v>86</v>
      </c>
      <c r="N254" s="4">
        <v>0.8</v>
      </c>
      <c r="O254" s="4">
        <v>1.7</v>
      </c>
      <c r="P254" s="4">
        <v>2.4</v>
      </c>
      <c r="Q254" s="4">
        <v>0.8</v>
      </c>
      <c r="R254" s="4">
        <v>0.6</v>
      </c>
      <c r="S254" s="4">
        <v>0.7</v>
      </c>
      <c r="T254" s="4">
        <v>0.1</v>
      </c>
      <c r="U254" s="4">
        <v>1.6</v>
      </c>
      <c r="V254" s="4">
        <v>6.3</v>
      </c>
    </row>
    <row r="255" spans="1:22" x14ac:dyDescent="0.25">
      <c r="A255" s="3" t="s">
        <v>302</v>
      </c>
      <c r="B255" s="3" t="s">
        <v>20</v>
      </c>
      <c r="C255" s="4">
        <v>61</v>
      </c>
      <c r="D255" s="4">
        <v>26</v>
      </c>
      <c r="E255" s="4">
        <v>2.2999999999999998</v>
      </c>
      <c r="F255" s="4">
        <v>5.6</v>
      </c>
      <c r="G255" s="4">
        <v>41.5</v>
      </c>
      <c r="H255" s="4">
        <v>0.8</v>
      </c>
      <c r="I255" s="4">
        <v>2.5</v>
      </c>
      <c r="J255" s="4">
        <v>31.6</v>
      </c>
      <c r="K255" s="4">
        <v>0.9</v>
      </c>
      <c r="L255" s="4">
        <v>1.1000000000000001</v>
      </c>
      <c r="M255" s="4">
        <v>76.8</v>
      </c>
      <c r="N255" s="4">
        <v>0.8</v>
      </c>
      <c r="O255" s="4">
        <v>2.8</v>
      </c>
      <c r="P255" s="4">
        <v>3.6</v>
      </c>
      <c r="Q255" s="4">
        <v>1.5</v>
      </c>
      <c r="R255" s="4">
        <v>0.9</v>
      </c>
      <c r="S255" s="4">
        <v>1.3</v>
      </c>
      <c r="T255" s="4">
        <v>0.3</v>
      </c>
      <c r="U255" s="4">
        <v>1.5</v>
      </c>
      <c r="V255" s="4">
        <v>6.3</v>
      </c>
    </row>
    <row r="256" spans="1:22" x14ac:dyDescent="0.25">
      <c r="A256" s="3" t="s">
        <v>303</v>
      </c>
      <c r="B256" s="3" t="s">
        <v>26</v>
      </c>
      <c r="C256" s="4">
        <v>81</v>
      </c>
      <c r="D256" s="4">
        <v>20.2</v>
      </c>
      <c r="E256" s="4">
        <v>2.9</v>
      </c>
      <c r="F256" s="4">
        <v>6.3</v>
      </c>
      <c r="G256" s="4">
        <v>46.5</v>
      </c>
      <c r="H256" s="4">
        <v>0</v>
      </c>
      <c r="I256" s="4">
        <v>0.1</v>
      </c>
      <c r="J256" s="4">
        <v>0</v>
      </c>
      <c r="K256" s="4">
        <v>0.5</v>
      </c>
      <c r="L256" s="4">
        <v>0.8</v>
      </c>
      <c r="M256" s="4">
        <v>56.7</v>
      </c>
      <c r="N256" s="4">
        <v>1.4</v>
      </c>
      <c r="O256" s="4">
        <v>2.7</v>
      </c>
      <c r="P256" s="4">
        <v>4.0999999999999996</v>
      </c>
      <c r="Q256" s="4">
        <v>1</v>
      </c>
      <c r="R256" s="4">
        <v>0.5</v>
      </c>
      <c r="S256" s="4">
        <v>0.8</v>
      </c>
      <c r="T256" s="4">
        <v>0.7</v>
      </c>
      <c r="U256" s="4">
        <v>1.8</v>
      </c>
      <c r="V256" s="4">
        <v>6.3</v>
      </c>
    </row>
    <row r="257" spans="1:22" x14ac:dyDescent="0.25">
      <c r="A257" s="3" t="s">
        <v>304</v>
      </c>
      <c r="B257" s="3" t="s">
        <v>85</v>
      </c>
      <c r="C257" s="4">
        <v>15</v>
      </c>
      <c r="D257" s="4">
        <v>18</v>
      </c>
      <c r="E257" s="4">
        <v>2.1</v>
      </c>
      <c r="F257" s="4">
        <v>5.3</v>
      </c>
      <c r="G257" s="4">
        <v>39.200000000000003</v>
      </c>
      <c r="H257" s="4">
        <v>0.7</v>
      </c>
      <c r="I257" s="4">
        <v>2.2999999999999998</v>
      </c>
      <c r="J257" s="4">
        <v>32.4</v>
      </c>
      <c r="K257" s="4">
        <v>1.4</v>
      </c>
      <c r="L257" s="4">
        <v>1.7</v>
      </c>
      <c r="M257" s="4">
        <v>80.8</v>
      </c>
      <c r="N257" s="4">
        <v>0.7</v>
      </c>
      <c r="O257" s="4">
        <v>1.1000000000000001</v>
      </c>
      <c r="P257" s="4">
        <v>1.7</v>
      </c>
      <c r="Q257" s="4">
        <v>1.3</v>
      </c>
      <c r="R257" s="4">
        <v>1</v>
      </c>
      <c r="S257" s="4">
        <v>0.3</v>
      </c>
      <c r="T257" s="4">
        <v>0.1</v>
      </c>
      <c r="U257" s="4">
        <v>1.2</v>
      </c>
      <c r="V257" s="4">
        <v>6.3</v>
      </c>
    </row>
    <row r="258" spans="1:22" x14ac:dyDescent="0.25">
      <c r="A258" s="3" t="s">
        <v>305</v>
      </c>
      <c r="B258" s="3" t="s">
        <v>71</v>
      </c>
      <c r="C258" s="4">
        <v>79</v>
      </c>
      <c r="D258" s="4">
        <v>19.100000000000001</v>
      </c>
      <c r="E258" s="4">
        <v>2.5</v>
      </c>
      <c r="F258" s="4">
        <v>5.8</v>
      </c>
      <c r="G258" s="4">
        <v>42.8</v>
      </c>
      <c r="H258" s="4">
        <v>0.7</v>
      </c>
      <c r="I258" s="4">
        <v>2</v>
      </c>
      <c r="J258" s="4">
        <v>35.4</v>
      </c>
      <c r="K258" s="4">
        <v>0.7</v>
      </c>
      <c r="L258" s="4">
        <v>0.9</v>
      </c>
      <c r="M258" s="4">
        <v>76.5</v>
      </c>
      <c r="N258" s="4">
        <v>0.4</v>
      </c>
      <c r="O258" s="4">
        <v>1.4</v>
      </c>
      <c r="P258" s="4">
        <v>1.7</v>
      </c>
      <c r="Q258" s="4">
        <v>1.4</v>
      </c>
      <c r="R258" s="4">
        <v>0.7</v>
      </c>
      <c r="S258" s="4">
        <v>0.8</v>
      </c>
      <c r="T258" s="4">
        <v>0.2</v>
      </c>
      <c r="U258" s="4">
        <v>1.3</v>
      </c>
      <c r="V258" s="4">
        <v>6.3</v>
      </c>
    </row>
    <row r="259" spans="1:22" x14ac:dyDescent="0.25">
      <c r="A259" s="3" t="s">
        <v>306</v>
      </c>
      <c r="B259" s="3" t="s">
        <v>49</v>
      </c>
      <c r="C259" s="4">
        <v>27</v>
      </c>
      <c r="D259" s="4">
        <v>17.5</v>
      </c>
      <c r="E259" s="4">
        <v>2.2000000000000002</v>
      </c>
      <c r="F259" s="4">
        <v>5.7</v>
      </c>
      <c r="G259" s="4">
        <v>39</v>
      </c>
      <c r="H259" s="4">
        <v>1.3</v>
      </c>
      <c r="I259" s="4">
        <v>3.5</v>
      </c>
      <c r="J259" s="4">
        <v>37.9</v>
      </c>
      <c r="K259" s="4">
        <v>0.5</v>
      </c>
      <c r="L259" s="4">
        <v>0.7</v>
      </c>
      <c r="M259" s="4">
        <v>77.8</v>
      </c>
      <c r="N259" s="4">
        <v>0.7</v>
      </c>
      <c r="O259" s="4">
        <v>2.6</v>
      </c>
      <c r="P259" s="4">
        <v>3.3</v>
      </c>
      <c r="Q259" s="4">
        <v>1.1000000000000001</v>
      </c>
      <c r="R259" s="4">
        <v>0.6</v>
      </c>
      <c r="S259" s="4">
        <v>0.3</v>
      </c>
      <c r="T259" s="4">
        <v>0.4</v>
      </c>
      <c r="U259" s="4">
        <v>1.9</v>
      </c>
      <c r="V259" s="4">
        <v>6.3</v>
      </c>
    </row>
    <row r="260" spans="1:22" x14ac:dyDescent="0.25">
      <c r="A260" s="3" t="s">
        <v>307</v>
      </c>
      <c r="B260" s="3" t="s">
        <v>32</v>
      </c>
      <c r="C260" s="4">
        <v>82</v>
      </c>
      <c r="D260" s="4">
        <v>21.9</v>
      </c>
      <c r="E260" s="4">
        <v>2.2999999999999998</v>
      </c>
      <c r="F260" s="4">
        <v>5.6</v>
      </c>
      <c r="G260" s="4">
        <v>40.700000000000003</v>
      </c>
      <c r="H260" s="4">
        <v>0.7</v>
      </c>
      <c r="I260" s="4">
        <v>2</v>
      </c>
      <c r="J260" s="4">
        <v>33.299999999999997</v>
      </c>
      <c r="K260" s="4">
        <v>1</v>
      </c>
      <c r="L260" s="4">
        <v>1.5</v>
      </c>
      <c r="M260" s="4">
        <v>66.7</v>
      </c>
      <c r="N260" s="4">
        <v>1</v>
      </c>
      <c r="O260" s="4">
        <v>3.9</v>
      </c>
      <c r="P260" s="4">
        <v>5</v>
      </c>
      <c r="Q260" s="4">
        <v>1.9</v>
      </c>
      <c r="R260" s="4">
        <v>1.1000000000000001</v>
      </c>
      <c r="S260" s="4">
        <v>1.2</v>
      </c>
      <c r="T260" s="4">
        <v>0.9</v>
      </c>
      <c r="U260" s="4">
        <v>2.8</v>
      </c>
      <c r="V260" s="4">
        <v>6.2</v>
      </c>
    </row>
    <row r="261" spans="1:22" x14ac:dyDescent="0.25">
      <c r="A261" s="3" t="s">
        <v>308</v>
      </c>
      <c r="B261" s="3" t="s">
        <v>85</v>
      </c>
      <c r="C261" s="4">
        <v>49</v>
      </c>
      <c r="D261" s="4">
        <v>13.1</v>
      </c>
      <c r="E261" s="4">
        <v>2.5</v>
      </c>
      <c r="F261" s="4">
        <v>5</v>
      </c>
      <c r="G261" s="4">
        <v>49.2</v>
      </c>
      <c r="H261" s="4">
        <v>0.5</v>
      </c>
      <c r="I261" s="4">
        <v>1</v>
      </c>
      <c r="J261" s="4">
        <v>46.9</v>
      </c>
      <c r="K261" s="4">
        <v>0.8</v>
      </c>
      <c r="L261" s="4">
        <v>1</v>
      </c>
      <c r="M261" s="4">
        <v>78.7</v>
      </c>
      <c r="N261" s="4">
        <v>0.8</v>
      </c>
      <c r="O261" s="4">
        <v>2.5</v>
      </c>
      <c r="P261" s="4">
        <v>3.2</v>
      </c>
      <c r="Q261" s="4">
        <v>0.4</v>
      </c>
      <c r="R261" s="4">
        <v>0.6</v>
      </c>
      <c r="S261" s="4">
        <v>0.4</v>
      </c>
      <c r="T261" s="4">
        <v>0.3</v>
      </c>
      <c r="U261" s="4">
        <v>1.3</v>
      </c>
      <c r="V261" s="4">
        <v>6.2</v>
      </c>
    </row>
    <row r="262" spans="1:22" x14ac:dyDescent="0.25">
      <c r="A262" s="3" t="s">
        <v>309</v>
      </c>
      <c r="B262" s="3" t="s">
        <v>71</v>
      </c>
      <c r="C262" s="4">
        <v>69</v>
      </c>
      <c r="D262" s="4">
        <v>17.2</v>
      </c>
      <c r="E262" s="4">
        <v>2.7</v>
      </c>
      <c r="F262" s="4">
        <v>5.4</v>
      </c>
      <c r="G262" s="4">
        <v>50.1</v>
      </c>
      <c r="H262" s="4">
        <v>0</v>
      </c>
      <c r="I262" s="4">
        <v>0</v>
      </c>
      <c r="J262" s="4">
        <v>0</v>
      </c>
      <c r="K262" s="4">
        <v>0.8</v>
      </c>
      <c r="L262" s="4">
        <v>1.2</v>
      </c>
      <c r="M262" s="4">
        <v>68.7</v>
      </c>
      <c r="N262" s="4">
        <v>1.4</v>
      </c>
      <c r="O262" s="4">
        <v>3.8</v>
      </c>
      <c r="P262" s="4">
        <v>5.3</v>
      </c>
      <c r="Q262" s="4">
        <v>1.1000000000000001</v>
      </c>
      <c r="R262" s="4">
        <v>1.1000000000000001</v>
      </c>
      <c r="S262" s="4">
        <v>0.6</v>
      </c>
      <c r="T262" s="4">
        <v>1.3</v>
      </c>
      <c r="U262" s="4">
        <v>2.4</v>
      </c>
      <c r="V262" s="4">
        <v>6.2</v>
      </c>
    </row>
    <row r="263" spans="1:22" x14ac:dyDescent="0.25">
      <c r="A263" s="3" t="s">
        <v>310</v>
      </c>
      <c r="B263" s="3" t="s">
        <v>36</v>
      </c>
      <c r="C263" s="4">
        <v>45</v>
      </c>
      <c r="D263" s="4">
        <v>19.899999999999999</v>
      </c>
      <c r="E263" s="4">
        <v>2.5</v>
      </c>
      <c r="F263" s="4">
        <v>6.7</v>
      </c>
      <c r="G263" s="4">
        <v>37.700000000000003</v>
      </c>
      <c r="H263" s="4">
        <v>0.5</v>
      </c>
      <c r="I263" s="4">
        <v>1.3</v>
      </c>
      <c r="J263" s="4">
        <v>37.299999999999997</v>
      </c>
      <c r="K263" s="4">
        <v>0.7</v>
      </c>
      <c r="L263" s="4">
        <v>1</v>
      </c>
      <c r="M263" s="4">
        <v>74.400000000000006</v>
      </c>
      <c r="N263" s="4">
        <v>0.4</v>
      </c>
      <c r="O263" s="4">
        <v>1.4</v>
      </c>
      <c r="P263" s="4">
        <v>1.8</v>
      </c>
      <c r="Q263" s="4">
        <v>2.7</v>
      </c>
      <c r="R263" s="4">
        <v>0.9</v>
      </c>
      <c r="S263" s="4">
        <v>0.5</v>
      </c>
      <c r="T263" s="4">
        <v>0.2</v>
      </c>
      <c r="U263" s="4">
        <v>1.5</v>
      </c>
      <c r="V263" s="4">
        <v>6.2</v>
      </c>
    </row>
    <row r="264" spans="1:22" x14ac:dyDescent="0.25">
      <c r="A264" s="3" t="s">
        <v>311</v>
      </c>
      <c r="B264" s="3" t="s">
        <v>103</v>
      </c>
      <c r="C264" s="4">
        <v>66</v>
      </c>
      <c r="D264" s="4">
        <v>18.3</v>
      </c>
      <c r="E264" s="4">
        <v>2.7</v>
      </c>
      <c r="F264" s="4">
        <v>5</v>
      </c>
      <c r="G264" s="4">
        <v>52.7</v>
      </c>
      <c r="H264" s="4">
        <v>0</v>
      </c>
      <c r="I264" s="4">
        <v>0</v>
      </c>
      <c r="J264" s="4">
        <v>0</v>
      </c>
      <c r="K264" s="4">
        <v>0.8</v>
      </c>
      <c r="L264" s="4">
        <v>1.1000000000000001</v>
      </c>
      <c r="M264" s="4">
        <v>68</v>
      </c>
      <c r="N264" s="4">
        <v>1.8</v>
      </c>
      <c r="O264" s="4">
        <v>2.9</v>
      </c>
      <c r="P264" s="4">
        <v>4.7</v>
      </c>
      <c r="Q264" s="4">
        <v>0.7</v>
      </c>
      <c r="R264" s="4">
        <v>0.6</v>
      </c>
      <c r="S264" s="4">
        <v>0.6</v>
      </c>
      <c r="T264" s="4">
        <v>0.7</v>
      </c>
      <c r="U264" s="4">
        <v>2.1</v>
      </c>
      <c r="V264" s="4">
        <v>6.1</v>
      </c>
    </row>
    <row r="265" spans="1:22" x14ac:dyDescent="0.25">
      <c r="A265" s="3" t="s">
        <v>312</v>
      </c>
      <c r="B265" s="3" t="s">
        <v>40</v>
      </c>
      <c r="C265" s="4">
        <v>64</v>
      </c>
      <c r="D265" s="4">
        <v>20.3</v>
      </c>
      <c r="E265" s="4">
        <v>2</v>
      </c>
      <c r="F265" s="4">
        <v>4.8</v>
      </c>
      <c r="G265" s="4">
        <v>42</v>
      </c>
      <c r="H265" s="4">
        <v>1.6</v>
      </c>
      <c r="I265" s="4">
        <v>3.9</v>
      </c>
      <c r="J265" s="4">
        <v>41.3</v>
      </c>
      <c r="K265" s="4">
        <v>0.5</v>
      </c>
      <c r="L265" s="4">
        <v>0.6</v>
      </c>
      <c r="M265" s="4">
        <v>80.5</v>
      </c>
      <c r="N265" s="4">
        <v>0.5</v>
      </c>
      <c r="O265" s="4">
        <v>2.1</v>
      </c>
      <c r="P265" s="4">
        <v>2.6</v>
      </c>
      <c r="Q265" s="4">
        <v>0.7</v>
      </c>
      <c r="R265" s="4">
        <v>0.4</v>
      </c>
      <c r="S265" s="4">
        <v>0.3</v>
      </c>
      <c r="T265" s="4">
        <v>0.2</v>
      </c>
      <c r="U265" s="4">
        <v>1.3</v>
      </c>
      <c r="V265" s="4">
        <v>6.1</v>
      </c>
    </row>
    <row r="266" spans="1:22" x14ac:dyDescent="0.25">
      <c r="A266" s="3" t="s">
        <v>313</v>
      </c>
      <c r="B266" s="3" t="s">
        <v>79</v>
      </c>
      <c r="C266" s="4">
        <v>8</v>
      </c>
      <c r="D266" s="4">
        <v>15.7</v>
      </c>
      <c r="E266" s="4">
        <v>2.6</v>
      </c>
      <c r="F266" s="4">
        <v>4.4000000000000004</v>
      </c>
      <c r="G266" s="4">
        <v>60</v>
      </c>
      <c r="H266" s="4">
        <v>0</v>
      </c>
      <c r="I266" s="4">
        <v>0.1</v>
      </c>
      <c r="J266" s="4">
        <v>0</v>
      </c>
      <c r="K266" s="4">
        <v>0.8</v>
      </c>
      <c r="L266" s="4">
        <v>1.9</v>
      </c>
      <c r="M266" s="4">
        <v>40</v>
      </c>
      <c r="N266" s="4">
        <v>1.3</v>
      </c>
      <c r="O266" s="4">
        <v>1.3</v>
      </c>
      <c r="P266" s="4">
        <v>2.5</v>
      </c>
      <c r="Q266" s="4">
        <v>0.6</v>
      </c>
      <c r="R266" s="4">
        <v>0.6</v>
      </c>
      <c r="S266" s="4">
        <v>0.9</v>
      </c>
      <c r="T266" s="4">
        <v>0.6</v>
      </c>
      <c r="U266" s="4">
        <v>2.1</v>
      </c>
      <c r="V266" s="4">
        <v>6</v>
      </c>
    </row>
    <row r="267" spans="1:22" x14ac:dyDescent="0.25">
      <c r="A267" s="3" t="s">
        <v>314</v>
      </c>
      <c r="B267" s="3" t="s">
        <v>75</v>
      </c>
      <c r="C267" s="4">
        <v>77</v>
      </c>
      <c r="D267" s="4">
        <v>22.6</v>
      </c>
      <c r="E267" s="4">
        <v>2.2000000000000002</v>
      </c>
      <c r="F267" s="4">
        <v>4.8</v>
      </c>
      <c r="G267" s="4">
        <v>46</v>
      </c>
      <c r="H267" s="4">
        <v>0.9</v>
      </c>
      <c r="I267" s="4">
        <v>2.2000000000000002</v>
      </c>
      <c r="J267" s="4">
        <v>40.1</v>
      </c>
      <c r="K267" s="4">
        <v>0.7</v>
      </c>
      <c r="L267" s="4">
        <v>0.9</v>
      </c>
      <c r="M267" s="4">
        <v>71.2</v>
      </c>
      <c r="N267" s="4">
        <v>0.9</v>
      </c>
      <c r="O267" s="4">
        <v>2.2999999999999998</v>
      </c>
      <c r="P267" s="4">
        <v>3.2</v>
      </c>
      <c r="Q267" s="4">
        <v>0.9</v>
      </c>
      <c r="R267" s="4">
        <v>0.8</v>
      </c>
      <c r="S267" s="4">
        <v>0.7</v>
      </c>
      <c r="T267" s="4">
        <v>0.2</v>
      </c>
      <c r="U267" s="4">
        <v>1.9</v>
      </c>
      <c r="V267" s="4">
        <v>6</v>
      </c>
    </row>
    <row r="268" spans="1:22" x14ac:dyDescent="0.25">
      <c r="A268" s="3" t="s">
        <v>315</v>
      </c>
      <c r="B268" s="3" t="s">
        <v>40</v>
      </c>
      <c r="C268" s="4">
        <v>82</v>
      </c>
      <c r="D268" s="4">
        <v>17.3</v>
      </c>
      <c r="E268" s="4">
        <v>2.1</v>
      </c>
      <c r="F268" s="4">
        <v>4.9000000000000004</v>
      </c>
      <c r="G268" s="4">
        <v>42.6</v>
      </c>
      <c r="H268" s="4">
        <v>0</v>
      </c>
      <c r="I268" s="4">
        <v>0</v>
      </c>
      <c r="J268" s="4">
        <v>0</v>
      </c>
      <c r="K268" s="4">
        <v>1.8</v>
      </c>
      <c r="L268" s="4">
        <v>2.4</v>
      </c>
      <c r="M268" s="4">
        <v>73</v>
      </c>
      <c r="N268" s="4">
        <v>1.4</v>
      </c>
      <c r="O268" s="4">
        <v>2.9</v>
      </c>
      <c r="P268" s="4">
        <v>4.3</v>
      </c>
      <c r="Q268" s="4">
        <v>1.1000000000000001</v>
      </c>
      <c r="R268" s="4">
        <v>1.1000000000000001</v>
      </c>
      <c r="S268" s="4">
        <v>0.5</v>
      </c>
      <c r="T268" s="4">
        <v>0.5</v>
      </c>
      <c r="U268" s="4">
        <v>2.1</v>
      </c>
      <c r="V268" s="4">
        <v>6</v>
      </c>
    </row>
    <row r="269" spans="1:22" x14ac:dyDescent="0.25">
      <c r="A269" s="3" t="s">
        <v>316</v>
      </c>
      <c r="B269" s="3" t="s">
        <v>75</v>
      </c>
      <c r="C269" s="4">
        <v>67</v>
      </c>
      <c r="D269" s="4">
        <v>17.3</v>
      </c>
      <c r="E269" s="4">
        <v>2.1</v>
      </c>
      <c r="F269" s="4">
        <v>5</v>
      </c>
      <c r="G269" s="4">
        <v>41.5</v>
      </c>
      <c r="H269" s="4">
        <v>0.6</v>
      </c>
      <c r="I269" s="4">
        <v>1.9</v>
      </c>
      <c r="J269" s="4">
        <v>29.6</v>
      </c>
      <c r="K269" s="4">
        <v>1.3</v>
      </c>
      <c r="L269" s="4">
        <v>1.8</v>
      </c>
      <c r="M269" s="4">
        <v>73.099999999999994</v>
      </c>
      <c r="N269" s="4">
        <v>0.4</v>
      </c>
      <c r="O269" s="4">
        <v>1.5</v>
      </c>
      <c r="P269" s="4">
        <v>1.9</v>
      </c>
      <c r="Q269" s="4">
        <v>1.1000000000000001</v>
      </c>
      <c r="R269" s="4">
        <v>1</v>
      </c>
      <c r="S269" s="4">
        <v>0.5</v>
      </c>
      <c r="T269" s="4">
        <v>0</v>
      </c>
      <c r="U269" s="4">
        <v>1.9</v>
      </c>
      <c r="V269" s="4">
        <v>6</v>
      </c>
    </row>
    <row r="270" spans="1:22" x14ac:dyDescent="0.25">
      <c r="A270" s="3" t="s">
        <v>317</v>
      </c>
      <c r="B270" s="3" t="s">
        <v>73</v>
      </c>
      <c r="C270" s="4">
        <v>67</v>
      </c>
      <c r="D270" s="4">
        <v>13.6</v>
      </c>
      <c r="E270" s="4">
        <v>2.2000000000000002</v>
      </c>
      <c r="F270" s="4">
        <v>5.0999999999999996</v>
      </c>
      <c r="G270" s="4">
        <v>42.9</v>
      </c>
      <c r="H270" s="4">
        <v>0.6</v>
      </c>
      <c r="I270" s="4">
        <v>1.9</v>
      </c>
      <c r="J270" s="4">
        <v>33.6</v>
      </c>
      <c r="K270" s="4">
        <v>1</v>
      </c>
      <c r="L270" s="4">
        <v>1.6</v>
      </c>
      <c r="M270" s="4">
        <v>60.6</v>
      </c>
      <c r="N270" s="4">
        <v>0.1</v>
      </c>
      <c r="O270" s="4">
        <v>1.6</v>
      </c>
      <c r="P270" s="4">
        <v>1.7</v>
      </c>
      <c r="Q270" s="4">
        <v>1.4</v>
      </c>
      <c r="R270" s="4">
        <v>1.2</v>
      </c>
      <c r="S270" s="4">
        <v>0.6</v>
      </c>
      <c r="T270" s="4">
        <v>0.2</v>
      </c>
      <c r="U270" s="4">
        <v>1.5</v>
      </c>
      <c r="V270" s="4">
        <v>6</v>
      </c>
    </row>
    <row r="271" spans="1:22" x14ac:dyDescent="0.25">
      <c r="A271" s="3" t="s">
        <v>318</v>
      </c>
      <c r="B271" s="3" t="s">
        <v>85</v>
      </c>
      <c r="C271" s="4">
        <v>76</v>
      </c>
      <c r="D271" s="4">
        <v>25.6</v>
      </c>
      <c r="E271" s="4">
        <v>2.6</v>
      </c>
      <c r="F271" s="4">
        <v>6.5</v>
      </c>
      <c r="G271" s="4">
        <v>40.700000000000003</v>
      </c>
      <c r="H271" s="4">
        <v>0.3</v>
      </c>
      <c r="I271" s="4">
        <v>0.9</v>
      </c>
      <c r="J271" s="4">
        <v>29</v>
      </c>
      <c r="K271" s="4">
        <v>0.4</v>
      </c>
      <c r="L271" s="4">
        <v>0.8</v>
      </c>
      <c r="M271" s="4">
        <v>56.7</v>
      </c>
      <c r="N271" s="4">
        <v>0.4</v>
      </c>
      <c r="O271" s="4">
        <v>2.7</v>
      </c>
      <c r="P271" s="4">
        <v>3.1</v>
      </c>
      <c r="Q271" s="4">
        <v>1.6</v>
      </c>
      <c r="R271" s="4">
        <v>0.5</v>
      </c>
      <c r="S271" s="4">
        <v>0.5</v>
      </c>
      <c r="T271" s="4">
        <v>0.3</v>
      </c>
      <c r="U271" s="4">
        <v>0.8</v>
      </c>
      <c r="V271" s="4">
        <v>6</v>
      </c>
    </row>
    <row r="272" spans="1:22" x14ac:dyDescent="0.25">
      <c r="A272" s="3" t="s">
        <v>319</v>
      </c>
      <c r="B272" s="3" t="s">
        <v>100</v>
      </c>
      <c r="C272" s="4">
        <v>80</v>
      </c>
      <c r="D272" s="4">
        <v>19.8</v>
      </c>
      <c r="E272" s="4">
        <v>2.2999999999999998</v>
      </c>
      <c r="F272" s="4">
        <v>5.8</v>
      </c>
      <c r="G272" s="4">
        <v>39.6</v>
      </c>
      <c r="H272" s="4">
        <v>0.7</v>
      </c>
      <c r="I272" s="4">
        <v>2.2999999999999998</v>
      </c>
      <c r="J272" s="4">
        <v>31.9</v>
      </c>
      <c r="K272" s="4">
        <v>0.6</v>
      </c>
      <c r="L272" s="4">
        <v>0.8</v>
      </c>
      <c r="M272" s="4">
        <v>77</v>
      </c>
      <c r="N272" s="4">
        <v>0.5</v>
      </c>
      <c r="O272" s="4">
        <v>1.5</v>
      </c>
      <c r="P272" s="4">
        <v>2</v>
      </c>
      <c r="Q272" s="4">
        <v>0.7</v>
      </c>
      <c r="R272" s="4">
        <v>0.4</v>
      </c>
      <c r="S272" s="4">
        <v>0.9</v>
      </c>
      <c r="T272" s="4">
        <v>0.2</v>
      </c>
      <c r="U272" s="4">
        <v>1.8</v>
      </c>
      <c r="V272" s="4">
        <v>5.9</v>
      </c>
    </row>
    <row r="273" spans="1:22" x14ac:dyDescent="0.25">
      <c r="A273" s="3" t="s">
        <v>320</v>
      </c>
      <c r="B273" s="3" t="s">
        <v>83</v>
      </c>
      <c r="C273" s="4">
        <v>68</v>
      </c>
      <c r="D273" s="4">
        <v>17.100000000000001</v>
      </c>
      <c r="E273" s="4">
        <v>2.4</v>
      </c>
      <c r="F273" s="4">
        <v>6</v>
      </c>
      <c r="G273" s="4">
        <v>39.5</v>
      </c>
      <c r="H273" s="4">
        <v>0.4</v>
      </c>
      <c r="I273" s="4">
        <v>0.9</v>
      </c>
      <c r="J273" s="4">
        <v>37.5</v>
      </c>
      <c r="K273" s="4">
        <v>0.8</v>
      </c>
      <c r="L273" s="4">
        <v>0.9</v>
      </c>
      <c r="M273" s="4">
        <v>85.5</v>
      </c>
      <c r="N273" s="4">
        <v>0.8</v>
      </c>
      <c r="O273" s="4">
        <v>2.2999999999999998</v>
      </c>
      <c r="P273" s="4">
        <v>3.1</v>
      </c>
      <c r="Q273" s="4">
        <v>0.9</v>
      </c>
      <c r="R273" s="4">
        <v>0.9</v>
      </c>
      <c r="S273" s="4">
        <v>0.6</v>
      </c>
      <c r="T273" s="4">
        <v>0.7</v>
      </c>
      <c r="U273" s="4">
        <v>2.7</v>
      </c>
      <c r="V273" s="4">
        <v>5.9</v>
      </c>
    </row>
    <row r="274" spans="1:22" x14ac:dyDescent="0.25">
      <c r="A274" s="3" t="s">
        <v>321</v>
      </c>
      <c r="B274" s="3" t="s">
        <v>49</v>
      </c>
      <c r="C274" s="4">
        <v>56</v>
      </c>
      <c r="D274" s="4">
        <v>17</v>
      </c>
      <c r="E274" s="4">
        <v>2.4</v>
      </c>
      <c r="F274" s="4">
        <v>4.4000000000000004</v>
      </c>
      <c r="G274" s="4">
        <v>54.6</v>
      </c>
      <c r="H274" s="4">
        <v>0</v>
      </c>
      <c r="I274" s="4">
        <v>0</v>
      </c>
      <c r="J274" s="4">
        <v>0</v>
      </c>
      <c r="K274" s="4">
        <v>1</v>
      </c>
      <c r="L274" s="4">
        <v>1.2</v>
      </c>
      <c r="M274" s="4">
        <v>83.6</v>
      </c>
      <c r="N274" s="4">
        <v>1.7</v>
      </c>
      <c r="O274" s="4">
        <v>3.3</v>
      </c>
      <c r="P274" s="4">
        <v>4.9000000000000004</v>
      </c>
      <c r="Q274" s="4">
        <v>0.7</v>
      </c>
      <c r="R274" s="4">
        <v>1.1000000000000001</v>
      </c>
      <c r="S274" s="4">
        <v>0.4</v>
      </c>
      <c r="T274" s="4">
        <v>0.8</v>
      </c>
      <c r="U274" s="4">
        <v>3.3</v>
      </c>
      <c r="V274" s="4">
        <v>5.9</v>
      </c>
    </row>
    <row r="275" spans="1:22" x14ac:dyDescent="0.25">
      <c r="A275" s="3" t="s">
        <v>322</v>
      </c>
      <c r="B275" s="3" t="s">
        <v>28</v>
      </c>
      <c r="C275" s="4">
        <v>48</v>
      </c>
      <c r="D275" s="4">
        <v>20.2</v>
      </c>
      <c r="E275" s="4">
        <v>2.1</v>
      </c>
      <c r="F275" s="4">
        <v>4</v>
      </c>
      <c r="G275" s="4">
        <v>53.2</v>
      </c>
      <c r="H275" s="4">
        <v>0</v>
      </c>
      <c r="I275" s="4">
        <v>0</v>
      </c>
      <c r="J275" s="4" t="s">
        <v>88</v>
      </c>
      <c r="K275" s="4">
        <v>1.6</v>
      </c>
      <c r="L275" s="4">
        <v>2.6</v>
      </c>
      <c r="M275" s="4">
        <v>61.9</v>
      </c>
      <c r="N275" s="4">
        <v>2.1</v>
      </c>
      <c r="O275" s="4">
        <v>5.8</v>
      </c>
      <c r="P275" s="4">
        <v>7.9</v>
      </c>
      <c r="Q275" s="4">
        <v>0.5</v>
      </c>
      <c r="R275" s="4">
        <v>1.2</v>
      </c>
      <c r="S275" s="4">
        <v>0.3</v>
      </c>
      <c r="T275" s="4">
        <v>0.8</v>
      </c>
      <c r="U275" s="4">
        <v>1.9</v>
      </c>
      <c r="V275" s="4">
        <v>5.8</v>
      </c>
    </row>
    <row r="276" spans="1:22" x14ac:dyDescent="0.25">
      <c r="A276" s="3" t="s">
        <v>323</v>
      </c>
      <c r="B276" s="3" t="s">
        <v>47</v>
      </c>
      <c r="C276" s="4">
        <v>70</v>
      </c>
      <c r="D276" s="4">
        <v>15</v>
      </c>
      <c r="E276" s="4">
        <v>2.2000000000000002</v>
      </c>
      <c r="F276" s="4">
        <v>4.0999999999999996</v>
      </c>
      <c r="G276" s="4">
        <v>53.8</v>
      </c>
      <c r="H276" s="4">
        <v>0</v>
      </c>
      <c r="I276" s="4">
        <v>0</v>
      </c>
      <c r="J276" s="4">
        <v>0</v>
      </c>
      <c r="K276" s="4">
        <v>1.2</v>
      </c>
      <c r="L276" s="4">
        <v>1.7</v>
      </c>
      <c r="M276" s="4">
        <v>71.900000000000006</v>
      </c>
      <c r="N276" s="4">
        <v>1.5</v>
      </c>
      <c r="O276" s="4">
        <v>2.6</v>
      </c>
      <c r="P276" s="4">
        <v>4</v>
      </c>
      <c r="Q276" s="4">
        <v>0.5</v>
      </c>
      <c r="R276" s="4">
        <v>0.9</v>
      </c>
      <c r="S276" s="4">
        <v>0.3</v>
      </c>
      <c r="T276" s="4">
        <v>0.5</v>
      </c>
      <c r="U276" s="4">
        <v>2</v>
      </c>
      <c r="V276" s="4">
        <v>5.7</v>
      </c>
    </row>
    <row r="277" spans="1:22" x14ac:dyDescent="0.25">
      <c r="A277" s="3" t="s">
        <v>324</v>
      </c>
      <c r="B277" s="3" t="s">
        <v>28</v>
      </c>
      <c r="C277" s="4">
        <v>55</v>
      </c>
      <c r="D277" s="4">
        <v>19.7</v>
      </c>
      <c r="E277" s="4">
        <v>2.1</v>
      </c>
      <c r="F277" s="4">
        <v>5.3</v>
      </c>
      <c r="G277" s="4">
        <v>40.1</v>
      </c>
      <c r="H277" s="4">
        <v>1.3</v>
      </c>
      <c r="I277" s="4">
        <v>3.5</v>
      </c>
      <c r="J277" s="4">
        <v>35.799999999999997</v>
      </c>
      <c r="K277" s="4">
        <v>0.2</v>
      </c>
      <c r="L277" s="4">
        <v>0.3</v>
      </c>
      <c r="M277" s="4">
        <v>52.6</v>
      </c>
      <c r="N277" s="4">
        <v>0.4</v>
      </c>
      <c r="O277" s="4">
        <v>1.8</v>
      </c>
      <c r="P277" s="4">
        <v>2.2000000000000002</v>
      </c>
      <c r="Q277" s="4">
        <v>1.1000000000000001</v>
      </c>
      <c r="R277" s="4">
        <v>0.5</v>
      </c>
      <c r="S277" s="4">
        <v>0.5</v>
      </c>
      <c r="T277" s="4">
        <v>0.6</v>
      </c>
      <c r="U277" s="4">
        <v>2.2000000000000002</v>
      </c>
      <c r="V277" s="4">
        <v>5.7</v>
      </c>
    </row>
    <row r="278" spans="1:22" x14ac:dyDescent="0.25">
      <c r="A278" s="3" t="s">
        <v>325</v>
      </c>
      <c r="B278" s="3" t="s">
        <v>66</v>
      </c>
      <c r="C278" s="4">
        <v>73</v>
      </c>
      <c r="D278" s="4">
        <v>19.399999999999999</v>
      </c>
      <c r="E278" s="4">
        <v>2.5</v>
      </c>
      <c r="F278" s="4">
        <v>4.5</v>
      </c>
      <c r="G278" s="4">
        <v>53.9</v>
      </c>
      <c r="H278" s="4">
        <v>0</v>
      </c>
      <c r="I278" s="4">
        <v>0</v>
      </c>
      <c r="J278" s="4">
        <v>0</v>
      </c>
      <c r="K278" s="4">
        <v>0.8</v>
      </c>
      <c r="L278" s="4">
        <v>1.3</v>
      </c>
      <c r="M278" s="4">
        <v>64.900000000000006</v>
      </c>
      <c r="N278" s="4">
        <v>1.3</v>
      </c>
      <c r="O278" s="4">
        <v>3.6</v>
      </c>
      <c r="P278" s="4">
        <v>4.9000000000000004</v>
      </c>
      <c r="Q278" s="4">
        <v>1</v>
      </c>
      <c r="R278" s="4">
        <v>0.8</v>
      </c>
      <c r="S278" s="4">
        <v>0.5</v>
      </c>
      <c r="T278" s="4">
        <v>1.2</v>
      </c>
      <c r="U278" s="4">
        <v>2.6</v>
      </c>
      <c r="V278" s="4">
        <v>5.7</v>
      </c>
    </row>
    <row r="279" spans="1:22" x14ac:dyDescent="0.25">
      <c r="A279" s="3" t="s">
        <v>326</v>
      </c>
      <c r="B279" s="3" t="s">
        <v>71</v>
      </c>
      <c r="C279" s="4">
        <v>76</v>
      </c>
      <c r="D279" s="4">
        <v>15.4</v>
      </c>
      <c r="E279" s="4">
        <v>2.4</v>
      </c>
      <c r="F279" s="4">
        <v>5.5</v>
      </c>
      <c r="G279" s="4">
        <v>42.9</v>
      </c>
      <c r="H279" s="4">
        <v>0.4</v>
      </c>
      <c r="I279" s="4">
        <v>1.2</v>
      </c>
      <c r="J279" s="4">
        <v>31.5</v>
      </c>
      <c r="K279" s="4">
        <v>0.6</v>
      </c>
      <c r="L279" s="4">
        <v>0.8</v>
      </c>
      <c r="M279" s="4">
        <v>82.5</v>
      </c>
      <c r="N279" s="4">
        <v>0.7</v>
      </c>
      <c r="O279" s="4">
        <v>2.7</v>
      </c>
      <c r="P279" s="4">
        <v>3.4</v>
      </c>
      <c r="Q279" s="4">
        <v>0.3</v>
      </c>
      <c r="R279" s="4">
        <v>0.7</v>
      </c>
      <c r="S279" s="4">
        <v>0.2</v>
      </c>
      <c r="T279" s="4">
        <v>0.3</v>
      </c>
      <c r="U279" s="4">
        <v>2</v>
      </c>
      <c r="V279" s="4">
        <v>5.7</v>
      </c>
    </row>
    <row r="280" spans="1:22" x14ac:dyDescent="0.25">
      <c r="A280" s="3" t="s">
        <v>327</v>
      </c>
      <c r="B280" s="3" t="s">
        <v>85</v>
      </c>
      <c r="C280" s="4">
        <v>63</v>
      </c>
      <c r="D280" s="4">
        <v>15.2</v>
      </c>
      <c r="E280" s="4">
        <v>2.5</v>
      </c>
      <c r="F280" s="4">
        <v>4.5999999999999996</v>
      </c>
      <c r="G280" s="4">
        <v>53.4</v>
      </c>
      <c r="H280" s="4">
        <v>0</v>
      </c>
      <c r="I280" s="4">
        <v>0</v>
      </c>
      <c r="J280" s="4" t="s">
        <v>88</v>
      </c>
      <c r="K280" s="4">
        <v>0.7</v>
      </c>
      <c r="L280" s="4">
        <v>1.4</v>
      </c>
      <c r="M280" s="4">
        <v>52.8</v>
      </c>
      <c r="N280" s="4">
        <v>1.5</v>
      </c>
      <c r="O280" s="4">
        <v>2.7</v>
      </c>
      <c r="P280" s="4">
        <v>4.0999999999999996</v>
      </c>
      <c r="Q280" s="4">
        <v>0.4</v>
      </c>
      <c r="R280" s="4">
        <v>0.6</v>
      </c>
      <c r="S280" s="4">
        <v>0.3</v>
      </c>
      <c r="T280" s="4">
        <v>0.7</v>
      </c>
      <c r="U280" s="4">
        <v>1.8</v>
      </c>
      <c r="V280" s="4">
        <v>5.7</v>
      </c>
    </row>
    <row r="281" spans="1:22" x14ac:dyDescent="0.25">
      <c r="A281" s="3" t="s">
        <v>328</v>
      </c>
      <c r="B281" s="3" t="s">
        <v>107</v>
      </c>
      <c r="C281" s="4">
        <v>59</v>
      </c>
      <c r="D281" s="4">
        <v>14.7</v>
      </c>
      <c r="E281" s="4">
        <v>1.9</v>
      </c>
      <c r="F281" s="4">
        <v>4.5</v>
      </c>
      <c r="G281" s="4">
        <v>42</v>
      </c>
      <c r="H281" s="4">
        <v>1</v>
      </c>
      <c r="I281" s="4">
        <v>2.6</v>
      </c>
      <c r="J281" s="4">
        <v>39.1</v>
      </c>
      <c r="K281" s="4">
        <v>0.8</v>
      </c>
      <c r="L281" s="4">
        <v>1.1000000000000001</v>
      </c>
      <c r="M281" s="4">
        <v>73.8</v>
      </c>
      <c r="N281" s="4">
        <v>0.2</v>
      </c>
      <c r="O281" s="4">
        <v>1.6</v>
      </c>
      <c r="P281" s="4">
        <v>1.9</v>
      </c>
      <c r="Q281" s="4">
        <v>0.6</v>
      </c>
      <c r="R281" s="4">
        <v>0.6</v>
      </c>
      <c r="S281" s="4">
        <v>0.5</v>
      </c>
      <c r="T281" s="4">
        <v>0.1</v>
      </c>
      <c r="U281" s="4">
        <v>1.2</v>
      </c>
      <c r="V281" s="4">
        <v>5.6</v>
      </c>
    </row>
    <row r="282" spans="1:22" x14ac:dyDescent="0.25">
      <c r="A282" s="3" t="s">
        <v>329</v>
      </c>
      <c r="B282" s="3" t="s">
        <v>107</v>
      </c>
      <c r="C282" s="4">
        <v>49</v>
      </c>
      <c r="D282" s="4">
        <v>10.6</v>
      </c>
      <c r="E282" s="4">
        <v>2.2000000000000002</v>
      </c>
      <c r="F282" s="4">
        <v>4.5999999999999996</v>
      </c>
      <c r="G282" s="4">
        <v>47.1</v>
      </c>
      <c r="H282" s="4">
        <v>0.8</v>
      </c>
      <c r="I282" s="4">
        <v>1.7</v>
      </c>
      <c r="J282" s="4">
        <v>47.6</v>
      </c>
      <c r="K282" s="4">
        <v>0.4</v>
      </c>
      <c r="L282" s="4">
        <v>0.4</v>
      </c>
      <c r="M282" s="4">
        <v>90.5</v>
      </c>
      <c r="N282" s="4">
        <v>0.2</v>
      </c>
      <c r="O282" s="4">
        <v>0.9</v>
      </c>
      <c r="P282" s="4">
        <v>1.1000000000000001</v>
      </c>
      <c r="Q282" s="4">
        <v>1.3</v>
      </c>
      <c r="R282" s="4">
        <v>1</v>
      </c>
      <c r="S282" s="4">
        <v>0.3</v>
      </c>
      <c r="T282" s="4">
        <v>0.1</v>
      </c>
      <c r="U282" s="4">
        <v>0.7</v>
      </c>
      <c r="V282" s="4">
        <v>5.6</v>
      </c>
    </row>
    <row r="283" spans="1:22" x14ac:dyDescent="0.25">
      <c r="A283" s="3" t="s">
        <v>330</v>
      </c>
      <c r="B283" s="3" t="s">
        <v>73</v>
      </c>
      <c r="C283" s="4">
        <v>36</v>
      </c>
      <c r="D283" s="4">
        <v>20.9</v>
      </c>
      <c r="E283" s="4">
        <v>2</v>
      </c>
      <c r="F283" s="4">
        <v>5.3</v>
      </c>
      <c r="G283" s="4">
        <v>38</v>
      </c>
      <c r="H283" s="4">
        <v>1.2</v>
      </c>
      <c r="I283" s="4">
        <v>3.6</v>
      </c>
      <c r="J283" s="4">
        <v>32.6</v>
      </c>
      <c r="K283" s="4">
        <v>0.4</v>
      </c>
      <c r="L283" s="4">
        <v>0.6</v>
      </c>
      <c r="M283" s="4">
        <v>70</v>
      </c>
      <c r="N283" s="4">
        <v>0.7</v>
      </c>
      <c r="O283" s="4">
        <v>3.9</v>
      </c>
      <c r="P283" s="4">
        <v>4.5999999999999996</v>
      </c>
      <c r="Q283" s="4">
        <v>0.8</v>
      </c>
      <c r="R283" s="4">
        <v>0.6</v>
      </c>
      <c r="S283" s="4">
        <v>0.5</v>
      </c>
      <c r="T283" s="4">
        <v>0.8</v>
      </c>
      <c r="U283" s="4">
        <v>2.6</v>
      </c>
      <c r="V283" s="4">
        <v>5.6</v>
      </c>
    </row>
    <row r="284" spans="1:22" x14ac:dyDescent="0.25">
      <c r="A284" s="3" t="s">
        <v>331</v>
      </c>
      <c r="B284" s="3" t="s">
        <v>28</v>
      </c>
      <c r="C284" s="4">
        <v>62</v>
      </c>
      <c r="D284" s="4">
        <v>15.4</v>
      </c>
      <c r="E284" s="4">
        <v>2.1</v>
      </c>
      <c r="F284" s="4">
        <v>4.8</v>
      </c>
      <c r="G284" s="4">
        <v>44.3</v>
      </c>
      <c r="H284" s="4">
        <v>0.3</v>
      </c>
      <c r="I284" s="4">
        <v>1.4</v>
      </c>
      <c r="J284" s="4">
        <v>25</v>
      </c>
      <c r="K284" s="4">
        <v>0.9</v>
      </c>
      <c r="L284" s="4">
        <v>1.5</v>
      </c>
      <c r="M284" s="4">
        <v>60.4</v>
      </c>
      <c r="N284" s="4">
        <v>1</v>
      </c>
      <c r="O284" s="4">
        <v>2.7</v>
      </c>
      <c r="P284" s="4">
        <v>3.6</v>
      </c>
      <c r="Q284" s="4">
        <v>0.5</v>
      </c>
      <c r="R284" s="4">
        <v>0.8</v>
      </c>
      <c r="S284" s="4">
        <v>0.3</v>
      </c>
      <c r="T284" s="4">
        <v>0.3</v>
      </c>
      <c r="U284" s="4">
        <v>2.1</v>
      </c>
      <c r="V284" s="4">
        <v>5.5</v>
      </c>
    </row>
    <row r="285" spans="1:22" x14ac:dyDescent="0.25">
      <c r="A285" s="3" t="s">
        <v>332</v>
      </c>
      <c r="B285" s="3" t="s">
        <v>73</v>
      </c>
      <c r="C285" s="4">
        <v>65</v>
      </c>
      <c r="D285" s="4">
        <v>16.8</v>
      </c>
      <c r="E285" s="4">
        <v>2.2000000000000002</v>
      </c>
      <c r="F285" s="4">
        <v>4.5999999999999996</v>
      </c>
      <c r="G285" s="4">
        <v>47.7</v>
      </c>
      <c r="H285" s="4">
        <v>0</v>
      </c>
      <c r="I285" s="4">
        <v>0</v>
      </c>
      <c r="J285" s="4" t="s">
        <v>88</v>
      </c>
      <c r="K285" s="4">
        <v>1</v>
      </c>
      <c r="L285" s="4">
        <v>1.4</v>
      </c>
      <c r="M285" s="4">
        <v>68.099999999999994</v>
      </c>
      <c r="N285" s="4">
        <v>1.3</v>
      </c>
      <c r="O285" s="4">
        <v>2.6</v>
      </c>
      <c r="P285" s="4">
        <v>3.9</v>
      </c>
      <c r="Q285" s="4">
        <v>0.8</v>
      </c>
      <c r="R285" s="4">
        <v>0.7</v>
      </c>
      <c r="S285" s="4">
        <v>0.4</v>
      </c>
      <c r="T285" s="4">
        <v>0.7</v>
      </c>
      <c r="U285" s="4">
        <v>2.1</v>
      </c>
      <c r="V285" s="4">
        <v>5.4</v>
      </c>
    </row>
    <row r="286" spans="1:22" x14ac:dyDescent="0.25">
      <c r="A286" s="3" t="s">
        <v>333</v>
      </c>
      <c r="B286" s="3" t="s">
        <v>36</v>
      </c>
      <c r="C286" s="4">
        <v>63</v>
      </c>
      <c r="D286" s="4">
        <v>16.899999999999999</v>
      </c>
      <c r="E286" s="4">
        <v>2.1</v>
      </c>
      <c r="F286" s="4">
        <v>5.2</v>
      </c>
      <c r="G286" s="4">
        <v>39.9</v>
      </c>
      <c r="H286" s="4">
        <v>0.7</v>
      </c>
      <c r="I286" s="4">
        <v>1.9</v>
      </c>
      <c r="J286" s="4">
        <v>35</v>
      </c>
      <c r="K286" s="4">
        <v>0.7</v>
      </c>
      <c r="L286" s="4">
        <v>0.8</v>
      </c>
      <c r="M286" s="4">
        <v>80.8</v>
      </c>
      <c r="N286" s="4">
        <v>0.6</v>
      </c>
      <c r="O286" s="4">
        <v>2.1</v>
      </c>
      <c r="P286" s="4">
        <v>2.7</v>
      </c>
      <c r="Q286" s="4">
        <v>0.8</v>
      </c>
      <c r="R286" s="4">
        <v>0.4</v>
      </c>
      <c r="S286" s="4">
        <v>0.3</v>
      </c>
      <c r="T286" s="4">
        <v>0.3</v>
      </c>
      <c r="U286" s="4">
        <v>1.5</v>
      </c>
      <c r="V286" s="4">
        <v>5.4</v>
      </c>
    </row>
    <row r="287" spans="1:22" x14ac:dyDescent="0.25">
      <c r="A287" s="3" t="s">
        <v>334</v>
      </c>
      <c r="B287" s="3" t="s">
        <v>75</v>
      </c>
      <c r="C287" s="4">
        <v>9</v>
      </c>
      <c r="D287" s="4">
        <v>12.9</v>
      </c>
      <c r="E287" s="4">
        <v>2</v>
      </c>
      <c r="F287" s="4">
        <v>4.7</v>
      </c>
      <c r="G287" s="4">
        <v>42.9</v>
      </c>
      <c r="H287" s="4">
        <v>0.8</v>
      </c>
      <c r="I287" s="4">
        <v>2.2999999999999998</v>
      </c>
      <c r="J287" s="4">
        <v>33.299999999999997</v>
      </c>
      <c r="K287" s="4">
        <v>0.6</v>
      </c>
      <c r="L287" s="4">
        <v>0.7</v>
      </c>
      <c r="M287" s="4">
        <v>83.3</v>
      </c>
      <c r="N287" s="4">
        <v>0</v>
      </c>
      <c r="O287" s="4">
        <v>1</v>
      </c>
      <c r="P287" s="4">
        <v>1</v>
      </c>
      <c r="Q287" s="4">
        <v>1.1000000000000001</v>
      </c>
      <c r="R287" s="4">
        <v>0.6</v>
      </c>
      <c r="S287" s="4">
        <v>0.9</v>
      </c>
      <c r="T287" s="4">
        <v>0</v>
      </c>
      <c r="U287" s="4">
        <v>1.2</v>
      </c>
      <c r="V287" s="4">
        <v>5.3</v>
      </c>
    </row>
    <row r="288" spans="1:22" x14ac:dyDescent="0.25">
      <c r="A288" s="3" t="s">
        <v>335</v>
      </c>
      <c r="B288" s="3" t="s">
        <v>34</v>
      </c>
      <c r="C288" s="4">
        <v>38</v>
      </c>
      <c r="D288" s="4">
        <v>12.5</v>
      </c>
      <c r="E288" s="4">
        <v>1.9</v>
      </c>
      <c r="F288" s="4">
        <v>4.7</v>
      </c>
      <c r="G288" s="4">
        <v>41.6</v>
      </c>
      <c r="H288" s="4">
        <v>0.8</v>
      </c>
      <c r="I288" s="4">
        <v>2.1</v>
      </c>
      <c r="J288" s="4">
        <v>37.5</v>
      </c>
      <c r="K288" s="4">
        <v>0.6</v>
      </c>
      <c r="L288" s="4">
        <v>0.9</v>
      </c>
      <c r="M288" s="4">
        <v>67.599999999999994</v>
      </c>
      <c r="N288" s="4">
        <v>0.2</v>
      </c>
      <c r="O288" s="4">
        <v>1.1000000000000001</v>
      </c>
      <c r="P288" s="4">
        <v>1.3</v>
      </c>
      <c r="Q288" s="4">
        <v>0.7</v>
      </c>
      <c r="R288" s="4">
        <v>0.9</v>
      </c>
      <c r="S288" s="4">
        <v>0.4</v>
      </c>
      <c r="T288" s="4">
        <v>0.1</v>
      </c>
      <c r="U288" s="4">
        <v>1.4</v>
      </c>
      <c r="V288" s="4">
        <v>5.3</v>
      </c>
    </row>
    <row r="289" spans="1:22" x14ac:dyDescent="0.25">
      <c r="A289" s="3" t="s">
        <v>336</v>
      </c>
      <c r="B289" s="3" t="s">
        <v>40</v>
      </c>
      <c r="C289" s="4">
        <v>19</v>
      </c>
      <c r="D289" s="4">
        <v>14.7</v>
      </c>
      <c r="E289" s="4">
        <v>1.9</v>
      </c>
      <c r="F289" s="4">
        <v>5.7</v>
      </c>
      <c r="G289" s="4">
        <v>34.299999999999997</v>
      </c>
      <c r="H289" s="4">
        <v>0.4</v>
      </c>
      <c r="I289" s="4">
        <v>1.5</v>
      </c>
      <c r="J289" s="4">
        <v>27.6</v>
      </c>
      <c r="K289" s="4">
        <v>0.9</v>
      </c>
      <c r="L289" s="4">
        <v>1.1000000000000001</v>
      </c>
      <c r="M289" s="4">
        <v>81</v>
      </c>
      <c r="N289" s="4">
        <v>0.2</v>
      </c>
      <c r="O289" s="4">
        <v>1.3</v>
      </c>
      <c r="P289" s="4">
        <v>1.4</v>
      </c>
      <c r="Q289" s="4">
        <v>1.1000000000000001</v>
      </c>
      <c r="R289" s="4">
        <v>1.1000000000000001</v>
      </c>
      <c r="S289" s="4">
        <v>0.5</v>
      </c>
      <c r="T289" s="4">
        <v>0.1</v>
      </c>
      <c r="U289" s="4">
        <v>0.9</v>
      </c>
      <c r="V289" s="4">
        <v>5.2</v>
      </c>
    </row>
    <row r="290" spans="1:22" x14ac:dyDescent="0.25">
      <c r="A290" s="3" t="s">
        <v>337</v>
      </c>
      <c r="B290" s="3" t="s">
        <v>38</v>
      </c>
      <c r="C290" s="4">
        <v>78</v>
      </c>
      <c r="D290" s="4">
        <v>22.1</v>
      </c>
      <c r="E290" s="4">
        <v>1.9</v>
      </c>
      <c r="F290" s="4">
        <v>5.3</v>
      </c>
      <c r="G290" s="4">
        <v>36.299999999999997</v>
      </c>
      <c r="H290" s="4">
        <v>0.8</v>
      </c>
      <c r="I290" s="4">
        <v>2.1</v>
      </c>
      <c r="J290" s="4">
        <v>38.700000000000003</v>
      </c>
      <c r="K290" s="4">
        <v>0.5</v>
      </c>
      <c r="L290" s="4">
        <v>0.7</v>
      </c>
      <c r="M290" s="4">
        <v>76.900000000000006</v>
      </c>
      <c r="N290" s="4">
        <v>0.3</v>
      </c>
      <c r="O290" s="4">
        <v>1.8</v>
      </c>
      <c r="P290" s="4">
        <v>2.1</v>
      </c>
      <c r="Q290" s="4">
        <v>1.9</v>
      </c>
      <c r="R290" s="4">
        <v>0.7</v>
      </c>
      <c r="S290" s="4">
        <v>0.6</v>
      </c>
      <c r="T290" s="4">
        <v>0.2</v>
      </c>
      <c r="U290" s="4">
        <v>1.6</v>
      </c>
      <c r="V290" s="4">
        <v>5.2</v>
      </c>
    </row>
    <row r="291" spans="1:22" x14ac:dyDescent="0.25">
      <c r="A291" s="3" t="s">
        <v>338</v>
      </c>
      <c r="B291" s="3" t="s">
        <v>20</v>
      </c>
      <c r="C291" s="4">
        <v>81</v>
      </c>
      <c r="D291" s="4">
        <v>17.600000000000001</v>
      </c>
      <c r="E291" s="4">
        <v>1.7</v>
      </c>
      <c r="F291" s="4">
        <v>4.5</v>
      </c>
      <c r="G291" s="4">
        <v>39.1</v>
      </c>
      <c r="H291" s="4">
        <v>1.1000000000000001</v>
      </c>
      <c r="I291" s="4">
        <v>2.8</v>
      </c>
      <c r="J291" s="4">
        <v>38.4</v>
      </c>
      <c r="K291" s="4">
        <v>0.7</v>
      </c>
      <c r="L291" s="4">
        <v>0.9</v>
      </c>
      <c r="M291" s="4">
        <v>77.5</v>
      </c>
      <c r="N291" s="4">
        <v>0.1</v>
      </c>
      <c r="O291" s="4">
        <v>1.4</v>
      </c>
      <c r="P291" s="4">
        <v>1.5</v>
      </c>
      <c r="Q291" s="4">
        <v>1.4</v>
      </c>
      <c r="R291" s="4">
        <v>0.6</v>
      </c>
      <c r="S291" s="4">
        <v>0.9</v>
      </c>
      <c r="T291" s="4">
        <v>0</v>
      </c>
      <c r="U291" s="4">
        <v>1.9</v>
      </c>
      <c r="V291" s="4">
        <v>5.2</v>
      </c>
    </row>
    <row r="292" spans="1:22" x14ac:dyDescent="0.25">
      <c r="A292" s="3" t="s">
        <v>339</v>
      </c>
      <c r="B292" s="3" t="s">
        <v>92</v>
      </c>
      <c r="C292" s="4">
        <v>58</v>
      </c>
      <c r="D292" s="4">
        <v>24.4</v>
      </c>
      <c r="E292" s="4">
        <v>2</v>
      </c>
      <c r="F292" s="4">
        <v>4</v>
      </c>
      <c r="G292" s="4">
        <v>50.4</v>
      </c>
      <c r="H292" s="4">
        <v>0.3</v>
      </c>
      <c r="I292" s="4">
        <v>1.1000000000000001</v>
      </c>
      <c r="J292" s="4">
        <v>29.7</v>
      </c>
      <c r="K292" s="4">
        <v>0.8</v>
      </c>
      <c r="L292" s="4">
        <v>1.7</v>
      </c>
      <c r="M292" s="4">
        <v>46.5</v>
      </c>
      <c r="N292" s="4">
        <v>0.6</v>
      </c>
      <c r="O292" s="4">
        <v>3</v>
      </c>
      <c r="P292" s="4">
        <v>3.7</v>
      </c>
      <c r="Q292" s="4">
        <v>2.5</v>
      </c>
      <c r="R292" s="4">
        <v>1.7</v>
      </c>
      <c r="S292" s="4">
        <v>1.3</v>
      </c>
      <c r="T292" s="4">
        <v>0.2</v>
      </c>
      <c r="U292" s="4">
        <v>1.4</v>
      </c>
      <c r="V292" s="4">
        <v>5.0999999999999996</v>
      </c>
    </row>
    <row r="293" spans="1:22" x14ac:dyDescent="0.25">
      <c r="A293" s="3" t="s">
        <v>340</v>
      </c>
      <c r="B293" s="3" t="s">
        <v>34</v>
      </c>
      <c r="C293" s="4">
        <v>68</v>
      </c>
      <c r="D293" s="4">
        <v>14.5</v>
      </c>
      <c r="E293" s="4">
        <v>1.6</v>
      </c>
      <c r="F293" s="4">
        <v>4.4000000000000004</v>
      </c>
      <c r="G293" s="4">
        <v>37.4</v>
      </c>
      <c r="H293" s="4">
        <v>1</v>
      </c>
      <c r="I293" s="4">
        <v>3</v>
      </c>
      <c r="J293" s="4">
        <v>34.200000000000003</v>
      </c>
      <c r="K293" s="4">
        <v>0.8</v>
      </c>
      <c r="L293" s="4">
        <v>1</v>
      </c>
      <c r="M293" s="4">
        <v>75.400000000000006</v>
      </c>
      <c r="N293" s="4">
        <v>0.4</v>
      </c>
      <c r="O293" s="4">
        <v>2.4</v>
      </c>
      <c r="P293" s="4">
        <v>2.8</v>
      </c>
      <c r="Q293" s="4">
        <v>0.9</v>
      </c>
      <c r="R293" s="4">
        <v>0.6</v>
      </c>
      <c r="S293" s="4">
        <v>0.3</v>
      </c>
      <c r="T293" s="4">
        <v>0.2</v>
      </c>
      <c r="U293" s="4">
        <v>0.9</v>
      </c>
      <c r="V293" s="4">
        <v>5</v>
      </c>
    </row>
    <row r="294" spans="1:22" x14ac:dyDescent="0.25">
      <c r="A294" s="3" t="s">
        <v>341</v>
      </c>
      <c r="B294" s="3" t="s">
        <v>30</v>
      </c>
      <c r="C294" s="4">
        <v>55</v>
      </c>
      <c r="D294" s="4">
        <v>15.8</v>
      </c>
      <c r="E294" s="4">
        <v>1.9</v>
      </c>
      <c r="F294" s="4">
        <v>4.9000000000000004</v>
      </c>
      <c r="G294" s="4">
        <v>37.6</v>
      </c>
      <c r="H294" s="4">
        <v>0.7</v>
      </c>
      <c r="I294" s="4">
        <v>2.2000000000000002</v>
      </c>
      <c r="J294" s="4">
        <v>33.9</v>
      </c>
      <c r="K294" s="4">
        <v>0.5</v>
      </c>
      <c r="L294" s="4">
        <v>0.6</v>
      </c>
      <c r="M294" s="4">
        <v>82.4</v>
      </c>
      <c r="N294" s="4">
        <v>0.2</v>
      </c>
      <c r="O294" s="4">
        <v>1.2</v>
      </c>
      <c r="P294" s="4">
        <v>1.4</v>
      </c>
      <c r="Q294" s="4">
        <v>0.9</v>
      </c>
      <c r="R294" s="4">
        <v>0.6</v>
      </c>
      <c r="S294" s="4">
        <v>0.4</v>
      </c>
      <c r="T294" s="4">
        <v>0.2</v>
      </c>
      <c r="U294" s="4">
        <v>1.7</v>
      </c>
      <c r="V294" s="4">
        <v>5</v>
      </c>
    </row>
    <row r="295" spans="1:22" x14ac:dyDescent="0.25">
      <c r="A295" s="3" t="s">
        <v>342</v>
      </c>
      <c r="B295" s="3" t="s">
        <v>52</v>
      </c>
      <c r="C295" s="4">
        <v>45</v>
      </c>
      <c r="D295" s="4">
        <v>19.100000000000001</v>
      </c>
      <c r="E295" s="4">
        <v>1.8</v>
      </c>
      <c r="F295" s="4">
        <v>3.6</v>
      </c>
      <c r="G295" s="4">
        <v>51.3</v>
      </c>
      <c r="H295" s="4">
        <v>0</v>
      </c>
      <c r="I295" s="4">
        <v>0.1</v>
      </c>
      <c r="J295" s="4">
        <v>20</v>
      </c>
      <c r="K295" s="4">
        <v>1.4</v>
      </c>
      <c r="L295" s="4">
        <v>2.6</v>
      </c>
      <c r="M295" s="4">
        <v>51.3</v>
      </c>
      <c r="N295" s="4">
        <v>1.2</v>
      </c>
      <c r="O295" s="4">
        <v>2</v>
      </c>
      <c r="P295" s="4">
        <v>3.2</v>
      </c>
      <c r="Q295" s="4">
        <v>1.6</v>
      </c>
      <c r="R295" s="4">
        <v>1.2</v>
      </c>
      <c r="S295" s="4">
        <v>0.9</v>
      </c>
      <c r="T295" s="4">
        <v>0.4</v>
      </c>
      <c r="U295" s="4">
        <v>1.4</v>
      </c>
      <c r="V295" s="4">
        <v>5</v>
      </c>
    </row>
    <row r="296" spans="1:22" x14ac:dyDescent="0.25">
      <c r="A296" s="3" t="s">
        <v>343</v>
      </c>
      <c r="B296" s="3" t="s">
        <v>40</v>
      </c>
      <c r="C296" s="4">
        <v>61</v>
      </c>
      <c r="D296" s="4">
        <v>18.7</v>
      </c>
      <c r="E296" s="4">
        <v>2.1</v>
      </c>
      <c r="F296" s="4">
        <v>5.4</v>
      </c>
      <c r="G296" s="4">
        <v>38.5</v>
      </c>
      <c r="H296" s="4">
        <v>0.6</v>
      </c>
      <c r="I296" s="4">
        <v>1.8</v>
      </c>
      <c r="J296" s="4">
        <v>34.299999999999997</v>
      </c>
      <c r="K296" s="4">
        <v>0.3</v>
      </c>
      <c r="L296" s="4">
        <v>0.4</v>
      </c>
      <c r="M296" s="4">
        <v>65.400000000000006</v>
      </c>
      <c r="N296" s="4">
        <v>0.4</v>
      </c>
      <c r="O296" s="4">
        <v>1.2</v>
      </c>
      <c r="P296" s="4">
        <v>1.6</v>
      </c>
      <c r="Q296" s="4">
        <v>2.9</v>
      </c>
      <c r="R296" s="4">
        <v>1.1000000000000001</v>
      </c>
      <c r="S296" s="4">
        <v>0.5</v>
      </c>
      <c r="T296" s="4">
        <v>0.1</v>
      </c>
      <c r="U296" s="4">
        <v>1.5</v>
      </c>
      <c r="V296" s="4">
        <v>5</v>
      </c>
    </row>
    <row r="297" spans="1:22" x14ac:dyDescent="0.25">
      <c r="A297" s="3" t="s">
        <v>344</v>
      </c>
      <c r="B297" s="3" t="s">
        <v>94</v>
      </c>
      <c r="C297" s="4">
        <v>68</v>
      </c>
      <c r="D297" s="4">
        <v>13.8</v>
      </c>
      <c r="E297" s="4">
        <v>1.9</v>
      </c>
      <c r="F297" s="4">
        <v>3.9</v>
      </c>
      <c r="G297" s="4">
        <v>47.5</v>
      </c>
      <c r="H297" s="4">
        <v>0.2</v>
      </c>
      <c r="I297" s="4">
        <v>0.6</v>
      </c>
      <c r="J297" s="4">
        <v>31.6</v>
      </c>
      <c r="K297" s="4">
        <v>1.2</v>
      </c>
      <c r="L297" s="4">
        <v>1.4</v>
      </c>
      <c r="M297" s="4">
        <v>82.3</v>
      </c>
      <c r="N297" s="4">
        <v>0.5</v>
      </c>
      <c r="O297" s="4">
        <v>1.1000000000000001</v>
      </c>
      <c r="P297" s="4">
        <v>1.6</v>
      </c>
      <c r="Q297" s="4">
        <v>1.7</v>
      </c>
      <c r="R297" s="4">
        <v>0.6</v>
      </c>
      <c r="S297" s="4">
        <v>0.5</v>
      </c>
      <c r="T297" s="4">
        <v>0.2</v>
      </c>
      <c r="U297" s="4">
        <v>1.2</v>
      </c>
      <c r="V297" s="4">
        <v>5</v>
      </c>
    </row>
    <row r="298" spans="1:22" x14ac:dyDescent="0.25">
      <c r="A298" s="3" t="s">
        <v>345</v>
      </c>
      <c r="B298" s="3" t="s">
        <v>38</v>
      </c>
      <c r="C298" s="4">
        <v>64</v>
      </c>
      <c r="D298" s="4">
        <v>15.3</v>
      </c>
      <c r="E298" s="4">
        <v>1.5</v>
      </c>
      <c r="F298" s="4">
        <v>3.1</v>
      </c>
      <c r="G298" s="4">
        <v>47.4</v>
      </c>
      <c r="H298" s="4">
        <v>0</v>
      </c>
      <c r="I298" s="4">
        <v>0</v>
      </c>
      <c r="J298" s="4">
        <v>0</v>
      </c>
      <c r="K298" s="4">
        <v>2</v>
      </c>
      <c r="L298" s="4">
        <v>2.9</v>
      </c>
      <c r="M298" s="4">
        <v>68.099999999999994</v>
      </c>
      <c r="N298" s="4">
        <v>1.9</v>
      </c>
      <c r="O298" s="4">
        <v>2.6</v>
      </c>
      <c r="P298" s="4">
        <v>4.5</v>
      </c>
      <c r="Q298" s="4">
        <v>0.3</v>
      </c>
      <c r="R298" s="4">
        <v>0.7</v>
      </c>
      <c r="S298" s="4">
        <v>0.4</v>
      </c>
      <c r="T298" s="4">
        <v>0.3</v>
      </c>
      <c r="U298" s="4">
        <v>2.1</v>
      </c>
      <c r="V298" s="4">
        <v>4.9000000000000004</v>
      </c>
    </row>
    <row r="299" spans="1:22" x14ac:dyDescent="0.25">
      <c r="A299" s="3" t="s">
        <v>346</v>
      </c>
      <c r="B299" s="3" t="s">
        <v>85</v>
      </c>
      <c r="C299" s="4">
        <v>41</v>
      </c>
      <c r="D299" s="4">
        <v>15.7</v>
      </c>
      <c r="E299" s="4">
        <v>1.9</v>
      </c>
      <c r="F299" s="4">
        <v>4.3</v>
      </c>
      <c r="G299" s="4">
        <v>43.8</v>
      </c>
      <c r="H299" s="4">
        <v>0.5</v>
      </c>
      <c r="I299" s="4">
        <v>1</v>
      </c>
      <c r="J299" s="4">
        <v>45.2</v>
      </c>
      <c r="K299" s="4">
        <v>0.6</v>
      </c>
      <c r="L299" s="4">
        <v>0.7</v>
      </c>
      <c r="M299" s="4">
        <v>83.3</v>
      </c>
      <c r="N299" s="4">
        <v>0.2</v>
      </c>
      <c r="O299" s="4">
        <v>1.2</v>
      </c>
      <c r="P299" s="4">
        <v>1.4</v>
      </c>
      <c r="Q299" s="4">
        <v>2.8</v>
      </c>
      <c r="R299" s="4">
        <v>1.1000000000000001</v>
      </c>
      <c r="S299" s="4">
        <v>0.6</v>
      </c>
      <c r="T299" s="4">
        <v>0.1</v>
      </c>
      <c r="U299" s="4">
        <v>1.2</v>
      </c>
      <c r="V299" s="4">
        <v>4.9000000000000004</v>
      </c>
    </row>
    <row r="300" spans="1:22" x14ac:dyDescent="0.25">
      <c r="A300" s="3" t="s">
        <v>347</v>
      </c>
      <c r="B300" s="3" t="s">
        <v>24</v>
      </c>
      <c r="C300" s="4">
        <v>20</v>
      </c>
      <c r="D300" s="4">
        <v>11.8</v>
      </c>
      <c r="E300" s="4">
        <v>1.6</v>
      </c>
      <c r="F300" s="4">
        <v>3.4</v>
      </c>
      <c r="G300" s="4">
        <v>45.6</v>
      </c>
      <c r="H300" s="4">
        <v>1.4</v>
      </c>
      <c r="I300" s="4">
        <v>2.7</v>
      </c>
      <c r="J300" s="4">
        <v>51.9</v>
      </c>
      <c r="K300" s="4">
        <v>0.4</v>
      </c>
      <c r="L300" s="4">
        <v>0.6</v>
      </c>
      <c r="M300" s="4">
        <v>63.6</v>
      </c>
      <c r="N300" s="4">
        <v>0.1</v>
      </c>
      <c r="O300" s="4">
        <v>1.1000000000000001</v>
      </c>
      <c r="P300" s="4">
        <v>1.2</v>
      </c>
      <c r="Q300" s="4">
        <v>0.5</v>
      </c>
      <c r="R300" s="4">
        <v>0.2</v>
      </c>
      <c r="S300" s="4">
        <v>0.2</v>
      </c>
      <c r="T300" s="4">
        <v>0.2</v>
      </c>
      <c r="U300" s="4">
        <v>0.3</v>
      </c>
      <c r="V300" s="4">
        <v>4.9000000000000004</v>
      </c>
    </row>
    <row r="301" spans="1:22" x14ac:dyDescent="0.25">
      <c r="A301" s="3" t="s">
        <v>348</v>
      </c>
      <c r="B301" s="3" t="s">
        <v>83</v>
      </c>
      <c r="C301" s="4">
        <v>52</v>
      </c>
      <c r="D301" s="4">
        <v>15.2</v>
      </c>
      <c r="E301" s="4">
        <v>1.8</v>
      </c>
      <c r="F301" s="4">
        <v>4.9000000000000004</v>
      </c>
      <c r="G301" s="4">
        <v>36.700000000000003</v>
      </c>
      <c r="H301" s="4">
        <v>0.6</v>
      </c>
      <c r="I301" s="4">
        <v>1.8</v>
      </c>
      <c r="J301" s="4">
        <v>31.9</v>
      </c>
      <c r="K301" s="4">
        <v>0.8</v>
      </c>
      <c r="L301" s="4">
        <v>1.1000000000000001</v>
      </c>
      <c r="M301" s="4">
        <v>70.900000000000006</v>
      </c>
      <c r="N301" s="4">
        <v>0.7</v>
      </c>
      <c r="O301" s="4">
        <v>2.1</v>
      </c>
      <c r="P301" s="4">
        <v>2.8</v>
      </c>
      <c r="Q301" s="4">
        <v>0.5</v>
      </c>
      <c r="R301" s="4">
        <v>0.9</v>
      </c>
      <c r="S301" s="4">
        <v>0.4</v>
      </c>
      <c r="T301" s="4">
        <v>0.6</v>
      </c>
      <c r="U301" s="4">
        <v>1.3</v>
      </c>
      <c r="V301" s="4">
        <v>4.9000000000000004</v>
      </c>
    </row>
    <row r="302" spans="1:22" x14ac:dyDescent="0.25">
      <c r="A302" s="3" t="s">
        <v>349</v>
      </c>
      <c r="B302" s="3" t="s">
        <v>59</v>
      </c>
      <c r="C302" s="4">
        <v>58</v>
      </c>
      <c r="D302" s="4">
        <v>16.899999999999999</v>
      </c>
      <c r="E302" s="4">
        <v>1.8</v>
      </c>
      <c r="F302" s="4">
        <v>4</v>
      </c>
      <c r="G302" s="4">
        <v>45.9</v>
      </c>
      <c r="H302" s="4">
        <v>0.2</v>
      </c>
      <c r="I302" s="4">
        <v>0.4</v>
      </c>
      <c r="J302" s="4">
        <v>52.4</v>
      </c>
      <c r="K302" s="4">
        <v>1</v>
      </c>
      <c r="L302" s="4">
        <v>1.3</v>
      </c>
      <c r="M302" s="4">
        <v>77.900000000000006</v>
      </c>
      <c r="N302" s="4">
        <v>0.5</v>
      </c>
      <c r="O302" s="4">
        <v>1.8</v>
      </c>
      <c r="P302" s="4">
        <v>2.2000000000000002</v>
      </c>
      <c r="Q302" s="4">
        <v>3.4</v>
      </c>
      <c r="R302" s="4">
        <v>1.1000000000000001</v>
      </c>
      <c r="S302" s="4">
        <v>0.6</v>
      </c>
      <c r="T302" s="4">
        <v>0.2</v>
      </c>
      <c r="U302" s="4">
        <v>1.3</v>
      </c>
      <c r="V302" s="4">
        <v>4.9000000000000004</v>
      </c>
    </row>
    <row r="303" spans="1:22" x14ac:dyDescent="0.25">
      <c r="A303" s="3" t="s">
        <v>350</v>
      </c>
      <c r="B303" s="3" t="s">
        <v>85</v>
      </c>
      <c r="C303" s="4">
        <v>71</v>
      </c>
      <c r="D303" s="4">
        <v>16.5</v>
      </c>
      <c r="E303" s="4">
        <v>2</v>
      </c>
      <c r="F303" s="4">
        <v>4.4000000000000004</v>
      </c>
      <c r="G303" s="4">
        <v>45.7</v>
      </c>
      <c r="H303" s="4">
        <v>0.3</v>
      </c>
      <c r="I303" s="4">
        <v>0.9</v>
      </c>
      <c r="J303" s="4">
        <v>31.1</v>
      </c>
      <c r="K303" s="4">
        <v>0.6</v>
      </c>
      <c r="L303" s="4">
        <v>1</v>
      </c>
      <c r="M303" s="4">
        <v>61.1</v>
      </c>
      <c r="N303" s="4">
        <v>0.3</v>
      </c>
      <c r="O303" s="4">
        <v>1.6</v>
      </c>
      <c r="P303" s="4">
        <v>1.9</v>
      </c>
      <c r="Q303" s="4">
        <v>2.9</v>
      </c>
      <c r="R303" s="4">
        <v>1.4</v>
      </c>
      <c r="S303" s="4">
        <v>0.9</v>
      </c>
      <c r="T303" s="4">
        <v>0.1</v>
      </c>
      <c r="U303" s="4">
        <v>1.6</v>
      </c>
      <c r="V303" s="4">
        <v>4.9000000000000004</v>
      </c>
    </row>
    <row r="304" spans="1:22" x14ac:dyDescent="0.25">
      <c r="A304" s="3" t="s">
        <v>351</v>
      </c>
      <c r="B304" s="3" t="s">
        <v>22</v>
      </c>
      <c r="C304" s="4">
        <v>29</v>
      </c>
      <c r="D304" s="4">
        <v>13.4</v>
      </c>
      <c r="E304" s="4">
        <v>1.9</v>
      </c>
      <c r="F304" s="4">
        <v>4.9000000000000004</v>
      </c>
      <c r="G304" s="4">
        <v>39.700000000000003</v>
      </c>
      <c r="H304" s="4">
        <v>0.6</v>
      </c>
      <c r="I304" s="4">
        <v>1.9</v>
      </c>
      <c r="J304" s="4">
        <v>31.5</v>
      </c>
      <c r="K304" s="4">
        <v>0.3</v>
      </c>
      <c r="L304" s="4">
        <v>0.6</v>
      </c>
      <c r="M304" s="4">
        <v>62.5</v>
      </c>
      <c r="N304" s="4">
        <v>0.6</v>
      </c>
      <c r="O304" s="4">
        <v>1.4</v>
      </c>
      <c r="P304" s="4">
        <v>2</v>
      </c>
      <c r="Q304" s="4">
        <v>0.6</v>
      </c>
      <c r="R304" s="4">
        <v>0.7</v>
      </c>
      <c r="S304" s="4">
        <v>0.8</v>
      </c>
      <c r="T304" s="4">
        <v>0.3</v>
      </c>
      <c r="U304" s="4">
        <v>1.5</v>
      </c>
      <c r="V304" s="4">
        <v>4.8</v>
      </c>
    </row>
    <row r="305" spans="1:22" x14ac:dyDescent="0.25">
      <c r="A305" s="3" t="s">
        <v>352</v>
      </c>
      <c r="B305" s="3" t="s">
        <v>26</v>
      </c>
      <c r="C305" s="4">
        <v>60</v>
      </c>
      <c r="D305" s="4">
        <v>13.6</v>
      </c>
      <c r="E305" s="4">
        <v>1.9</v>
      </c>
      <c r="F305" s="4">
        <v>3.8</v>
      </c>
      <c r="G305" s="4">
        <v>49.8</v>
      </c>
      <c r="H305" s="4">
        <v>0</v>
      </c>
      <c r="I305" s="4">
        <v>0</v>
      </c>
      <c r="J305" s="4">
        <v>100</v>
      </c>
      <c r="K305" s="4">
        <v>1</v>
      </c>
      <c r="L305" s="4">
        <v>1.6</v>
      </c>
      <c r="M305" s="4">
        <v>63.4</v>
      </c>
      <c r="N305" s="4">
        <v>1.7</v>
      </c>
      <c r="O305" s="4">
        <v>3.3</v>
      </c>
      <c r="P305" s="4">
        <v>5</v>
      </c>
      <c r="Q305" s="4">
        <v>0.7</v>
      </c>
      <c r="R305" s="4">
        <v>0.9</v>
      </c>
      <c r="S305" s="4">
        <v>0.5</v>
      </c>
      <c r="T305" s="4">
        <v>0.8</v>
      </c>
      <c r="U305" s="4">
        <v>1.8</v>
      </c>
      <c r="V305" s="4">
        <v>4.8</v>
      </c>
    </row>
    <row r="306" spans="1:22" x14ac:dyDescent="0.25">
      <c r="A306" s="3" t="s">
        <v>353</v>
      </c>
      <c r="B306" s="3" t="s">
        <v>26</v>
      </c>
      <c r="C306" s="4">
        <v>31</v>
      </c>
      <c r="D306" s="4">
        <v>19.5</v>
      </c>
      <c r="E306" s="4">
        <v>2.1</v>
      </c>
      <c r="F306" s="4">
        <v>3.5</v>
      </c>
      <c r="G306" s="4">
        <v>59.8</v>
      </c>
      <c r="H306" s="4">
        <v>0</v>
      </c>
      <c r="I306" s="4">
        <v>0</v>
      </c>
      <c r="J306" s="4" t="s">
        <v>88</v>
      </c>
      <c r="K306" s="4">
        <v>0.7</v>
      </c>
      <c r="L306" s="4">
        <v>1.6</v>
      </c>
      <c r="M306" s="4">
        <v>42</v>
      </c>
      <c r="N306" s="4">
        <v>1.8</v>
      </c>
      <c r="O306" s="4">
        <v>3.8</v>
      </c>
      <c r="P306" s="4">
        <v>5.6</v>
      </c>
      <c r="Q306" s="4">
        <v>0.7</v>
      </c>
      <c r="R306" s="4">
        <v>0.8</v>
      </c>
      <c r="S306" s="4">
        <v>0.3</v>
      </c>
      <c r="T306" s="4">
        <v>1.6</v>
      </c>
      <c r="U306" s="4">
        <v>2.1</v>
      </c>
      <c r="V306" s="4">
        <v>4.8</v>
      </c>
    </row>
    <row r="307" spans="1:22" x14ac:dyDescent="0.25">
      <c r="A307" s="3" t="s">
        <v>354</v>
      </c>
      <c r="B307" s="3" t="s">
        <v>34</v>
      </c>
      <c r="C307" s="4">
        <v>70</v>
      </c>
      <c r="D307" s="4">
        <v>12.5</v>
      </c>
      <c r="E307" s="4">
        <v>2</v>
      </c>
      <c r="F307" s="4">
        <v>4.2</v>
      </c>
      <c r="G307" s="4">
        <v>48.1</v>
      </c>
      <c r="H307" s="4">
        <v>0</v>
      </c>
      <c r="I307" s="4">
        <v>0</v>
      </c>
      <c r="J307" s="4">
        <v>0</v>
      </c>
      <c r="K307" s="4">
        <v>0.8</v>
      </c>
      <c r="L307" s="4">
        <v>1.4</v>
      </c>
      <c r="M307" s="4">
        <v>56.4</v>
      </c>
      <c r="N307" s="4">
        <v>1.5</v>
      </c>
      <c r="O307" s="4">
        <v>2.9</v>
      </c>
      <c r="P307" s="4">
        <v>4.4000000000000004</v>
      </c>
      <c r="Q307" s="4">
        <v>0.5</v>
      </c>
      <c r="R307" s="4">
        <v>0.8</v>
      </c>
      <c r="S307" s="4">
        <v>0.3</v>
      </c>
      <c r="T307" s="4">
        <v>0.3</v>
      </c>
      <c r="U307" s="4">
        <v>1.9</v>
      </c>
      <c r="V307" s="4">
        <v>4.8</v>
      </c>
    </row>
    <row r="308" spans="1:22" x14ac:dyDescent="0.25">
      <c r="A308" s="3" t="s">
        <v>355</v>
      </c>
      <c r="B308" s="3" t="s">
        <v>83</v>
      </c>
      <c r="C308" s="4">
        <v>43</v>
      </c>
      <c r="D308" s="4">
        <v>12.3</v>
      </c>
      <c r="E308" s="4">
        <v>1.6</v>
      </c>
      <c r="F308" s="4">
        <v>4.0999999999999996</v>
      </c>
      <c r="G308" s="4">
        <v>38.6</v>
      </c>
      <c r="H308" s="4">
        <v>0.4</v>
      </c>
      <c r="I308" s="4">
        <v>1.4</v>
      </c>
      <c r="J308" s="4">
        <v>29.5</v>
      </c>
      <c r="K308" s="4">
        <v>1.2</v>
      </c>
      <c r="L308" s="4">
        <v>1.6</v>
      </c>
      <c r="M308" s="4">
        <v>75.400000000000006</v>
      </c>
      <c r="N308" s="4">
        <v>0.5</v>
      </c>
      <c r="O308" s="4">
        <v>2.4</v>
      </c>
      <c r="P308" s="4">
        <v>2.8</v>
      </c>
      <c r="Q308" s="4">
        <v>0.7</v>
      </c>
      <c r="R308" s="4">
        <v>0.9</v>
      </c>
      <c r="S308" s="4">
        <v>0.6</v>
      </c>
      <c r="T308" s="4">
        <v>0.4</v>
      </c>
      <c r="U308" s="4">
        <v>1.5</v>
      </c>
      <c r="V308" s="4">
        <v>4.8</v>
      </c>
    </row>
    <row r="309" spans="1:22" x14ac:dyDescent="0.25">
      <c r="A309" s="3" t="s">
        <v>356</v>
      </c>
      <c r="B309" s="3" t="s">
        <v>22</v>
      </c>
      <c r="C309" s="4">
        <v>54</v>
      </c>
      <c r="D309" s="4">
        <v>14.2</v>
      </c>
      <c r="E309" s="4">
        <v>1.8</v>
      </c>
      <c r="F309" s="4">
        <v>4.8</v>
      </c>
      <c r="G309" s="4">
        <v>37.200000000000003</v>
      </c>
      <c r="H309" s="4">
        <v>0.8</v>
      </c>
      <c r="I309" s="4">
        <v>2.2999999999999998</v>
      </c>
      <c r="J309" s="4">
        <v>33.6</v>
      </c>
      <c r="K309" s="4">
        <v>0.4</v>
      </c>
      <c r="L309" s="4">
        <v>0.6</v>
      </c>
      <c r="M309" s="4">
        <v>64.7</v>
      </c>
      <c r="N309" s="4">
        <v>0.4</v>
      </c>
      <c r="O309" s="4">
        <v>2.2000000000000002</v>
      </c>
      <c r="P309" s="4">
        <v>2.6</v>
      </c>
      <c r="Q309" s="4">
        <v>0.3</v>
      </c>
      <c r="R309" s="4">
        <v>0.6</v>
      </c>
      <c r="S309" s="4">
        <v>0.3</v>
      </c>
      <c r="T309" s="4">
        <v>0.5</v>
      </c>
      <c r="U309" s="4">
        <v>1.2</v>
      </c>
      <c r="V309" s="4">
        <v>4.8</v>
      </c>
    </row>
    <row r="310" spans="1:22" x14ac:dyDescent="0.25">
      <c r="A310" s="3" t="s">
        <v>357</v>
      </c>
      <c r="B310" s="3" t="s">
        <v>40</v>
      </c>
      <c r="C310" s="4">
        <v>29</v>
      </c>
      <c r="D310" s="4">
        <v>8.3000000000000007</v>
      </c>
      <c r="E310" s="4">
        <v>1.8</v>
      </c>
      <c r="F310" s="4">
        <v>4.0999999999999996</v>
      </c>
      <c r="G310" s="4">
        <v>44.1</v>
      </c>
      <c r="H310" s="4">
        <v>0.8</v>
      </c>
      <c r="I310" s="4">
        <v>2.1</v>
      </c>
      <c r="J310" s="4">
        <v>40</v>
      </c>
      <c r="K310" s="4">
        <v>0.3</v>
      </c>
      <c r="L310" s="4">
        <v>0.4</v>
      </c>
      <c r="M310" s="4">
        <v>72.7</v>
      </c>
      <c r="N310" s="4">
        <v>0</v>
      </c>
      <c r="O310" s="4">
        <v>0.7</v>
      </c>
      <c r="P310" s="4">
        <v>0.7</v>
      </c>
      <c r="Q310" s="4">
        <v>1.8</v>
      </c>
      <c r="R310" s="4">
        <v>0.9</v>
      </c>
      <c r="S310" s="4">
        <v>0.5</v>
      </c>
      <c r="T310" s="4">
        <v>0</v>
      </c>
      <c r="U310" s="4">
        <v>0.6</v>
      </c>
      <c r="V310" s="4">
        <v>4.7</v>
      </c>
    </row>
    <row r="311" spans="1:22" x14ac:dyDescent="0.25">
      <c r="A311" s="3" t="s">
        <v>358</v>
      </c>
      <c r="B311" s="3" t="s">
        <v>47</v>
      </c>
      <c r="C311" s="4">
        <v>72</v>
      </c>
      <c r="D311" s="4">
        <v>17.7</v>
      </c>
      <c r="E311" s="4">
        <v>1.7</v>
      </c>
      <c r="F311" s="4">
        <v>4.0999999999999996</v>
      </c>
      <c r="G311" s="4">
        <v>41.2</v>
      </c>
      <c r="H311" s="4">
        <v>0.8</v>
      </c>
      <c r="I311" s="4">
        <v>2.2000000000000002</v>
      </c>
      <c r="J311" s="4">
        <v>36.799999999999997</v>
      </c>
      <c r="K311" s="4">
        <v>0.5</v>
      </c>
      <c r="L311" s="4">
        <v>0.7</v>
      </c>
      <c r="M311" s="4">
        <v>79.2</v>
      </c>
      <c r="N311" s="4">
        <v>0.4</v>
      </c>
      <c r="O311" s="4">
        <v>1.3</v>
      </c>
      <c r="P311" s="4">
        <v>1.7</v>
      </c>
      <c r="Q311" s="4">
        <v>2.6</v>
      </c>
      <c r="R311" s="4">
        <v>0.8</v>
      </c>
      <c r="S311" s="4">
        <v>0.5</v>
      </c>
      <c r="T311" s="4">
        <v>0.1</v>
      </c>
      <c r="U311" s="4">
        <v>1.7</v>
      </c>
      <c r="V311" s="4">
        <v>4.7</v>
      </c>
    </row>
    <row r="312" spans="1:22" x14ac:dyDescent="0.25">
      <c r="A312" s="3" t="s">
        <v>359</v>
      </c>
      <c r="B312" s="3" t="s">
        <v>59</v>
      </c>
      <c r="C312" s="4">
        <v>53</v>
      </c>
      <c r="D312" s="4">
        <v>10.9</v>
      </c>
      <c r="E312" s="4">
        <v>2.1</v>
      </c>
      <c r="F312" s="4">
        <v>4.2</v>
      </c>
      <c r="G312" s="4">
        <v>50.5</v>
      </c>
      <c r="H312" s="4">
        <v>0</v>
      </c>
      <c r="I312" s="4">
        <v>0</v>
      </c>
      <c r="J312" s="4" t="s">
        <v>88</v>
      </c>
      <c r="K312" s="4">
        <v>0.5</v>
      </c>
      <c r="L312" s="4">
        <v>0.6</v>
      </c>
      <c r="M312" s="4">
        <v>87.1</v>
      </c>
      <c r="N312" s="4">
        <v>1</v>
      </c>
      <c r="O312" s="4">
        <v>1.4</v>
      </c>
      <c r="P312" s="4">
        <v>2.4</v>
      </c>
      <c r="Q312" s="4">
        <v>0.3</v>
      </c>
      <c r="R312" s="4">
        <v>0.8</v>
      </c>
      <c r="S312" s="4">
        <v>0.1</v>
      </c>
      <c r="T312" s="4">
        <v>0.5</v>
      </c>
      <c r="U312" s="4">
        <v>1.9</v>
      </c>
      <c r="V312" s="4">
        <v>4.7</v>
      </c>
    </row>
    <row r="313" spans="1:22" x14ac:dyDescent="0.25">
      <c r="A313" s="3" t="s">
        <v>360</v>
      </c>
      <c r="B313" s="3" t="s">
        <v>43</v>
      </c>
      <c r="C313" s="4">
        <v>65</v>
      </c>
      <c r="D313" s="4">
        <v>16.5</v>
      </c>
      <c r="E313" s="4">
        <v>2.1</v>
      </c>
      <c r="F313" s="4">
        <v>4.5999999999999996</v>
      </c>
      <c r="G313" s="4">
        <v>44.7</v>
      </c>
      <c r="H313" s="4">
        <v>0</v>
      </c>
      <c r="I313" s="4">
        <v>0.2</v>
      </c>
      <c r="J313" s="4">
        <v>15.4</v>
      </c>
      <c r="K313" s="4">
        <v>0.5</v>
      </c>
      <c r="L313" s="4">
        <v>0.8</v>
      </c>
      <c r="M313" s="4">
        <v>66</v>
      </c>
      <c r="N313" s="4">
        <v>1.8</v>
      </c>
      <c r="O313" s="4">
        <v>3</v>
      </c>
      <c r="P313" s="4">
        <v>4.8</v>
      </c>
      <c r="Q313" s="4">
        <v>1.1000000000000001</v>
      </c>
      <c r="R313" s="4">
        <v>0.7</v>
      </c>
      <c r="S313" s="4">
        <v>0.4</v>
      </c>
      <c r="T313" s="4">
        <v>0.5</v>
      </c>
      <c r="U313" s="4">
        <v>1.9</v>
      </c>
      <c r="V313" s="4">
        <v>4.7</v>
      </c>
    </row>
    <row r="314" spans="1:22" x14ac:dyDescent="0.25">
      <c r="A314" s="3" t="s">
        <v>361</v>
      </c>
      <c r="B314" s="3" t="s">
        <v>28</v>
      </c>
      <c r="C314" s="4">
        <v>22</v>
      </c>
      <c r="D314" s="4">
        <v>11.5</v>
      </c>
      <c r="E314" s="4">
        <v>1.4</v>
      </c>
      <c r="F314" s="4">
        <v>4</v>
      </c>
      <c r="G314" s="4">
        <v>35.6</v>
      </c>
      <c r="H314" s="4">
        <v>0.8</v>
      </c>
      <c r="I314" s="4">
        <v>2.5</v>
      </c>
      <c r="J314" s="4">
        <v>32.700000000000003</v>
      </c>
      <c r="K314" s="4">
        <v>1</v>
      </c>
      <c r="L314" s="4">
        <v>1.3</v>
      </c>
      <c r="M314" s="4">
        <v>72.400000000000006</v>
      </c>
      <c r="N314" s="4">
        <v>0.3</v>
      </c>
      <c r="O314" s="4">
        <v>0.8</v>
      </c>
      <c r="P314" s="4">
        <v>1.1000000000000001</v>
      </c>
      <c r="Q314" s="4">
        <v>1</v>
      </c>
      <c r="R314" s="4">
        <v>1</v>
      </c>
      <c r="S314" s="4">
        <v>0.4</v>
      </c>
      <c r="T314" s="4">
        <v>0.2</v>
      </c>
      <c r="U314" s="4">
        <v>1.1000000000000001</v>
      </c>
      <c r="V314" s="4">
        <v>4.5999999999999996</v>
      </c>
    </row>
    <row r="315" spans="1:22" x14ac:dyDescent="0.25">
      <c r="A315" s="3" t="s">
        <v>362</v>
      </c>
      <c r="B315" s="3" t="s">
        <v>45</v>
      </c>
      <c r="C315" s="4">
        <v>78</v>
      </c>
      <c r="D315" s="4">
        <v>16.100000000000001</v>
      </c>
      <c r="E315" s="4">
        <v>1.7</v>
      </c>
      <c r="F315" s="4">
        <v>3.8</v>
      </c>
      <c r="G315" s="4">
        <v>43.9</v>
      </c>
      <c r="H315" s="4">
        <v>0.6</v>
      </c>
      <c r="I315" s="4">
        <v>1.9</v>
      </c>
      <c r="J315" s="4">
        <v>33.1</v>
      </c>
      <c r="K315" s="4">
        <v>0.6</v>
      </c>
      <c r="L315" s="4">
        <v>0.8</v>
      </c>
      <c r="M315" s="4">
        <v>75.400000000000006</v>
      </c>
      <c r="N315" s="4">
        <v>0.6</v>
      </c>
      <c r="O315" s="4">
        <v>1.9</v>
      </c>
      <c r="P315" s="4">
        <v>2.5</v>
      </c>
      <c r="Q315" s="4">
        <v>0.8</v>
      </c>
      <c r="R315" s="4">
        <v>0.5</v>
      </c>
      <c r="S315" s="4">
        <v>0.8</v>
      </c>
      <c r="T315" s="4">
        <v>0.3</v>
      </c>
      <c r="U315" s="4">
        <v>1.3</v>
      </c>
      <c r="V315" s="4">
        <v>4.5999999999999996</v>
      </c>
    </row>
    <row r="316" spans="1:22" x14ac:dyDescent="0.25">
      <c r="A316" s="3" t="s">
        <v>363</v>
      </c>
      <c r="B316" s="3" t="s">
        <v>100</v>
      </c>
      <c r="C316" s="4">
        <v>20</v>
      </c>
      <c r="D316" s="4">
        <v>9</v>
      </c>
      <c r="E316" s="4">
        <v>1.8</v>
      </c>
      <c r="F316" s="4">
        <v>4.5999999999999996</v>
      </c>
      <c r="G316" s="4">
        <v>38</v>
      </c>
      <c r="H316" s="4">
        <v>0.7</v>
      </c>
      <c r="I316" s="4">
        <v>2.8</v>
      </c>
      <c r="J316" s="4">
        <v>25</v>
      </c>
      <c r="K316" s="4">
        <v>0.4</v>
      </c>
      <c r="L316" s="4">
        <v>0.7</v>
      </c>
      <c r="M316" s="4">
        <v>57.1</v>
      </c>
      <c r="N316" s="4">
        <v>0.3</v>
      </c>
      <c r="O316" s="4">
        <v>1.4</v>
      </c>
      <c r="P316" s="4">
        <v>1.7</v>
      </c>
      <c r="Q316" s="4">
        <v>0.3</v>
      </c>
      <c r="R316" s="4">
        <v>0.4</v>
      </c>
      <c r="S316" s="4">
        <v>0.2</v>
      </c>
      <c r="T316" s="4">
        <v>0.3</v>
      </c>
      <c r="U316" s="4">
        <v>0.8</v>
      </c>
      <c r="V316" s="4">
        <v>4.5999999999999996</v>
      </c>
    </row>
    <row r="317" spans="1:22" x14ac:dyDescent="0.25">
      <c r="A317" s="3" t="s">
        <v>364</v>
      </c>
      <c r="B317" s="3" t="s">
        <v>24</v>
      </c>
      <c r="C317" s="4">
        <v>60</v>
      </c>
      <c r="D317" s="4">
        <v>16.2</v>
      </c>
      <c r="E317" s="4">
        <v>1.6</v>
      </c>
      <c r="F317" s="4">
        <v>3.9</v>
      </c>
      <c r="G317" s="4">
        <v>41.5</v>
      </c>
      <c r="H317" s="4">
        <v>0.8</v>
      </c>
      <c r="I317" s="4">
        <v>2.2000000000000002</v>
      </c>
      <c r="J317" s="4">
        <v>34.299999999999997</v>
      </c>
      <c r="K317" s="4">
        <v>0.4</v>
      </c>
      <c r="L317" s="4">
        <v>0.6</v>
      </c>
      <c r="M317" s="4">
        <v>78.8</v>
      </c>
      <c r="N317" s="4">
        <v>0.4</v>
      </c>
      <c r="O317" s="4">
        <v>1.4</v>
      </c>
      <c r="P317" s="4">
        <v>1.8</v>
      </c>
      <c r="Q317" s="4">
        <v>1</v>
      </c>
      <c r="R317" s="4">
        <v>0.6</v>
      </c>
      <c r="S317" s="4">
        <v>0.9</v>
      </c>
      <c r="T317" s="4">
        <v>0.1</v>
      </c>
      <c r="U317" s="4">
        <v>1.5</v>
      </c>
      <c r="V317" s="4">
        <v>4.5</v>
      </c>
    </row>
    <row r="318" spans="1:22" x14ac:dyDescent="0.25">
      <c r="A318" s="3" t="s">
        <v>365</v>
      </c>
      <c r="B318" s="3" t="s">
        <v>107</v>
      </c>
      <c r="C318" s="4">
        <v>77</v>
      </c>
      <c r="D318" s="4">
        <v>16</v>
      </c>
      <c r="E318" s="4">
        <v>1.7</v>
      </c>
      <c r="F318" s="4">
        <v>4.4000000000000004</v>
      </c>
      <c r="G318" s="4">
        <v>38.4</v>
      </c>
      <c r="H318" s="4">
        <v>0.7</v>
      </c>
      <c r="I318" s="4">
        <v>2.2999999999999998</v>
      </c>
      <c r="J318" s="4">
        <v>32</v>
      </c>
      <c r="K318" s="4">
        <v>0.4</v>
      </c>
      <c r="L318" s="4">
        <v>0.5</v>
      </c>
      <c r="M318" s="4">
        <v>75.599999999999994</v>
      </c>
      <c r="N318" s="4">
        <v>0.2</v>
      </c>
      <c r="O318" s="4">
        <v>1.4</v>
      </c>
      <c r="P318" s="4">
        <v>1.6</v>
      </c>
      <c r="Q318" s="4">
        <v>0.9</v>
      </c>
      <c r="R318" s="4">
        <v>0.6</v>
      </c>
      <c r="S318" s="4">
        <v>0.4</v>
      </c>
      <c r="T318" s="4">
        <v>0.2</v>
      </c>
      <c r="U318" s="4">
        <v>1.1000000000000001</v>
      </c>
      <c r="V318" s="4">
        <v>4.5</v>
      </c>
    </row>
    <row r="319" spans="1:22" x14ac:dyDescent="0.25">
      <c r="A319" s="3" t="s">
        <v>366</v>
      </c>
      <c r="B319" s="3" t="s">
        <v>73</v>
      </c>
      <c r="C319" s="4">
        <v>35</v>
      </c>
      <c r="D319" s="4">
        <v>9</v>
      </c>
      <c r="E319" s="4">
        <v>1.6</v>
      </c>
      <c r="F319" s="4">
        <v>3.6</v>
      </c>
      <c r="G319" s="4">
        <v>45.6</v>
      </c>
      <c r="H319" s="4">
        <v>0.4</v>
      </c>
      <c r="I319" s="4">
        <v>0.7</v>
      </c>
      <c r="J319" s="4">
        <v>52</v>
      </c>
      <c r="K319" s="4">
        <v>0.9</v>
      </c>
      <c r="L319" s="4">
        <v>1.3</v>
      </c>
      <c r="M319" s="4">
        <v>72.7</v>
      </c>
      <c r="N319" s="4">
        <v>0.3</v>
      </c>
      <c r="O319" s="4">
        <v>1.3</v>
      </c>
      <c r="P319" s="4">
        <v>1.5</v>
      </c>
      <c r="Q319" s="4">
        <v>0.7</v>
      </c>
      <c r="R319" s="4">
        <v>0.7</v>
      </c>
      <c r="S319" s="4">
        <v>0.4</v>
      </c>
      <c r="T319" s="4">
        <v>0.1</v>
      </c>
      <c r="U319" s="4">
        <v>0.6</v>
      </c>
      <c r="V319" s="4">
        <v>4.5</v>
      </c>
    </row>
    <row r="320" spans="1:22" x14ac:dyDescent="0.25">
      <c r="A320" s="3" t="s">
        <v>367</v>
      </c>
      <c r="B320" s="3" t="s">
        <v>52</v>
      </c>
      <c r="C320" s="4">
        <v>35</v>
      </c>
      <c r="D320" s="4">
        <v>16.3</v>
      </c>
      <c r="E320" s="4">
        <v>1.6</v>
      </c>
      <c r="F320" s="4">
        <v>4.3</v>
      </c>
      <c r="G320" s="4">
        <v>36.200000000000003</v>
      </c>
      <c r="H320" s="4">
        <v>1.1000000000000001</v>
      </c>
      <c r="I320" s="4">
        <v>2.9</v>
      </c>
      <c r="J320" s="4">
        <v>37.9</v>
      </c>
      <c r="K320" s="4">
        <v>0.3</v>
      </c>
      <c r="L320" s="4">
        <v>0.4</v>
      </c>
      <c r="M320" s="4">
        <v>66.7</v>
      </c>
      <c r="N320" s="4">
        <v>0.1</v>
      </c>
      <c r="O320" s="4">
        <v>0.9</v>
      </c>
      <c r="P320" s="4">
        <v>1.1000000000000001</v>
      </c>
      <c r="Q320" s="4">
        <v>1.6</v>
      </c>
      <c r="R320" s="4">
        <v>0.8</v>
      </c>
      <c r="S320" s="4">
        <v>0.4</v>
      </c>
      <c r="T320" s="4">
        <v>0</v>
      </c>
      <c r="U320" s="4">
        <v>1.4</v>
      </c>
      <c r="V320" s="4">
        <v>4.5</v>
      </c>
    </row>
    <row r="321" spans="1:22" x14ac:dyDescent="0.25">
      <c r="A321" s="3" t="s">
        <v>368</v>
      </c>
      <c r="B321" s="3" t="s">
        <v>92</v>
      </c>
      <c r="C321" s="4">
        <v>37</v>
      </c>
      <c r="D321" s="4">
        <v>13.2</v>
      </c>
      <c r="E321" s="4">
        <v>1.7</v>
      </c>
      <c r="F321" s="4">
        <v>4</v>
      </c>
      <c r="G321" s="4">
        <v>43.5</v>
      </c>
      <c r="H321" s="4">
        <v>0.3</v>
      </c>
      <c r="I321" s="4">
        <v>1.1000000000000001</v>
      </c>
      <c r="J321" s="4">
        <v>30</v>
      </c>
      <c r="K321" s="4">
        <v>0.6</v>
      </c>
      <c r="L321" s="4">
        <v>1</v>
      </c>
      <c r="M321" s="4">
        <v>64.900000000000006</v>
      </c>
      <c r="N321" s="4">
        <v>1.1000000000000001</v>
      </c>
      <c r="O321" s="4">
        <v>2.2999999999999998</v>
      </c>
      <c r="P321" s="4">
        <v>3.5</v>
      </c>
      <c r="Q321" s="4">
        <v>0.4</v>
      </c>
      <c r="R321" s="4">
        <v>1.1000000000000001</v>
      </c>
      <c r="S321" s="4">
        <v>0.4</v>
      </c>
      <c r="T321" s="4">
        <v>0.7</v>
      </c>
      <c r="U321" s="4">
        <v>2</v>
      </c>
      <c r="V321" s="4">
        <v>4.4000000000000004</v>
      </c>
    </row>
    <row r="322" spans="1:22" x14ac:dyDescent="0.25">
      <c r="A322" s="3" t="s">
        <v>369</v>
      </c>
      <c r="B322" s="3" t="s">
        <v>49</v>
      </c>
      <c r="C322" s="4">
        <v>45</v>
      </c>
      <c r="D322" s="4">
        <v>16.100000000000001</v>
      </c>
      <c r="E322" s="4">
        <v>1.6</v>
      </c>
      <c r="F322" s="4">
        <v>3.7</v>
      </c>
      <c r="G322" s="4">
        <v>44</v>
      </c>
      <c r="H322" s="4">
        <v>0.6</v>
      </c>
      <c r="I322" s="4">
        <v>1.7</v>
      </c>
      <c r="J322" s="4">
        <v>32.5</v>
      </c>
      <c r="K322" s="4">
        <v>0.6</v>
      </c>
      <c r="L322" s="4">
        <v>0.8</v>
      </c>
      <c r="M322" s="4">
        <v>80.599999999999994</v>
      </c>
      <c r="N322" s="4">
        <v>0.2</v>
      </c>
      <c r="O322" s="4">
        <v>1</v>
      </c>
      <c r="P322" s="4">
        <v>1.2</v>
      </c>
      <c r="Q322" s="4">
        <v>1</v>
      </c>
      <c r="R322" s="4">
        <v>0.5</v>
      </c>
      <c r="S322" s="4">
        <v>0.5</v>
      </c>
      <c r="T322" s="4">
        <v>0.2</v>
      </c>
      <c r="U322" s="4">
        <v>2</v>
      </c>
      <c r="V322" s="4">
        <v>4.4000000000000004</v>
      </c>
    </row>
    <row r="323" spans="1:22" x14ac:dyDescent="0.25">
      <c r="A323" s="3" t="s">
        <v>370</v>
      </c>
      <c r="B323" s="3" t="s">
        <v>66</v>
      </c>
      <c r="C323" s="4">
        <v>26</v>
      </c>
      <c r="D323" s="4">
        <v>16.5</v>
      </c>
      <c r="E323" s="4">
        <v>2</v>
      </c>
      <c r="F323" s="4">
        <v>3.9</v>
      </c>
      <c r="G323" s="4">
        <v>51</v>
      </c>
      <c r="H323" s="4">
        <v>0</v>
      </c>
      <c r="I323" s="4">
        <v>0</v>
      </c>
      <c r="J323" s="4" t="s">
        <v>88</v>
      </c>
      <c r="K323" s="4">
        <v>0.3</v>
      </c>
      <c r="L323" s="4">
        <v>0.8</v>
      </c>
      <c r="M323" s="4">
        <v>40</v>
      </c>
      <c r="N323" s="4">
        <v>1.6</v>
      </c>
      <c r="O323" s="4">
        <v>3.2</v>
      </c>
      <c r="P323" s="4">
        <v>4.8</v>
      </c>
      <c r="Q323" s="4">
        <v>1.1000000000000001</v>
      </c>
      <c r="R323" s="4">
        <v>1.1000000000000001</v>
      </c>
      <c r="S323" s="4">
        <v>1</v>
      </c>
      <c r="T323" s="4">
        <v>0.4</v>
      </c>
      <c r="U323" s="4">
        <v>1.8</v>
      </c>
      <c r="V323" s="4">
        <v>4.3</v>
      </c>
    </row>
    <row r="324" spans="1:22" x14ac:dyDescent="0.25">
      <c r="A324" s="3" t="s">
        <v>371</v>
      </c>
      <c r="B324" s="3" t="s">
        <v>22</v>
      </c>
      <c r="C324" s="4">
        <v>32</v>
      </c>
      <c r="D324" s="4">
        <v>19.8</v>
      </c>
      <c r="E324" s="4">
        <v>2</v>
      </c>
      <c r="F324" s="4">
        <v>3.8</v>
      </c>
      <c r="G324" s="4">
        <v>51.2</v>
      </c>
      <c r="H324" s="4">
        <v>0</v>
      </c>
      <c r="I324" s="4">
        <v>0</v>
      </c>
      <c r="J324" s="4">
        <v>0</v>
      </c>
      <c r="K324" s="4">
        <v>0.3</v>
      </c>
      <c r="L324" s="4">
        <v>0.6</v>
      </c>
      <c r="M324" s="4">
        <v>57.9</v>
      </c>
      <c r="N324" s="4">
        <v>1.1000000000000001</v>
      </c>
      <c r="O324" s="4">
        <v>3.1</v>
      </c>
      <c r="P324" s="4">
        <v>4.2</v>
      </c>
      <c r="Q324" s="4">
        <v>1.6</v>
      </c>
      <c r="R324" s="4">
        <v>0.8</v>
      </c>
      <c r="S324" s="4">
        <v>0.8</v>
      </c>
      <c r="T324" s="4">
        <v>0.8</v>
      </c>
      <c r="U324" s="4">
        <v>2.7</v>
      </c>
      <c r="V324" s="4">
        <v>4.3</v>
      </c>
    </row>
    <row r="325" spans="1:22" x14ac:dyDescent="0.25">
      <c r="A325" s="3" t="s">
        <v>372</v>
      </c>
      <c r="B325" s="3" t="s">
        <v>100</v>
      </c>
      <c r="C325" s="4">
        <v>64</v>
      </c>
      <c r="D325" s="4">
        <v>11.6</v>
      </c>
      <c r="E325" s="4">
        <v>1.5</v>
      </c>
      <c r="F325" s="4">
        <v>3.3</v>
      </c>
      <c r="G325" s="4">
        <v>47.1</v>
      </c>
      <c r="H325" s="4">
        <v>0.5</v>
      </c>
      <c r="I325" s="4">
        <v>1.2</v>
      </c>
      <c r="J325" s="4">
        <v>41.9</v>
      </c>
      <c r="K325" s="4">
        <v>0.7</v>
      </c>
      <c r="L325" s="4">
        <v>0.9</v>
      </c>
      <c r="M325" s="4">
        <v>72.900000000000006</v>
      </c>
      <c r="N325" s="4">
        <v>0.8</v>
      </c>
      <c r="O325" s="4">
        <v>1.9</v>
      </c>
      <c r="P325" s="4">
        <v>2.7</v>
      </c>
      <c r="Q325" s="4">
        <v>0.6</v>
      </c>
      <c r="R325" s="4">
        <v>0.7</v>
      </c>
      <c r="S325" s="4">
        <v>0.3</v>
      </c>
      <c r="T325" s="4">
        <v>0.1</v>
      </c>
      <c r="U325" s="4">
        <v>1.3</v>
      </c>
      <c r="V325" s="4">
        <v>4.2</v>
      </c>
    </row>
    <row r="326" spans="1:22" x14ac:dyDescent="0.25">
      <c r="A326" s="3" t="s">
        <v>373</v>
      </c>
      <c r="B326" s="3" t="s">
        <v>103</v>
      </c>
      <c r="C326" s="4">
        <v>20</v>
      </c>
      <c r="D326" s="4">
        <v>11.2</v>
      </c>
      <c r="E326" s="4">
        <v>1.5</v>
      </c>
      <c r="F326" s="4">
        <v>3.1</v>
      </c>
      <c r="G326" s="4">
        <v>47.5</v>
      </c>
      <c r="H326" s="4">
        <v>0</v>
      </c>
      <c r="I326" s="4">
        <v>0.1</v>
      </c>
      <c r="J326" s="4">
        <v>0</v>
      </c>
      <c r="K326" s="4">
        <v>1.3</v>
      </c>
      <c r="L326" s="4">
        <v>1.4</v>
      </c>
      <c r="M326" s="4">
        <v>96.3</v>
      </c>
      <c r="N326" s="4">
        <v>0.8</v>
      </c>
      <c r="O326" s="4">
        <v>0.9</v>
      </c>
      <c r="P326" s="4">
        <v>1.7</v>
      </c>
      <c r="Q326" s="4">
        <v>0.3</v>
      </c>
      <c r="R326" s="4">
        <v>0.6</v>
      </c>
      <c r="S326" s="4">
        <v>0.8</v>
      </c>
      <c r="T326" s="4">
        <v>0.4</v>
      </c>
      <c r="U326" s="4">
        <v>1.8</v>
      </c>
      <c r="V326" s="4">
        <v>4.2</v>
      </c>
    </row>
    <row r="327" spans="1:22" x14ac:dyDescent="0.25">
      <c r="A327" s="3" t="s">
        <v>374</v>
      </c>
      <c r="B327" s="3" t="s">
        <v>36</v>
      </c>
      <c r="C327" s="4">
        <v>18</v>
      </c>
      <c r="D327" s="4">
        <v>12.9</v>
      </c>
      <c r="E327" s="4">
        <v>1.7</v>
      </c>
      <c r="F327" s="4">
        <v>3.3</v>
      </c>
      <c r="G327" s="4">
        <v>51.7</v>
      </c>
      <c r="H327" s="4">
        <v>0</v>
      </c>
      <c r="I327" s="4">
        <v>0</v>
      </c>
      <c r="J327" s="4" t="s">
        <v>88</v>
      </c>
      <c r="K327" s="4">
        <v>0.8</v>
      </c>
      <c r="L327" s="4">
        <v>0.9</v>
      </c>
      <c r="M327" s="4">
        <v>82.4</v>
      </c>
      <c r="N327" s="4">
        <v>0.8</v>
      </c>
      <c r="O327" s="4">
        <v>2.2999999999999998</v>
      </c>
      <c r="P327" s="4">
        <v>3.2</v>
      </c>
      <c r="Q327" s="4">
        <v>0.3</v>
      </c>
      <c r="R327" s="4">
        <v>0.5</v>
      </c>
      <c r="S327" s="4">
        <v>0.2</v>
      </c>
      <c r="T327" s="4">
        <v>0.1</v>
      </c>
      <c r="U327" s="4">
        <v>1.9</v>
      </c>
      <c r="V327" s="4">
        <v>4.2</v>
      </c>
    </row>
    <row r="328" spans="1:22" x14ac:dyDescent="0.25">
      <c r="A328" s="3" t="s">
        <v>375</v>
      </c>
      <c r="B328" s="3" t="s">
        <v>20</v>
      </c>
      <c r="C328" s="4">
        <v>81</v>
      </c>
      <c r="D328" s="4">
        <v>16.7</v>
      </c>
      <c r="E328" s="4">
        <v>1.7</v>
      </c>
      <c r="F328" s="4">
        <v>3</v>
      </c>
      <c r="G328" s="4">
        <v>55.6</v>
      </c>
      <c r="H328" s="4">
        <v>0</v>
      </c>
      <c r="I328" s="4">
        <v>0.2</v>
      </c>
      <c r="J328" s="4">
        <v>23.5</v>
      </c>
      <c r="K328" s="4">
        <v>0.8</v>
      </c>
      <c r="L328" s="4">
        <v>1.1000000000000001</v>
      </c>
      <c r="M328" s="4">
        <v>71</v>
      </c>
      <c r="N328" s="4">
        <v>1.4</v>
      </c>
      <c r="O328" s="4">
        <v>2.2000000000000002</v>
      </c>
      <c r="P328" s="4">
        <v>3.6</v>
      </c>
      <c r="Q328" s="4">
        <v>1.3</v>
      </c>
      <c r="R328" s="4">
        <v>0.9</v>
      </c>
      <c r="S328" s="4">
        <v>0.4</v>
      </c>
      <c r="T328" s="4">
        <v>0.3</v>
      </c>
      <c r="U328" s="4">
        <v>2.2999999999999998</v>
      </c>
      <c r="V328" s="4">
        <v>4.2</v>
      </c>
    </row>
    <row r="329" spans="1:22" x14ac:dyDescent="0.25">
      <c r="A329" s="3" t="s">
        <v>376</v>
      </c>
      <c r="B329" s="3" t="s">
        <v>75</v>
      </c>
      <c r="C329" s="4">
        <v>45</v>
      </c>
      <c r="D329" s="4">
        <v>9.1999999999999993</v>
      </c>
      <c r="E329" s="4">
        <v>1.6</v>
      </c>
      <c r="F329" s="4">
        <v>3.7</v>
      </c>
      <c r="G329" s="4">
        <v>44.2</v>
      </c>
      <c r="H329" s="4">
        <v>0.7</v>
      </c>
      <c r="I329" s="4">
        <v>2</v>
      </c>
      <c r="J329" s="4">
        <v>37.1</v>
      </c>
      <c r="K329" s="4">
        <v>0.2</v>
      </c>
      <c r="L329" s="4">
        <v>0.4</v>
      </c>
      <c r="M329" s="4">
        <v>50</v>
      </c>
      <c r="N329" s="4">
        <v>0.5</v>
      </c>
      <c r="O329" s="4">
        <v>1.5</v>
      </c>
      <c r="P329" s="4">
        <v>2</v>
      </c>
      <c r="Q329" s="4">
        <v>0.3</v>
      </c>
      <c r="R329" s="4">
        <v>0.6</v>
      </c>
      <c r="S329" s="4">
        <v>0.3</v>
      </c>
      <c r="T329" s="4">
        <v>0.2</v>
      </c>
      <c r="U329" s="4">
        <v>1.4</v>
      </c>
      <c r="V329" s="4">
        <v>4.2</v>
      </c>
    </row>
    <row r="330" spans="1:22" x14ac:dyDescent="0.25">
      <c r="A330" s="3" t="s">
        <v>377</v>
      </c>
      <c r="B330" s="3" t="s">
        <v>47</v>
      </c>
      <c r="C330" s="4">
        <v>52</v>
      </c>
      <c r="D330" s="4">
        <v>12.7</v>
      </c>
      <c r="E330" s="4">
        <v>1.5</v>
      </c>
      <c r="F330" s="4">
        <v>4.3</v>
      </c>
      <c r="G330" s="4">
        <v>35.6</v>
      </c>
      <c r="H330" s="4">
        <v>0.3</v>
      </c>
      <c r="I330" s="4">
        <v>1</v>
      </c>
      <c r="J330" s="4">
        <v>24.5</v>
      </c>
      <c r="K330" s="4">
        <v>0.8</v>
      </c>
      <c r="L330" s="4">
        <v>1.3</v>
      </c>
      <c r="M330" s="4">
        <v>63.8</v>
      </c>
      <c r="N330" s="4">
        <v>0.9</v>
      </c>
      <c r="O330" s="4">
        <v>2</v>
      </c>
      <c r="P330" s="4">
        <v>3</v>
      </c>
      <c r="Q330" s="4">
        <v>0.3</v>
      </c>
      <c r="R330" s="4">
        <v>0.9</v>
      </c>
      <c r="S330" s="4">
        <v>0.4</v>
      </c>
      <c r="T330" s="4">
        <v>0.2</v>
      </c>
      <c r="U330" s="4">
        <v>1.8</v>
      </c>
      <c r="V330" s="4">
        <v>4.2</v>
      </c>
    </row>
    <row r="331" spans="1:22" x14ac:dyDescent="0.25">
      <c r="A331" s="3" t="s">
        <v>378</v>
      </c>
      <c r="B331" s="3" t="s">
        <v>75</v>
      </c>
      <c r="C331" s="4">
        <v>24</v>
      </c>
      <c r="D331" s="4">
        <v>14.1</v>
      </c>
      <c r="E331" s="4">
        <v>1.5</v>
      </c>
      <c r="F331" s="4">
        <v>2.5</v>
      </c>
      <c r="G331" s="4">
        <v>60</v>
      </c>
      <c r="H331" s="4">
        <v>0</v>
      </c>
      <c r="I331" s="4">
        <v>0</v>
      </c>
      <c r="J331" s="4" t="s">
        <v>88</v>
      </c>
      <c r="K331" s="4">
        <v>1.1000000000000001</v>
      </c>
      <c r="L331" s="4">
        <v>2.2000000000000002</v>
      </c>
      <c r="M331" s="4">
        <v>51.9</v>
      </c>
      <c r="N331" s="4">
        <v>0.8</v>
      </c>
      <c r="O331" s="4">
        <v>1.8</v>
      </c>
      <c r="P331" s="4">
        <v>2.6</v>
      </c>
      <c r="Q331" s="4">
        <v>0.5</v>
      </c>
      <c r="R331" s="4">
        <v>0.4</v>
      </c>
      <c r="S331" s="4">
        <v>0.4</v>
      </c>
      <c r="T331" s="4">
        <v>1.2</v>
      </c>
      <c r="U331" s="4">
        <v>2.6</v>
      </c>
      <c r="V331" s="4">
        <v>4.0999999999999996</v>
      </c>
    </row>
    <row r="332" spans="1:22" x14ac:dyDescent="0.25">
      <c r="A332" s="3" t="s">
        <v>379</v>
      </c>
      <c r="B332" s="3" t="s">
        <v>24</v>
      </c>
      <c r="C332" s="4">
        <v>73</v>
      </c>
      <c r="D332" s="4">
        <v>20.100000000000001</v>
      </c>
      <c r="E332" s="4">
        <v>1.4</v>
      </c>
      <c r="F332" s="4">
        <v>3.8</v>
      </c>
      <c r="G332" s="4">
        <v>38.200000000000003</v>
      </c>
      <c r="H332" s="4">
        <v>1</v>
      </c>
      <c r="I332" s="4">
        <v>2.9</v>
      </c>
      <c r="J332" s="4">
        <v>34.799999999999997</v>
      </c>
      <c r="K332" s="4">
        <v>0.2</v>
      </c>
      <c r="L332" s="4">
        <v>0.3</v>
      </c>
      <c r="M332" s="4">
        <v>65.2</v>
      </c>
      <c r="N332" s="4">
        <v>0.5</v>
      </c>
      <c r="O332" s="4">
        <v>1.4</v>
      </c>
      <c r="P332" s="4">
        <v>1.9</v>
      </c>
      <c r="Q332" s="4">
        <v>0.9</v>
      </c>
      <c r="R332" s="4">
        <v>0.3</v>
      </c>
      <c r="S332" s="4">
        <v>0.7</v>
      </c>
      <c r="T332" s="4">
        <v>0.5</v>
      </c>
      <c r="U332" s="4">
        <v>1.7</v>
      </c>
      <c r="V332" s="4">
        <v>4.0999999999999996</v>
      </c>
    </row>
    <row r="333" spans="1:22" x14ac:dyDescent="0.25">
      <c r="A333" s="3" t="s">
        <v>380</v>
      </c>
      <c r="B333" s="3" t="s">
        <v>52</v>
      </c>
      <c r="C333" s="4">
        <v>15</v>
      </c>
      <c r="D333" s="4">
        <v>16.3</v>
      </c>
      <c r="E333" s="4">
        <v>1.7</v>
      </c>
      <c r="F333" s="4">
        <v>3.6</v>
      </c>
      <c r="G333" s="4">
        <v>46.3</v>
      </c>
      <c r="H333" s="4">
        <v>0.2</v>
      </c>
      <c r="I333" s="4">
        <v>0.8</v>
      </c>
      <c r="J333" s="4">
        <v>25</v>
      </c>
      <c r="K333" s="4">
        <v>0.6</v>
      </c>
      <c r="L333" s="4">
        <v>0.8</v>
      </c>
      <c r="M333" s="4">
        <v>75</v>
      </c>
      <c r="N333" s="4">
        <v>0.2</v>
      </c>
      <c r="O333" s="4">
        <v>1.3</v>
      </c>
      <c r="P333" s="4">
        <v>1.5</v>
      </c>
      <c r="Q333" s="4">
        <v>2</v>
      </c>
      <c r="R333" s="4">
        <v>0.9</v>
      </c>
      <c r="S333" s="4">
        <v>0.7</v>
      </c>
      <c r="T333" s="4">
        <v>0.1</v>
      </c>
      <c r="U333" s="4">
        <v>2.5</v>
      </c>
      <c r="V333" s="4">
        <v>4.0999999999999996</v>
      </c>
    </row>
    <row r="334" spans="1:22" x14ac:dyDescent="0.25">
      <c r="A334" s="3" t="s">
        <v>381</v>
      </c>
      <c r="B334" s="3" t="s">
        <v>26</v>
      </c>
      <c r="C334" s="4">
        <v>63</v>
      </c>
      <c r="D334" s="4">
        <v>10.5</v>
      </c>
      <c r="E334" s="4">
        <v>1.2</v>
      </c>
      <c r="F334" s="4">
        <v>3.8</v>
      </c>
      <c r="G334" s="4">
        <v>32.1</v>
      </c>
      <c r="H334" s="4">
        <v>0.5</v>
      </c>
      <c r="I334" s="4">
        <v>1.6</v>
      </c>
      <c r="J334" s="4">
        <v>29.4</v>
      </c>
      <c r="K334" s="4">
        <v>1.1000000000000001</v>
      </c>
      <c r="L334" s="4">
        <v>1.4</v>
      </c>
      <c r="M334" s="4">
        <v>75.599999999999994</v>
      </c>
      <c r="N334" s="4">
        <v>0.3</v>
      </c>
      <c r="O334" s="4">
        <v>1</v>
      </c>
      <c r="P334" s="4">
        <v>1.3</v>
      </c>
      <c r="Q334" s="4">
        <v>1.1000000000000001</v>
      </c>
      <c r="R334" s="4">
        <v>0.8</v>
      </c>
      <c r="S334" s="4">
        <v>0.4</v>
      </c>
      <c r="T334" s="4">
        <v>0.3</v>
      </c>
      <c r="U334" s="4">
        <v>0.6</v>
      </c>
      <c r="V334" s="4">
        <v>4</v>
      </c>
    </row>
    <row r="335" spans="1:22" x14ac:dyDescent="0.25">
      <c r="A335" s="3" t="s">
        <v>382</v>
      </c>
      <c r="B335" s="3" t="s">
        <v>28</v>
      </c>
      <c r="C335" s="4">
        <v>1</v>
      </c>
      <c r="D335" s="4">
        <v>19.399999999999999</v>
      </c>
      <c r="E335" s="4">
        <v>2</v>
      </c>
      <c r="F335" s="4">
        <v>6</v>
      </c>
      <c r="G335" s="4">
        <v>33.299999999999997</v>
      </c>
      <c r="H335" s="4">
        <v>0</v>
      </c>
      <c r="I335" s="4">
        <v>0</v>
      </c>
      <c r="J335" s="4" t="s">
        <v>88</v>
      </c>
      <c r="K335" s="4">
        <v>0</v>
      </c>
      <c r="L335" s="4">
        <v>0</v>
      </c>
      <c r="M335" s="4" t="s">
        <v>88</v>
      </c>
      <c r="N335" s="4">
        <v>0</v>
      </c>
      <c r="O335" s="4">
        <v>5</v>
      </c>
      <c r="P335" s="4">
        <v>5</v>
      </c>
      <c r="Q335" s="4">
        <v>0</v>
      </c>
      <c r="R335" s="4">
        <v>1</v>
      </c>
      <c r="S335" s="4">
        <v>0</v>
      </c>
      <c r="T335" s="4">
        <v>1</v>
      </c>
      <c r="U335" s="4">
        <v>1</v>
      </c>
      <c r="V335" s="4">
        <v>4</v>
      </c>
    </row>
    <row r="336" spans="1:22" x14ac:dyDescent="0.25">
      <c r="A336" s="3" t="s">
        <v>383</v>
      </c>
      <c r="B336" s="3" t="s">
        <v>34</v>
      </c>
      <c r="C336" s="4">
        <v>41</v>
      </c>
      <c r="D336" s="4">
        <v>9.4</v>
      </c>
      <c r="E336" s="4">
        <v>1.6</v>
      </c>
      <c r="F336" s="4">
        <v>3.8</v>
      </c>
      <c r="G336" s="4">
        <v>41.7</v>
      </c>
      <c r="H336" s="4">
        <v>0.2</v>
      </c>
      <c r="I336" s="4">
        <v>0.8</v>
      </c>
      <c r="J336" s="4">
        <v>30.3</v>
      </c>
      <c r="K336" s="4">
        <v>0.6</v>
      </c>
      <c r="L336" s="4">
        <v>0.8</v>
      </c>
      <c r="M336" s="4">
        <v>81.3</v>
      </c>
      <c r="N336" s="4">
        <v>0.4</v>
      </c>
      <c r="O336" s="4">
        <v>1.4</v>
      </c>
      <c r="P336" s="4">
        <v>1.8</v>
      </c>
      <c r="Q336" s="4">
        <v>0.8</v>
      </c>
      <c r="R336" s="4">
        <v>0.4</v>
      </c>
      <c r="S336" s="4">
        <v>0.2</v>
      </c>
      <c r="T336" s="4">
        <v>0.2</v>
      </c>
      <c r="U336" s="4">
        <v>0.8</v>
      </c>
      <c r="V336" s="4">
        <v>4</v>
      </c>
    </row>
    <row r="337" spans="1:22" x14ac:dyDescent="0.25">
      <c r="A337" s="3" t="s">
        <v>384</v>
      </c>
      <c r="B337" s="3" t="s">
        <v>47</v>
      </c>
      <c r="C337" s="4">
        <v>65</v>
      </c>
      <c r="D337" s="4">
        <v>15.7</v>
      </c>
      <c r="E337" s="4">
        <v>1.5</v>
      </c>
      <c r="F337" s="4">
        <v>3.6</v>
      </c>
      <c r="G337" s="4">
        <v>41.5</v>
      </c>
      <c r="H337" s="4">
        <v>0.3</v>
      </c>
      <c r="I337" s="4">
        <v>0.9</v>
      </c>
      <c r="J337" s="4">
        <v>32.799999999999997</v>
      </c>
      <c r="K337" s="4">
        <v>0.7</v>
      </c>
      <c r="L337" s="4">
        <v>0.9</v>
      </c>
      <c r="M337" s="4">
        <v>70.5</v>
      </c>
      <c r="N337" s="4">
        <v>0.5</v>
      </c>
      <c r="O337" s="4">
        <v>1.8</v>
      </c>
      <c r="P337" s="4">
        <v>2.2999999999999998</v>
      </c>
      <c r="Q337" s="4">
        <v>0.7</v>
      </c>
      <c r="R337" s="4">
        <v>0.7</v>
      </c>
      <c r="S337" s="4">
        <v>0.6</v>
      </c>
      <c r="T337" s="4">
        <v>0.2</v>
      </c>
      <c r="U337" s="4">
        <v>1.5</v>
      </c>
      <c r="V337" s="4">
        <v>4</v>
      </c>
    </row>
    <row r="338" spans="1:22" x14ac:dyDescent="0.25">
      <c r="A338" s="3" t="s">
        <v>385</v>
      </c>
      <c r="B338" s="3" t="s">
        <v>36</v>
      </c>
      <c r="C338" s="4">
        <v>54</v>
      </c>
      <c r="D338" s="4">
        <v>16.600000000000001</v>
      </c>
      <c r="E338" s="4">
        <v>1.3</v>
      </c>
      <c r="F338" s="4">
        <v>2.8</v>
      </c>
      <c r="G338" s="4">
        <v>47.3</v>
      </c>
      <c r="H338" s="4">
        <v>0</v>
      </c>
      <c r="I338" s="4">
        <v>0</v>
      </c>
      <c r="J338" s="4" t="s">
        <v>88</v>
      </c>
      <c r="K338" s="4">
        <v>1.3</v>
      </c>
      <c r="L338" s="4">
        <v>2.4</v>
      </c>
      <c r="M338" s="4">
        <v>55.4</v>
      </c>
      <c r="N338" s="4">
        <v>2.1</v>
      </c>
      <c r="O338" s="4">
        <v>4.0999999999999996</v>
      </c>
      <c r="P338" s="4">
        <v>6.2</v>
      </c>
      <c r="Q338" s="4">
        <v>0.4</v>
      </c>
      <c r="R338" s="4">
        <v>1.1000000000000001</v>
      </c>
      <c r="S338" s="4">
        <v>0.7</v>
      </c>
      <c r="T338" s="4">
        <v>0.1</v>
      </c>
      <c r="U338" s="4">
        <v>2.2000000000000002</v>
      </c>
      <c r="V338" s="4">
        <v>4</v>
      </c>
    </row>
    <row r="339" spans="1:22" x14ac:dyDescent="0.25">
      <c r="A339" s="3" t="s">
        <v>386</v>
      </c>
      <c r="B339" s="3" t="s">
        <v>85</v>
      </c>
      <c r="C339" s="4">
        <v>27</v>
      </c>
      <c r="D339" s="4">
        <v>11.6</v>
      </c>
      <c r="E339" s="4">
        <v>1.4</v>
      </c>
      <c r="F339" s="4">
        <v>3.6</v>
      </c>
      <c r="G339" s="4">
        <v>40.6</v>
      </c>
      <c r="H339" s="4">
        <v>0.4</v>
      </c>
      <c r="I339" s="4">
        <v>1.4</v>
      </c>
      <c r="J339" s="4">
        <v>31.6</v>
      </c>
      <c r="K339" s="4">
        <v>0.6</v>
      </c>
      <c r="L339" s="4">
        <v>1</v>
      </c>
      <c r="M339" s="4">
        <v>65.400000000000006</v>
      </c>
      <c r="N339" s="4">
        <v>0.3</v>
      </c>
      <c r="O339" s="4">
        <v>0.7</v>
      </c>
      <c r="P339" s="4">
        <v>1</v>
      </c>
      <c r="Q339" s="4">
        <v>1.6</v>
      </c>
      <c r="R339" s="4">
        <v>1</v>
      </c>
      <c r="S339" s="4">
        <v>0.5</v>
      </c>
      <c r="T339" s="4">
        <v>0</v>
      </c>
      <c r="U339" s="4">
        <v>1.2</v>
      </c>
      <c r="V339" s="4">
        <v>4</v>
      </c>
    </row>
    <row r="340" spans="1:22" x14ac:dyDescent="0.25">
      <c r="A340" s="3" t="s">
        <v>387</v>
      </c>
      <c r="B340" s="3" t="s">
        <v>24</v>
      </c>
      <c r="C340" s="4">
        <v>51</v>
      </c>
      <c r="D340" s="4">
        <v>13.2</v>
      </c>
      <c r="E340" s="4">
        <v>1.4</v>
      </c>
      <c r="F340" s="4">
        <v>3.7</v>
      </c>
      <c r="G340" s="4">
        <v>38.4</v>
      </c>
      <c r="H340" s="4">
        <v>0.6</v>
      </c>
      <c r="I340" s="4">
        <v>2</v>
      </c>
      <c r="J340" s="4">
        <v>30.4</v>
      </c>
      <c r="K340" s="4">
        <v>0.5</v>
      </c>
      <c r="L340" s="4">
        <v>0.7</v>
      </c>
      <c r="M340" s="4">
        <v>73.5</v>
      </c>
      <c r="N340" s="4">
        <v>0.4</v>
      </c>
      <c r="O340" s="4">
        <v>1.4</v>
      </c>
      <c r="P340" s="4">
        <v>1.7</v>
      </c>
      <c r="Q340" s="4">
        <v>1.3</v>
      </c>
      <c r="R340" s="4">
        <v>0.7</v>
      </c>
      <c r="S340" s="4">
        <v>0.4</v>
      </c>
      <c r="T340" s="4">
        <v>0.1</v>
      </c>
      <c r="U340" s="4">
        <v>1.6</v>
      </c>
      <c r="V340" s="4">
        <v>4</v>
      </c>
    </row>
    <row r="341" spans="1:22" x14ac:dyDescent="0.25">
      <c r="A341" s="3" t="s">
        <v>388</v>
      </c>
      <c r="B341" s="3" t="s">
        <v>26</v>
      </c>
      <c r="C341" s="4">
        <v>37</v>
      </c>
      <c r="D341" s="4">
        <v>7.8</v>
      </c>
      <c r="E341" s="4">
        <v>1.5</v>
      </c>
      <c r="F341" s="4">
        <v>3.4</v>
      </c>
      <c r="G341" s="4">
        <v>46</v>
      </c>
      <c r="H341" s="4">
        <v>0.1</v>
      </c>
      <c r="I341" s="4">
        <v>0.3</v>
      </c>
      <c r="J341" s="4">
        <v>27.3</v>
      </c>
      <c r="K341" s="4">
        <v>0.7</v>
      </c>
      <c r="L341" s="4">
        <v>1.1000000000000001</v>
      </c>
      <c r="M341" s="4">
        <v>65</v>
      </c>
      <c r="N341" s="4">
        <v>0.6</v>
      </c>
      <c r="O341" s="4">
        <v>0.8</v>
      </c>
      <c r="P341" s="4">
        <v>1.4</v>
      </c>
      <c r="Q341" s="4">
        <v>0.2</v>
      </c>
      <c r="R341" s="4">
        <v>0.4</v>
      </c>
      <c r="S341" s="4">
        <v>0.2</v>
      </c>
      <c r="T341" s="4">
        <v>0</v>
      </c>
      <c r="U341" s="4">
        <v>0.6</v>
      </c>
      <c r="V341" s="4">
        <v>3.9</v>
      </c>
    </row>
    <row r="342" spans="1:22" x14ac:dyDescent="0.25">
      <c r="A342" s="3" t="s">
        <v>389</v>
      </c>
      <c r="B342" s="3" t="s">
        <v>52</v>
      </c>
      <c r="C342" s="4">
        <v>23</v>
      </c>
      <c r="D342" s="4">
        <v>11.7</v>
      </c>
      <c r="E342" s="4">
        <v>1.3</v>
      </c>
      <c r="F342" s="4">
        <v>4</v>
      </c>
      <c r="G342" s="4">
        <v>34.1</v>
      </c>
      <c r="H342" s="4">
        <v>0.1</v>
      </c>
      <c r="I342" s="4">
        <v>0.5</v>
      </c>
      <c r="J342" s="4">
        <v>25</v>
      </c>
      <c r="K342" s="4">
        <v>1</v>
      </c>
      <c r="L342" s="4">
        <v>1.3</v>
      </c>
      <c r="M342" s="4">
        <v>80</v>
      </c>
      <c r="N342" s="4">
        <v>0.1</v>
      </c>
      <c r="O342" s="4">
        <v>0.5</v>
      </c>
      <c r="P342" s="4">
        <v>0.7</v>
      </c>
      <c r="Q342" s="4">
        <v>1.6</v>
      </c>
      <c r="R342" s="4">
        <v>1.3</v>
      </c>
      <c r="S342" s="4">
        <v>0.5</v>
      </c>
      <c r="T342" s="4">
        <v>0</v>
      </c>
      <c r="U342" s="4">
        <v>1.3</v>
      </c>
      <c r="V342" s="4">
        <v>3.9</v>
      </c>
    </row>
    <row r="343" spans="1:22" x14ac:dyDescent="0.25">
      <c r="A343" s="3" t="s">
        <v>390</v>
      </c>
      <c r="B343" s="3" t="s">
        <v>100</v>
      </c>
      <c r="C343" s="4">
        <v>19</v>
      </c>
      <c r="D343" s="4">
        <v>16.3</v>
      </c>
      <c r="E343" s="4">
        <v>1.3</v>
      </c>
      <c r="F343" s="4">
        <v>4.2</v>
      </c>
      <c r="G343" s="4">
        <v>30.4</v>
      </c>
      <c r="H343" s="4">
        <v>0.7</v>
      </c>
      <c r="I343" s="4">
        <v>2.5</v>
      </c>
      <c r="J343" s="4">
        <v>29.2</v>
      </c>
      <c r="K343" s="4">
        <v>0.5</v>
      </c>
      <c r="L343" s="4">
        <v>0.6</v>
      </c>
      <c r="M343" s="4">
        <v>83.3</v>
      </c>
      <c r="N343" s="4">
        <v>0.2</v>
      </c>
      <c r="O343" s="4">
        <v>1.3</v>
      </c>
      <c r="P343" s="4">
        <v>1.5</v>
      </c>
      <c r="Q343" s="4">
        <v>2.2000000000000002</v>
      </c>
      <c r="R343" s="4">
        <v>1.3</v>
      </c>
      <c r="S343" s="4">
        <v>0.4</v>
      </c>
      <c r="T343" s="4">
        <v>0.1</v>
      </c>
      <c r="U343" s="4">
        <v>1.3</v>
      </c>
      <c r="V343" s="4">
        <v>3.8</v>
      </c>
    </row>
    <row r="344" spans="1:22" x14ac:dyDescent="0.25">
      <c r="A344" s="3" t="s">
        <v>391</v>
      </c>
      <c r="B344" s="3" t="s">
        <v>79</v>
      </c>
      <c r="C344" s="4">
        <v>48</v>
      </c>
      <c r="D344" s="4">
        <v>9.6999999999999993</v>
      </c>
      <c r="E344" s="4">
        <v>1.4</v>
      </c>
      <c r="F344" s="4">
        <v>2.6</v>
      </c>
      <c r="G344" s="4">
        <v>54</v>
      </c>
      <c r="H344" s="4">
        <v>0</v>
      </c>
      <c r="I344" s="4">
        <v>0</v>
      </c>
      <c r="J344" s="4" t="s">
        <v>88</v>
      </c>
      <c r="K344" s="4">
        <v>0.9</v>
      </c>
      <c r="L344" s="4">
        <v>1.1000000000000001</v>
      </c>
      <c r="M344" s="4">
        <v>81.8</v>
      </c>
      <c r="N344" s="4">
        <v>1.1000000000000001</v>
      </c>
      <c r="O344" s="4">
        <v>1.1000000000000001</v>
      </c>
      <c r="P344" s="4">
        <v>2.2999999999999998</v>
      </c>
      <c r="Q344" s="4">
        <v>0.5</v>
      </c>
      <c r="R344" s="4">
        <v>0.6</v>
      </c>
      <c r="S344" s="4">
        <v>0.1</v>
      </c>
      <c r="T344" s="4">
        <v>0.3</v>
      </c>
      <c r="U344" s="4">
        <v>1.8</v>
      </c>
      <c r="V344" s="4">
        <v>3.8</v>
      </c>
    </row>
    <row r="345" spans="1:22" x14ac:dyDescent="0.25">
      <c r="A345" s="3" t="s">
        <v>392</v>
      </c>
      <c r="B345" s="3" t="s">
        <v>30</v>
      </c>
      <c r="C345" s="4">
        <v>22</v>
      </c>
      <c r="D345" s="4">
        <v>11.4</v>
      </c>
      <c r="E345" s="4">
        <v>1.3</v>
      </c>
      <c r="F345" s="4">
        <v>4.2</v>
      </c>
      <c r="G345" s="4">
        <v>31.5</v>
      </c>
      <c r="H345" s="4">
        <v>0.4</v>
      </c>
      <c r="I345" s="4">
        <v>1.9</v>
      </c>
      <c r="J345" s="4">
        <v>19.5</v>
      </c>
      <c r="K345" s="4">
        <v>0.8</v>
      </c>
      <c r="L345" s="4">
        <v>1.1000000000000001</v>
      </c>
      <c r="M345" s="4">
        <v>72</v>
      </c>
      <c r="N345" s="4">
        <v>0.4</v>
      </c>
      <c r="O345" s="4">
        <v>2.1</v>
      </c>
      <c r="P345" s="4">
        <v>2.5</v>
      </c>
      <c r="Q345" s="4">
        <v>0.3</v>
      </c>
      <c r="R345" s="4">
        <v>0.3</v>
      </c>
      <c r="S345" s="4">
        <v>0.4</v>
      </c>
      <c r="T345" s="4">
        <v>0.1</v>
      </c>
      <c r="U345" s="4">
        <v>1.3</v>
      </c>
      <c r="V345" s="4">
        <v>3.8</v>
      </c>
    </row>
    <row r="346" spans="1:22" x14ac:dyDescent="0.25">
      <c r="A346" s="3" t="s">
        <v>393</v>
      </c>
      <c r="B346" s="3" t="s">
        <v>66</v>
      </c>
      <c r="C346" s="4">
        <v>20</v>
      </c>
      <c r="D346" s="4">
        <v>10.7</v>
      </c>
      <c r="E346" s="4">
        <v>1.6</v>
      </c>
      <c r="F346" s="4">
        <v>3.7</v>
      </c>
      <c r="G346" s="4">
        <v>42.5</v>
      </c>
      <c r="H346" s="4">
        <v>0</v>
      </c>
      <c r="I346" s="4">
        <v>0.2</v>
      </c>
      <c r="J346" s="4">
        <v>0</v>
      </c>
      <c r="K346" s="4">
        <v>0.7</v>
      </c>
      <c r="L346" s="4">
        <v>0.7</v>
      </c>
      <c r="M346" s="4">
        <v>100</v>
      </c>
      <c r="N346" s="4">
        <v>0.9</v>
      </c>
      <c r="O346" s="4">
        <v>1.8</v>
      </c>
      <c r="P346" s="4">
        <v>2.6</v>
      </c>
      <c r="Q346" s="4">
        <v>0.4</v>
      </c>
      <c r="R346" s="4">
        <v>0.6</v>
      </c>
      <c r="S346" s="4">
        <v>0.2</v>
      </c>
      <c r="T346" s="4">
        <v>0.5</v>
      </c>
      <c r="U346" s="4">
        <v>1.5</v>
      </c>
      <c r="V346" s="4">
        <v>3.8</v>
      </c>
    </row>
    <row r="347" spans="1:22" x14ac:dyDescent="0.25">
      <c r="A347" s="3" t="s">
        <v>394</v>
      </c>
      <c r="B347" s="3" t="s">
        <v>103</v>
      </c>
      <c r="C347" s="4">
        <v>42</v>
      </c>
      <c r="D347" s="4">
        <v>14.1</v>
      </c>
      <c r="E347" s="4">
        <v>1.5</v>
      </c>
      <c r="F347" s="4">
        <v>4.5</v>
      </c>
      <c r="G347" s="4">
        <v>32.6</v>
      </c>
      <c r="H347" s="4">
        <v>0.6</v>
      </c>
      <c r="I347" s="4">
        <v>2</v>
      </c>
      <c r="J347" s="4">
        <v>29.8</v>
      </c>
      <c r="K347" s="4">
        <v>0.2</v>
      </c>
      <c r="L347" s="4">
        <v>0.4</v>
      </c>
      <c r="M347" s="4">
        <v>62.5</v>
      </c>
      <c r="N347" s="4">
        <v>0.3</v>
      </c>
      <c r="O347" s="4">
        <v>0.6</v>
      </c>
      <c r="P347" s="4">
        <v>0.9</v>
      </c>
      <c r="Q347" s="4">
        <v>1</v>
      </c>
      <c r="R347" s="4">
        <v>0.5</v>
      </c>
      <c r="S347" s="4">
        <v>0.3</v>
      </c>
      <c r="T347" s="4">
        <v>0</v>
      </c>
      <c r="U347" s="4">
        <v>1</v>
      </c>
      <c r="V347" s="4">
        <v>3.8</v>
      </c>
    </row>
    <row r="348" spans="1:22" x14ac:dyDescent="0.25">
      <c r="A348" s="3" t="s">
        <v>395</v>
      </c>
      <c r="B348" s="3" t="s">
        <v>22</v>
      </c>
      <c r="C348" s="4">
        <v>66</v>
      </c>
      <c r="D348" s="4">
        <v>19.399999999999999</v>
      </c>
      <c r="E348" s="4">
        <v>1.3</v>
      </c>
      <c r="F348" s="4">
        <v>2.9</v>
      </c>
      <c r="G348" s="4">
        <v>46.1</v>
      </c>
      <c r="H348" s="4">
        <v>1</v>
      </c>
      <c r="I348" s="4">
        <v>2.1</v>
      </c>
      <c r="J348" s="4">
        <v>46.4</v>
      </c>
      <c r="K348" s="4">
        <v>0.2</v>
      </c>
      <c r="L348" s="4">
        <v>0.2</v>
      </c>
      <c r="M348" s="4">
        <v>91.7</v>
      </c>
      <c r="N348" s="4">
        <v>0.5</v>
      </c>
      <c r="O348" s="4">
        <v>1.4</v>
      </c>
      <c r="P348" s="4">
        <v>2</v>
      </c>
      <c r="Q348" s="4">
        <v>3.5</v>
      </c>
      <c r="R348" s="4">
        <v>0.9</v>
      </c>
      <c r="S348" s="4">
        <v>1</v>
      </c>
      <c r="T348" s="4">
        <v>0</v>
      </c>
      <c r="U348" s="4">
        <v>2</v>
      </c>
      <c r="V348" s="4">
        <v>3.8</v>
      </c>
    </row>
    <row r="349" spans="1:22" x14ac:dyDescent="0.25">
      <c r="A349" s="3" t="s">
        <v>396</v>
      </c>
      <c r="B349" s="3" t="s">
        <v>38</v>
      </c>
      <c r="C349" s="4">
        <v>47</v>
      </c>
      <c r="D349" s="4">
        <v>10.5</v>
      </c>
      <c r="E349" s="4">
        <v>1.4</v>
      </c>
      <c r="F349" s="4">
        <v>3.3</v>
      </c>
      <c r="G349" s="4">
        <v>41.8</v>
      </c>
      <c r="H349" s="4">
        <v>0.4</v>
      </c>
      <c r="I349" s="4">
        <v>1.1000000000000001</v>
      </c>
      <c r="J349" s="4">
        <v>34</v>
      </c>
      <c r="K349" s="4">
        <v>0.7</v>
      </c>
      <c r="L349" s="4">
        <v>0.7</v>
      </c>
      <c r="M349" s="4">
        <v>88.6</v>
      </c>
      <c r="N349" s="4">
        <v>0.3</v>
      </c>
      <c r="O349" s="4">
        <v>1.3</v>
      </c>
      <c r="P349" s="4">
        <v>1.6</v>
      </c>
      <c r="Q349" s="4">
        <v>1.4</v>
      </c>
      <c r="R349" s="4">
        <v>0.7</v>
      </c>
      <c r="S349" s="4">
        <v>0.5</v>
      </c>
      <c r="T349" s="4">
        <v>0.1</v>
      </c>
      <c r="U349" s="4">
        <v>1</v>
      </c>
      <c r="V349" s="4">
        <v>3.8</v>
      </c>
    </row>
    <row r="350" spans="1:22" x14ac:dyDescent="0.25">
      <c r="A350" s="3" t="s">
        <v>397</v>
      </c>
      <c r="B350" s="3" t="s">
        <v>24</v>
      </c>
      <c r="C350" s="4">
        <v>46</v>
      </c>
      <c r="D350" s="4">
        <v>14.2</v>
      </c>
      <c r="E350" s="4">
        <v>1.6</v>
      </c>
      <c r="F350" s="4">
        <v>3.2</v>
      </c>
      <c r="G350" s="4">
        <v>50.7</v>
      </c>
      <c r="H350" s="4">
        <v>0</v>
      </c>
      <c r="I350" s="4">
        <v>0</v>
      </c>
      <c r="J350" s="4" t="s">
        <v>88</v>
      </c>
      <c r="K350" s="4">
        <v>0.5</v>
      </c>
      <c r="L350" s="4">
        <v>1</v>
      </c>
      <c r="M350" s="4">
        <v>56.8</v>
      </c>
      <c r="N350" s="4">
        <v>0.9</v>
      </c>
      <c r="O350" s="4">
        <v>2.9</v>
      </c>
      <c r="P350" s="4">
        <v>3.8</v>
      </c>
      <c r="Q350" s="4">
        <v>0.3</v>
      </c>
      <c r="R350" s="4">
        <v>0.5</v>
      </c>
      <c r="S350" s="4">
        <v>0.2</v>
      </c>
      <c r="T350" s="4">
        <v>0.3</v>
      </c>
      <c r="U350" s="4">
        <v>1.7</v>
      </c>
      <c r="V350" s="4">
        <v>3.8</v>
      </c>
    </row>
    <row r="351" spans="1:22" x14ac:dyDescent="0.25">
      <c r="A351" s="3" t="s">
        <v>398</v>
      </c>
      <c r="B351" s="3" t="s">
        <v>20</v>
      </c>
      <c r="C351" s="4">
        <v>3</v>
      </c>
      <c r="D351" s="4">
        <v>5.6</v>
      </c>
      <c r="E351" s="4">
        <v>1.7</v>
      </c>
      <c r="F351" s="4">
        <v>3</v>
      </c>
      <c r="G351" s="4">
        <v>55.6</v>
      </c>
      <c r="H351" s="4">
        <v>0.3</v>
      </c>
      <c r="I351" s="4">
        <v>1</v>
      </c>
      <c r="J351" s="4">
        <v>33.299999999999997</v>
      </c>
      <c r="K351" s="4">
        <v>0</v>
      </c>
      <c r="L351" s="4">
        <v>0</v>
      </c>
      <c r="M351" s="4" t="s">
        <v>88</v>
      </c>
      <c r="N351" s="4">
        <v>0</v>
      </c>
      <c r="O351" s="4">
        <v>0</v>
      </c>
      <c r="P351" s="4">
        <v>0</v>
      </c>
      <c r="Q351" s="4">
        <v>0.3</v>
      </c>
      <c r="R351" s="4">
        <v>0.7</v>
      </c>
      <c r="S351" s="4">
        <v>0.3</v>
      </c>
      <c r="T351" s="4">
        <v>0</v>
      </c>
      <c r="U351" s="4">
        <v>0.3</v>
      </c>
      <c r="V351" s="4">
        <v>3.7</v>
      </c>
    </row>
    <row r="352" spans="1:22" x14ac:dyDescent="0.25">
      <c r="A352" s="3" t="s">
        <v>399</v>
      </c>
      <c r="B352" s="3" t="s">
        <v>54</v>
      </c>
      <c r="C352" s="4">
        <v>52</v>
      </c>
      <c r="D352" s="4">
        <v>10.199999999999999</v>
      </c>
      <c r="E352" s="4">
        <v>1.5</v>
      </c>
      <c r="F352" s="4">
        <v>3.2</v>
      </c>
      <c r="G352" s="4">
        <v>45.5</v>
      </c>
      <c r="H352" s="4">
        <v>0.1</v>
      </c>
      <c r="I352" s="4">
        <v>0.7</v>
      </c>
      <c r="J352" s="4">
        <v>13.9</v>
      </c>
      <c r="K352" s="4">
        <v>0.7</v>
      </c>
      <c r="L352" s="4">
        <v>1.1000000000000001</v>
      </c>
      <c r="M352" s="4">
        <v>67.3</v>
      </c>
      <c r="N352" s="4">
        <v>0.5</v>
      </c>
      <c r="O352" s="4">
        <v>1.2</v>
      </c>
      <c r="P352" s="4">
        <v>1.7</v>
      </c>
      <c r="Q352" s="4">
        <v>0.4</v>
      </c>
      <c r="R352" s="4">
        <v>0.8</v>
      </c>
      <c r="S352" s="4">
        <v>0.4</v>
      </c>
      <c r="T352" s="4">
        <v>0.2</v>
      </c>
      <c r="U352" s="4">
        <v>0.9</v>
      </c>
      <c r="V352" s="4">
        <v>3.7</v>
      </c>
    </row>
    <row r="353" spans="1:22" x14ac:dyDescent="0.25">
      <c r="A353" s="3" t="s">
        <v>400</v>
      </c>
      <c r="B353" s="3" t="s">
        <v>54</v>
      </c>
      <c r="C353" s="4">
        <v>70</v>
      </c>
      <c r="D353" s="4">
        <v>14.4</v>
      </c>
      <c r="E353" s="4">
        <v>1.7</v>
      </c>
      <c r="F353" s="4">
        <v>4</v>
      </c>
      <c r="G353" s="4">
        <v>42.3</v>
      </c>
      <c r="H353" s="4">
        <v>0</v>
      </c>
      <c r="I353" s="4">
        <v>0.3</v>
      </c>
      <c r="J353" s="4">
        <v>4.3</v>
      </c>
      <c r="K353" s="4">
        <v>0.3</v>
      </c>
      <c r="L353" s="4">
        <v>0.6</v>
      </c>
      <c r="M353" s="4">
        <v>56.4</v>
      </c>
      <c r="N353" s="4">
        <v>0.4</v>
      </c>
      <c r="O353" s="4">
        <v>1.4</v>
      </c>
      <c r="P353" s="4">
        <v>1.8</v>
      </c>
      <c r="Q353" s="4">
        <v>2.6</v>
      </c>
      <c r="R353" s="4">
        <v>0.9</v>
      </c>
      <c r="S353" s="4">
        <v>0.7</v>
      </c>
      <c r="T353" s="4">
        <v>0.2</v>
      </c>
      <c r="U353" s="4">
        <v>0.9</v>
      </c>
      <c r="V353" s="4">
        <v>3.7</v>
      </c>
    </row>
    <row r="354" spans="1:22" x14ac:dyDescent="0.25">
      <c r="A354" s="3" t="s">
        <v>401</v>
      </c>
      <c r="B354" s="3" t="s">
        <v>66</v>
      </c>
      <c r="C354" s="4">
        <v>49</v>
      </c>
      <c r="D354" s="4">
        <v>13.1</v>
      </c>
      <c r="E354" s="4">
        <v>1.5</v>
      </c>
      <c r="F354" s="4">
        <v>3.8</v>
      </c>
      <c r="G354" s="4">
        <v>38.299999999999997</v>
      </c>
      <c r="H354" s="4">
        <v>0.2</v>
      </c>
      <c r="I354" s="4">
        <v>0.9</v>
      </c>
      <c r="J354" s="4">
        <v>23.8</v>
      </c>
      <c r="K354" s="4">
        <v>0.6</v>
      </c>
      <c r="L354" s="4">
        <v>0.9</v>
      </c>
      <c r="M354" s="4">
        <v>67.400000000000006</v>
      </c>
      <c r="N354" s="4">
        <v>0.1</v>
      </c>
      <c r="O354" s="4">
        <v>1.1000000000000001</v>
      </c>
      <c r="P354" s="4">
        <v>1.2</v>
      </c>
      <c r="Q354" s="4">
        <v>1.9</v>
      </c>
      <c r="R354" s="4">
        <v>1.2</v>
      </c>
      <c r="S354" s="4">
        <v>0.3</v>
      </c>
      <c r="T354" s="4">
        <v>0</v>
      </c>
      <c r="U354" s="4">
        <v>1.1000000000000001</v>
      </c>
      <c r="V354" s="4">
        <v>3.7</v>
      </c>
    </row>
    <row r="355" spans="1:22" x14ac:dyDescent="0.25">
      <c r="A355" s="3" t="s">
        <v>402</v>
      </c>
      <c r="B355" s="3" t="s">
        <v>43</v>
      </c>
      <c r="C355" s="4">
        <v>41</v>
      </c>
      <c r="D355" s="4">
        <v>6.5</v>
      </c>
      <c r="E355" s="4">
        <v>1.3</v>
      </c>
      <c r="F355" s="4">
        <v>2.9</v>
      </c>
      <c r="G355" s="4">
        <v>47</v>
      </c>
      <c r="H355" s="4">
        <v>0.8</v>
      </c>
      <c r="I355" s="4">
        <v>1.9</v>
      </c>
      <c r="J355" s="4">
        <v>41.8</v>
      </c>
      <c r="K355" s="4">
        <v>0.2</v>
      </c>
      <c r="L355" s="4">
        <v>0.3</v>
      </c>
      <c r="M355" s="4">
        <v>71.400000000000006</v>
      </c>
      <c r="N355" s="4">
        <v>0.2</v>
      </c>
      <c r="O355" s="4">
        <v>0.6</v>
      </c>
      <c r="P355" s="4">
        <v>0.8</v>
      </c>
      <c r="Q355" s="4">
        <v>0.4</v>
      </c>
      <c r="R355" s="4">
        <v>0.3</v>
      </c>
      <c r="S355" s="4">
        <v>0.1</v>
      </c>
      <c r="T355" s="4">
        <v>0.2</v>
      </c>
      <c r="U355" s="4">
        <v>0.9</v>
      </c>
      <c r="V355" s="4">
        <v>3.7</v>
      </c>
    </row>
    <row r="356" spans="1:22" x14ac:dyDescent="0.25">
      <c r="A356" s="3" t="s">
        <v>403</v>
      </c>
      <c r="B356" s="3" t="s">
        <v>83</v>
      </c>
      <c r="C356" s="4">
        <v>54</v>
      </c>
      <c r="D356" s="4">
        <v>14.4</v>
      </c>
      <c r="E356" s="4">
        <v>1.6</v>
      </c>
      <c r="F356" s="4">
        <v>3.2</v>
      </c>
      <c r="G356" s="4">
        <v>51.4</v>
      </c>
      <c r="H356" s="4">
        <v>0</v>
      </c>
      <c r="I356" s="4">
        <v>0</v>
      </c>
      <c r="J356" s="4" t="s">
        <v>88</v>
      </c>
      <c r="K356" s="4">
        <v>0.4</v>
      </c>
      <c r="L356" s="4">
        <v>1</v>
      </c>
      <c r="M356" s="4">
        <v>33.9</v>
      </c>
      <c r="N356" s="4">
        <v>1.5</v>
      </c>
      <c r="O356" s="4">
        <v>2</v>
      </c>
      <c r="P356" s="4">
        <v>3.5</v>
      </c>
      <c r="Q356" s="4">
        <v>0.4</v>
      </c>
      <c r="R356" s="4">
        <v>0.7</v>
      </c>
      <c r="S356" s="4">
        <v>1</v>
      </c>
      <c r="T356" s="4">
        <v>0.6</v>
      </c>
      <c r="U356" s="4">
        <v>2.2000000000000002</v>
      </c>
      <c r="V356" s="4">
        <v>3.6</v>
      </c>
    </row>
    <row r="357" spans="1:22" x14ac:dyDescent="0.25">
      <c r="A357" s="3" t="s">
        <v>404</v>
      </c>
      <c r="B357" s="3" t="s">
        <v>22</v>
      </c>
      <c r="C357" s="4">
        <v>41</v>
      </c>
      <c r="D357" s="4">
        <v>9.6999999999999993</v>
      </c>
      <c r="E357" s="4">
        <v>1.5</v>
      </c>
      <c r="F357" s="4">
        <v>2.8</v>
      </c>
      <c r="G357" s="4">
        <v>51.7</v>
      </c>
      <c r="H357" s="4">
        <v>0</v>
      </c>
      <c r="I357" s="4">
        <v>0</v>
      </c>
      <c r="J357" s="4" t="s">
        <v>88</v>
      </c>
      <c r="K357" s="4">
        <v>0.6</v>
      </c>
      <c r="L357" s="4">
        <v>1.2</v>
      </c>
      <c r="M357" s="4">
        <v>54.2</v>
      </c>
      <c r="N357" s="4">
        <v>0.9</v>
      </c>
      <c r="O357" s="4">
        <v>1.7</v>
      </c>
      <c r="P357" s="4">
        <v>2.7</v>
      </c>
      <c r="Q357" s="4">
        <v>0.2</v>
      </c>
      <c r="R357" s="4">
        <v>0.6</v>
      </c>
      <c r="S357" s="4">
        <v>0.1</v>
      </c>
      <c r="T357" s="4">
        <v>0.5</v>
      </c>
      <c r="U357" s="4">
        <v>1.7</v>
      </c>
      <c r="V357" s="4">
        <v>3.6</v>
      </c>
    </row>
    <row r="358" spans="1:22" x14ac:dyDescent="0.25">
      <c r="A358" s="3" t="s">
        <v>405</v>
      </c>
      <c r="B358" s="3" t="s">
        <v>71</v>
      </c>
      <c r="C358" s="4">
        <v>53</v>
      </c>
      <c r="D358" s="4">
        <v>13.1</v>
      </c>
      <c r="E358" s="4">
        <v>1.2</v>
      </c>
      <c r="F358" s="4">
        <v>3</v>
      </c>
      <c r="G358" s="4">
        <v>39.4</v>
      </c>
      <c r="H358" s="4">
        <v>0.7</v>
      </c>
      <c r="I358" s="4">
        <v>1.7</v>
      </c>
      <c r="J358" s="4">
        <v>40</v>
      </c>
      <c r="K358" s="4">
        <v>0.5</v>
      </c>
      <c r="L358" s="4">
        <v>0.7</v>
      </c>
      <c r="M358" s="4">
        <v>80.599999999999994</v>
      </c>
      <c r="N358" s="4">
        <v>0.2</v>
      </c>
      <c r="O358" s="4">
        <v>0.8</v>
      </c>
      <c r="P358" s="4">
        <v>0.9</v>
      </c>
      <c r="Q358" s="4">
        <v>0.8</v>
      </c>
      <c r="R358" s="4">
        <v>0.5</v>
      </c>
      <c r="S358" s="4">
        <v>0.2</v>
      </c>
      <c r="T358" s="4">
        <v>0</v>
      </c>
      <c r="U358" s="4">
        <v>1</v>
      </c>
      <c r="V358" s="4">
        <v>3.6</v>
      </c>
    </row>
    <row r="359" spans="1:22" x14ac:dyDescent="0.25">
      <c r="A359" s="3" t="s">
        <v>406</v>
      </c>
      <c r="B359" s="3" t="s">
        <v>103</v>
      </c>
      <c r="C359" s="4">
        <v>71</v>
      </c>
      <c r="D359" s="4">
        <v>14.8</v>
      </c>
      <c r="E359" s="4">
        <v>1.4</v>
      </c>
      <c r="F359" s="4">
        <v>3.7</v>
      </c>
      <c r="G359" s="4">
        <v>38.1</v>
      </c>
      <c r="H359" s="4">
        <v>0.5</v>
      </c>
      <c r="I359" s="4">
        <v>1.4</v>
      </c>
      <c r="J359" s="4">
        <v>37.5</v>
      </c>
      <c r="K359" s="4">
        <v>0.1</v>
      </c>
      <c r="L359" s="4">
        <v>0.2</v>
      </c>
      <c r="M359" s="4">
        <v>83.3</v>
      </c>
      <c r="N359" s="4">
        <v>0.2</v>
      </c>
      <c r="O359" s="4">
        <v>1.2</v>
      </c>
      <c r="P359" s="4">
        <v>1.4</v>
      </c>
      <c r="Q359" s="4">
        <v>1.7</v>
      </c>
      <c r="R359" s="4">
        <v>1.1000000000000001</v>
      </c>
      <c r="S359" s="4">
        <v>0.6</v>
      </c>
      <c r="T359" s="4">
        <v>0.1</v>
      </c>
      <c r="U359" s="4">
        <v>1.1000000000000001</v>
      </c>
      <c r="V359" s="4">
        <v>3.5</v>
      </c>
    </row>
    <row r="360" spans="1:22" x14ac:dyDescent="0.25">
      <c r="A360" s="3" t="s">
        <v>407</v>
      </c>
      <c r="B360" s="3" t="s">
        <v>43</v>
      </c>
      <c r="C360" s="4">
        <v>77</v>
      </c>
      <c r="D360" s="4">
        <v>16.2</v>
      </c>
      <c r="E360" s="4">
        <v>1.2</v>
      </c>
      <c r="F360" s="4">
        <v>2.5</v>
      </c>
      <c r="G360" s="4">
        <v>48.1</v>
      </c>
      <c r="H360" s="4">
        <v>0</v>
      </c>
      <c r="I360" s="4">
        <v>0</v>
      </c>
      <c r="J360" s="4">
        <v>0</v>
      </c>
      <c r="K360" s="4">
        <v>1.2</v>
      </c>
      <c r="L360" s="4">
        <v>1.9</v>
      </c>
      <c r="M360" s="4">
        <v>62.1</v>
      </c>
      <c r="N360" s="4">
        <v>1.4</v>
      </c>
      <c r="O360" s="4">
        <v>1.9</v>
      </c>
      <c r="P360" s="4">
        <v>3.3</v>
      </c>
      <c r="Q360" s="4">
        <v>0.3</v>
      </c>
      <c r="R360" s="4">
        <v>0.8</v>
      </c>
      <c r="S360" s="4">
        <v>0.5</v>
      </c>
      <c r="T360" s="4">
        <v>0.9</v>
      </c>
      <c r="U360" s="4">
        <v>2.7</v>
      </c>
      <c r="V360" s="4">
        <v>3.5</v>
      </c>
    </row>
    <row r="361" spans="1:22" x14ac:dyDescent="0.25">
      <c r="A361" s="3" t="s">
        <v>408</v>
      </c>
      <c r="B361" s="3" t="s">
        <v>26</v>
      </c>
      <c r="C361" s="4">
        <v>64</v>
      </c>
      <c r="D361" s="4">
        <v>15.7</v>
      </c>
      <c r="E361" s="4">
        <v>1.4</v>
      </c>
      <c r="F361" s="4">
        <v>3</v>
      </c>
      <c r="G361" s="4">
        <v>45.1</v>
      </c>
      <c r="H361" s="4">
        <v>0.1</v>
      </c>
      <c r="I361" s="4">
        <v>0.3</v>
      </c>
      <c r="J361" s="4">
        <v>23.5</v>
      </c>
      <c r="K361" s="4">
        <v>0.7</v>
      </c>
      <c r="L361" s="4">
        <v>1</v>
      </c>
      <c r="M361" s="4">
        <v>68.7</v>
      </c>
      <c r="N361" s="4">
        <v>0.9</v>
      </c>
      <c r="O361" s="4">
        <v>1.4</v>
      </c>
      <c r="P361" s="4">
        <v>2.2999999999999998</v>
      </c>
      <c r="Q361" s="4">
        <v>0.6</v>
      </c>
      <c r="R361" s="4">
        <v>0.6</v>
      </c>
      <c r="S361" s="4">
        <v>0.5</v>
      </c>
      <c r="T361" s="4">
        <v>0.2</v>
      </c>
      <c r="U361" s="4">
        <v>1.1000000000000001</v>
      </c>
      <c r="V361" s="4">
        <v>3.5</v>
      </c>
    </row>
    <row r="362" spans="1:22" x14ac:dyDescent="0.25">
      <c r="A362" s="3" t="s">
        <v>409</v>
      </c>
      <c r="B362" s="3" t="s">
        <v>49</v>
      </c>
      <c r="C362" s="4">
        <v>4</v>
      </c>
      <c r="D362" s="4">
        <v>7.5</v>
      </c>
      <c r="E362" s="4">
        <v>1.3</v>
      </c>
      <c r="F362" s="4">
        <v>3.8</v>
      </c>
      <c r="G362" s="4">
        <v>33.299999999999997</v>
      </c>
      <c r="H362" s="4">
        <v>0.8</v>
      </c>
      <c r="I362" s="4">
        <v>1.5</v>
      </c>
      <c r="J362" s="4">
        <v>50</v>
      </c>
      <c r="K362" s="4">
        <v>0.3</v>
      </c>
      <c r="L362" s="4">
        <v>0.5</v>
      </c>
      <c r="M362" s="4">
        <v>50</v>
      </c>
      <c r="N362" s="4">
        <v>0</v>
      </c>
      <c r="O362" s="4">
        <v>2</v>
      </c>
      <c r="P362" s="4">
        <v>2</v>
      </c>
      <c r="Q362" s="4">
        <v>0</v>
      </c>
      <c r="R362" s="4">
        <v>0.3</v>
      </c>
      <c r="S362" s="4">
        <v>0.3</v>
      </c>
      <c r="T362" s="4">
        <v>0.5</v>
      </c>
      <c r="U362" s="4">
        <v>0.8</v>
      </c>
      <c r="V362" s="4">
        <v>3.5</v>
      </c>
    </row>
    <row r="363" spans="1:22" x14ac:dyDescent="0.25">
      <c r="A363" s="3" t="s">
        <v>410</v>
      </c>
      <c r="B363" s="3" t="s">
        <v>20</v>
      </c>
      <c r="C363" s="4">
        <v>62</v>
      </c>
      <c r="D363" s="4">
        <v>12.3</v>
      </c>
      <c r="E363" s="4">
        <v>1.3</v>
      </c>
      <c r="F363" s="4">
        <v>2.9</v>
      </c>
      <c r="G363" s="4">
        <v>45.9</v>
      </c>
      <c r="H363" s="4">
        <v>0.4</v>
      </c>
      <c r="I363" s="4">
        <v>1</v>
      </c>
      <c r="J363" s="4">
        <v>36.1</v>
      </c>
      <c r="K363" s="4">
        <v>0.5</v>
      </c>
      <c r="L363" s="4">
        <v>0.7</v>
      </c>
      <c r="M363" s="4">
        <v>66.7</v>
      </c>
      <c r="N363" s="4">
        <v>0.5</v>
      </c>
      <c r="O363" s="4">
        <v>1.4</v>
      </c>
      <c r="P363" s="4">
        <v>1.8</v>
      </c>
      <c r="Q363" s="4">
        <v>0.4</v>
      </c>
      <c r="R363" s="4">
        <v>0.3</v>
      </c>
      <c r="S363" s="4">
        <v>0.2</v>
      </c>
      <c r="T363" s="4">
        <v>0.3</v>
      </c>
      <c r="U363" s="4">
        <v>1</v>
      </c>
      <c r="V363" s="4">
        <v>3.5</v>
      </c>
    </row>
    <row r="364" spans="1:22" x14ac:dyDescent="0.25">
      <c r="A364" s="3" t="s">
        <v>411</v>
      </c>
      <c r="B364" s="3" t="s">
        <v>28</v>
      </c>
      <c r="C364" s="4">
        <v>11</v>
      </c>
      <c r="D364" s="4">
        <v>9.1</v>
      </c>
      <c r="E364" s="4">
        <v>1.6</v>
      </c>
      <c r="F364" s="4">
        <v>2.5</v>
      </c>
      <c r="G364" s="4">
        <v>64.3</v>
      </c>
      <c r="H364" s="4">
        <v>0</v>
      </c>
      <c r="I364" s="4">
        <v>0</v>
      </c>
      <c r="J364" s="4" t="s">
        <v>88</v>
      </c>
      <c r="K364" s="4">
        <v>0.2</v>
      </c>
      <c r="L364" s="4">
        <v>0.5</v>
      </c>
      <c r="M364" s="4">
        <v>40</v>
      </c>
      <c r="N364" s="4">
        <v>1</v>
      </c>
      <c r="O364" s="4">
        <v>1.5</v>
      </c>
      <c r="P364" s="4">
        <v>2.5</v>
      </c>
      <c r="Q364" s="4">
        <v>0</v>
      </c>
      <c r="R364" s="4">
        <v>0.5</v>
      </c>
      <c r="S364" s="4">
        <v>0.1</v>
      </c>
      <c r="T364" s="4">
        <v>0.2</v>
      </c>
      <c r="U364" s="4">
        <v>1.5</v>
      </c>
      <c r="V364" s="4">
        <v>3.5</v>
      </c>
    </row>
    <row r="365" spans="1:22" x14ac:dyDescent="0.25">
      <c r="A365" s="3" t="s">
        <v>412</v>
      </c>
      <c r="B365" s="3" t="s">
        <v>75</v>
      </c>
      <c r="C365" s="4">
        <v>13</v>
      </c>
      <c r="D365" s="4">
        <v>12.7</v>
      </c>
      <c r="E365" s="4">
        <v>1.2</v>
      </c>
      <c r="F365" s="4">
        <v>3.5</v>
      </c>
      <c r="G365" s="4">
        <v>32.6</v>
      </c>
      <c r="H365" s="4">
        <v>0.6</v>
      </c>
      <c r="I365" s="4">
        <v>1.9</v>
      </c>
      <c r="J365" s="4">
        <v>32</v>
      </c>
      <c r="K365" s="4">
        <v>0.5</v>
      </c>
      <c r="L365" s="4">
        <v>0.7</v>
      </c>
      <c r="M365" s="4">
        <v>66.7</v>
      </c>
      <c r="N365" s="4">
        <v>0.1</v>
      </c>
      <c r="O365" s="4">
        <v>1.4</v>
      </c>
      <c r="P365" s="4">
        <v>1.5</v>
      </c>
      <c r="Q365" s="4">
        <v>0.6</v>
      </c>
      <c r="R365" s="4">
        <v>0.5</v>
      </c>
      <c r="S365" s="4">
        <v>0.5</v>
      </c>
      <c r="T365" s="4">
        <v>0.2</v>
      </c>
      <c r="U365" s="4">
        <v>0.8</v>
      </c>
      <c r="V365" s="4">
        <v>3.4</v>
      </c>
    </row>
    <row r="366" spans="1:22" x14ac:dyDescent="0.25">
      <c r="A366" s="3" t="s">
        <v>413</v>
      </c>
      <c r="B366" s="3" t="s">
        <v>79</v>
      </c>
      <c r="C366" s="4">
        <v>42</v>
      </c>
      <c r="D366" s="4">
        <v>19.100000000000001</v>
      </c>
      <c r="E366" s="4">
        <v>1.4</v>
      </c>
      <c r="F366" s="4">
        <v>3.4</v>
      </c>
      <c r="G366" s="4">
        <v>39.9</v>
      </c>
      <c r="H366" s="4">
        <v>0</v>
      </c>
      <c r="I366" s="4">
        <v>0</v>
      </c>
      <c r="J366" s="4" t="s">
        <v>88</v>
      </c>
      <c r="K366" s="4">
        <v>0.7</v>
      </c>
      <c r="L366" s="4">
        <v>1.1000000000000001</v>
      </c>
      <c r="M366" s="4">
        <v>63.8</v>
      </c>
      <c r="N366" s="4">
        <v>1.5</v>
      </c>
      <c r="O366" s="4">
        <v>2.1</v>
      </c>
      <c r="P366" s="4">
        <v>3.5</v>
      </c>
      <c r="Q366" s="4">
        <v>0.7</v>
      </c>
      <c r="R366" s="4">
        <v>0.9</v>
      </c>
      <c r="S366" s="4">
        <v>0.4</v>
      </c>
      <c r="T366" s="4">
        <v>1</v>
      </c>
      <c r="U366" s="4">
        <v>2.2999999999999998</v>
      </c>
      <c r="V366" s="4">
        <v>3.4</v>
      </c>
    </row>
    <row r="367" spans="1:22" x14ac:dyDescent="0.25">
      <c r="A367" s="3" t="s">
        <v>414</v>
      </c>
      <c r="B367" s="3" t="s">
        <v>20</v>
      </c>
      <c r="C367" s="4">
        <v>62</v>
      </c>
      <c r="D367" s="4">
        <v>19.5</v>
      </c>
      <c r="E367" s="4">
        <v>1.4</v>
      </c>
      <c r="F367" s="4">
        <v>3.1</v>
      </c>
      <c r="G367" s="4">
        <v>45.1</v>
      </c>
      <c r="H367" s="4">
        <v>0</v>
      </c>
      <c r="I367" s="4">
        <v>0</v>
      </c>
      <c r="J367" s="4">
        <v>0</v>
      </c>
      <c r="K367" s="4">
        <v>0.6</v>
      </c>
      <c r="L367" s="4">
        <v>1.1000000000000001</v>
      </c>
      <c r="M367" s="4">
        <v>55.2</v>
      </c>
      <c r="N367" s="4">
        <v>1.3</v>
      </c>
      <c r="O367" s="4">
        <v>3.6</v>
      </c>
      <c r="P367" s="4">
        <v>4.9000000000000004</v>
      </c>
      <c r="Q367" s="4">
        <v>1.1000000000000001</v>
      </c>
      <c r="R367" s="4">
        <v>1.5</v>
      </c>
      <c r="S367" s="4">
        <v>0.4</v>
      </c>
      <c r="T367" s="4">
        <v>0.5</v>
      </c>
      <c r="U367" s="4">
        <v>2.9</v>
      </c>
      <c r="V367" s="4">
        <v>3.4</v>
      </c>
    </row>
    <row r="368" spans="1:22" x14ac:dyDescent="0.25">
      <c r="A368" s="3" t="s">
        <v>415</v>
      </c>
      <c r="B368" s="3" t="s">
        <v>26</v>
      </c>
      <c r="C368" s="4">
        <v>53</v>
      </c>
      <c r="D368" s="4">
        <v>12.4</v>
      </c>
      <c r="E368" s="4">
        <v>1.3</v>
      </c>
      <c r="F368" s="4">
        <v>3.3</v>
      </c>
      <c r="G368" s="4">
        <v>37.9</v>
      </c>
      <c r="H368" s="4">
        <v>0.6</v>
      </c>
      <c r="I368" s="4">
        <v>1.7</v>
      </c>
      <c r="J368" s="4">
        <v>36</v>
      </c>
      <c r="K368" s="4">
        <v>0.3</v>
      </c>
      <c r="L368" s="4">
        <v>0.3</v>
      </c>
      <c r="M368" s="4">
        <v>93.8</v>
      </c>
      <c r="N368" s="4">
        <v>0.7</v>
      </c>
      <c r="O368" s="4">
        <v>1.8</v>
      </c>
      <c r="P368" s="4">
        <v>2.5</v>
      </c>
      <c r="Q368" s="4">
        <v>0.4</v>
      </c>
      <c r="R368" s="4">
        <v>0.2</v>
      </c>
      <c r="S368" s="4">
        <v>0.3</v>
      </c>
      <c r="T368" s="4">
        <v>0</v>
      </c>
      <c r="U368" s="4">
        <v>1.1000000000000001</v>
      </c>
      <c r="V368" s="4">
        <v>3.4</v>
      </c>
    </row>
    <row r="369" spans="1:22" x14ac:dyDescent="0.25">
      <c r="A369" s="3" t="s">
        <v>416</v>
      </c>
      <c r="B369" s="3" t="s">
        <v>24</v>
      </c>
      <c r="C369" s="4">
        <v>8</v>
      </c>
      <c r="D369" s="4">
        <v>9</v>
      </c>
      <c r="E369" s="4">
        <v>1.1000000000000001</v>
      </c>
      <c r="F369" s="4">
        <v>2.5</v>
      </c>
      <c r="G369" s="4">
        <v>45</v>
      </c>
      <c r="H369" s="4">
        <v>0.4</v>
      </c>
      <c r="I369" s="4">
        <v>1.1000000000000001</v>
      </c>
      <c r="J369" s="4">
        <v>33.299999999999997</v>
      </c>
      <c r="K369" s="4">
        <v>0.6</v>
      </c>
      <c r="L369" s="4">
        <v>0.6</v>
      </c>
      <c r="M369" s="4">
        <v>100</v>
      </c>
      <c r="N369" s="4">
        <v>0.5</v>
      </c>
      <c r="O369" s="4">
        <v>0.4</v>
      </c>
      <c r="P369" s="4">
        <v>0.9</v>
      </c>
      <c r="Q369" s="4">
        <v>0</v>
      </c>
      <c r="R369" s="4">
        <v>0.5</v>
      </c>
      <c r="S369" s="4">
        <v>0.6</v>
      </c>
      <c r="T369" s="4">
        <v>0</v>
      </c>
      <c r="U369" s="4">
        <v>1</v>
      </c>
      <c r="V369" s="4">
        <v>3.3</v>
      </c>
    </row>
    <row r="370" spans="1:22" x14ac:dyDescent="0.25">
      <c r="A370" s="3" t="s">
        <v>417</v>
      </c>
      <c r="B370" s="3" t="s">
        <v>94</v>
      </c>
      <c r="C370" s="4">
        <v>73</v>
      </c>
      <c r="D370" s="4">
        <v>13</v>
      </c>
      <c r="E370" s="4">
        <v>1.4</v>
      </c>
      <c r="F370" s="4">
        <v>2.4</v>
      </c>
      <c r="G370" s="4">
        <v>58</v>
      </c>
      <c r="H370" s="4">
        <v>0</v>
      </c>
      <c r="I370" s="4">
        <v>0</v>
      </c>
      <c r="J370" s="4" t="s">
        <v>88</v>
      </c>
      <c r="K370" s="4">
        <v>0.5</v>
      </c>
      <c r="L370" s="4">
        <v>0.8</v>
      </c>
      <c r="M370" s="4">
        <v>69.099999999999994</v>
      </c>
      <c r="N370" s="4">
        <v>1.2</v>
      </c>
      <c r="O370" s="4">
        <v>2.2999999999999998</v>
      </c>
      <c r="P370" s="4">
        <v>3.5</v>
      </c>
      <c r="Q370" s="4">
        <v>0.8</v>
      </c>
      <c r="R370" s="4">
        <v>0.9</v>
      </c>
      <c r="S370" s="4">
        <v>0.2</v>
      </c>
      <c r="T370" s="4">
        <v>0.3</v>
      </c>
      <c r="U370" s="4">
        <v>2</v>
      </c>
      <c r="V370" s="4">
        <v>3.3</v>
      </c>
    </row>
    <row r="371" spans="1:22" x14ac:dyDescent="0.25">
      <c r="A371" s="3" t="s">
        <v>418</v>
      </c>
      <c r="B371" s="3" t="s">
        <v>49</v>
      </c>
      <c r="C371" s="4">
        <v>58</v>
      </c>
      <c r="D371" s="4">
        <v>11.8</v>
      </c>
      <c r="E371" s="4">
        <v>1.2</v>
      </c>
      <c r="F371" s="4">
        <v>2.2000000000000002</v>
      </c>
      <c r="G371" s="4">
        <v>53.5</v>
      </c>
      <c r="H371" s="4">
        <v>0</v>
      </c>
      <c r="I371" s="4">
        <v>0</v>
      </c>
      <c r="J371" s="4">
        <v>0</v>
      </c>
      <c r="K371" s="4">
        <v>0.9</v>
      </c>
      <c r="L371" s="4">
        <v>1.3</v>
      </c>
      <c r="M371" s="4">
        <v>71.2</v>
      </c>
      <c r="N371" s="4">
        <v>0.8</v>
      </c>
      <c r="O371" s="4">
        <v>1.7</v>
      </c>
      <c r="P371" s="4">
        <v>2.6</v>
      </c>
      <c r="Q371" s="4">
        <v>0.4</v>
      </c>
      <c r="R371" s="4">
        <v>0.3</v>
      </c>
      <c r="S371" s="4">
        <v>0.3</v>
      </c>
      <c r="T371" s="4">
        <v>0.9</v>
      </c>
      <c r="U371" s="4">
        <v>1.3</v>
      </c>
      <c r="V371" s="4">
        <v>3.3</v>
      </c>
    </row>
    <row r="372" spans="1:22" x14ac:dyDescent="0.25">
      <c r="A372" s="3" t="s">
        <v>419</v>
      </c>
      <c r="B372" s="3" t="s">
        <v>34</v>
      </c>
      <c r="C372" s="4">
        <v>52</v>
      </c>
      <c r="D372" s="4">
        <v>14</v>
      </c>
      <c r="E372" s="4">
        <v>1.5</v>
      </c>
      <c r="F372" s="4">
        <v>3.1</v>
      </c>
      <c r="G372" s="4">
        <v>47.5</v>
      </c>
      <c r="H372" s="4">
        <v>0</v>
      </c>
      <c r="I372" s="4">
        <v>0</v>
      </c>
      <c r="J372" s="4">
        <v>0</v>
      </c>
      <c r="K372" s="4">
        <v>0.4</v>
      </c>
      <c r="L372" s="4">
        <v>0.6</v>
      </c>
      <c r="M372" s="4">
        <v>69</v>
      </c>
      <c r="N372" s="4">
        <v>1.7</v>
      </c>
      <c r="O372" s="4">
        <v>2.2999999999999998</v>
      </c>
      <c r="P372" s="4">
        <v>4</v>
      </c>
      <c r="Q372" s="4">
        <v>0.7</v>
      </c>
      <c r="R372" s="4">
        <v>0.6</v>
      </c>
      <c r="S372" s="4">
        <v>0.2</v>
      </c>
      <c r="T372" s="4">
        <v>0.4</v>
      </c>
      <c r="U372" s="4">
        <v>1.8</v>
      </c>
      <c r="V372" s="4">
        <v>3.3</v>
      </c>
    </row>
    <row r="373" spans="1:22" x14ac:dyDescent="0.25">
      <c r="A373" s="3" t="s">
        <v>420</v>
      </c>
      <c r="B373" s="3" t="s">
        <v>20</v>
      </c>
      <c r="C373" s="4">
        <v>81</v>
      </c>
      <c r="D373" s="4">
        <v>14.8</v>
      </c>
      <c r="E373" s="4">
        <v>1.1000000000000001</v>
      </c>
      <c r="F373" s="4">
        <v>2.2999999999999998</v>
      </c>
      <c r="G373" s="4">
        <v>50.3</v>
      </c>
      <c r="H373" s="4">
        <v>0</v>
      </c>
      <c r="I373" s="4">
        <v>0</v>
      </c>
      <c r="J373" s="4" t="s">
        <v>88</v>
      </c>
      <c r="K373" s="4">
        <v>1</v>
      </c>
      <c r="L373" s="4">
        <v>1.7</v>
      </c>
      <c r="M373" s="4">
        <v>58.1</v>
      </c>
      <c r="N373" s="4">
        <v>1.8</v>
      </c>
      <c r="O373" s="4">
        <v>2.2999999999999998</v>
      </c>
      <c r="P373" s="4">
        <v>4.0999999999999996</v>
      </c>
      <c r="Q373" s="4">
        <v>0.5</v>
      </c>
      <c r="R373" s="4">
        <v>0.9</v>
      </c>
      <c r="S373" s="4">
        <v>0.5</v>
      </c>
      <c r="T373" s="4">
        <v>0.7</v>
      </c>
      <c r="U373" s="4">
        <v>2.5</v>
      </c>
      <c r="V373" s="4">
        <v>3.3</v>
      </c>
    </row>
    <row r="374" spans="1:22" x14ac:dyDescent="0.25">
      <c r="A374" s="3" t="s">
        <v>421</v>
      </c>
      <c r="B374" s="3" t="s">
        <v>38</v>
      </c>
      <c r="C374" s="4">
        <v>54</v>
      </c>
      <c r="D374" s="4">
        <v>10</v>
      </c>
      <c r="E374" s="4">
        <v>1.1000000000000001</v>
      </c>
      <c r="F374" s="4">
        <v>2.7</v>
      </c>
      <c r="G374" s="4">
        <v>41.1</v>
      </c>
      <c r="H374" s="4">
        <v>1</v>
      </c>
      <c r="I374" s="4">
        <v>2.2999999999999998</v>
      </c>
      <c r="J374" s="4">
        <v>42.6</v>
      </c>
      <c r="K374" s="4">
        <v>0.1</v>
      </c>
      <c r="L374" s="4">
        <v>0.1</v>
      </c>
      <c r="M374" s="4">
        <v>100</v>
      </c>
      <c r="N374" s="4">
        <v>0.1</v>
      </c>
      <c r="O374" s="4">
        <v>0.9</v>
      </c>
      <c r="P374" s="4">
        <v>1.1000000000000001</v>
      </c>
      <c r="Q374" s="4">
        <v>0.2</v>
      </c>
      <c r="R374" s="4">
        <v>0.1</v>
      </c>
      <c r="S374" s="4">
        <v>0.2</v>
      </c>
      <c r="T374" s="4">
        <v>0.1</v>
      </c>
      <c r="U374" s="4">
        <v>0.8</v>
      </c>
      <c r="V374" s="4">
        <v>3.3</v>
      </c>
    </row>
    <row r="375" spans="1:22" x14ac:dyDescent="0.25">
      <c r="A375" s="3" t="s">
        <v>422</v>
      </c>
      <c r="B375" s="3" t="s">
        <v>94</v>
      </c>
      <c r="C375" s="4">
        <v>61</v>
      </c>
      <c r="D375" s="4">
        <v>11.3</v>
      </c>
      <c r="E375" s="4">
        <v>1.2</v>
      </c>
      <c r="F375" s="4">
        <v>2.7</v>
      </c>
      <c r="G375" s="4">
        <v>44.5</v>
      </c>
      <c r="H375" s="4">
        <v>0.7</v>
      </c>
      <c r="I375" s="4">
        <v>1.6</v>
      </c>
      <c r="J375" s="4">
        <v>42.9</v>
      </c>
      <c r="K375" s="4">
        <v>0.1</v>
      </c>
      <c r="L375" s="4">
        <v>0.2</v>
      </c>
      <c r="M375" s="4">
        <v>75</v>
      </c>
      <c r="N375" s="4">
        <v>0.3</v>
      </c>
      <c r="O375" s="4">
        <v>1.9</v>
      </c>
      <c r="P375" s="4">
        <v>2.1</v>
      </c>
      <c r="Q375" s="4">
        <v>0.5</v>
      </c>
      <c r="R375" s="4">
        <v>0.3</v>
      </c>
      <c r="S375" s="4">
        <v>0.2</v>
      </c>
      <c r="T375" s="4">
        <v>0.2</v>
      </c>
      <c r="U375" s="4">
        <v>0.8</v>
      </c>
      <c r="V375" s="4">
        <v>3.2</v>
      </c>
    </row>
    <row r="376" spans="1:22" x14ac:dyDescent="0.25">
      <c r="A376" s="3" t="s">
        <v>423</v>
      </c>
      <c r="B376" s="3" t="s">
        <v>45</v>
      </c>
      <c r="C376" s="4">
        <v>45</v>
      </c>
      <c r="D376" s="4">
        <v>8.6999999999999993</v>
      </c>
      <c r="E376" s="4">
        <v>1.2</v>
      </c>
      <c r="F376" s="4">
        <v>2.8</v>
      </c>
      <c r="G376" s="4">
        <v>43.7</v>
      </c>
      <c r="H376" s="4">
        <v>0.6</v>
      </c>
      <c r="I376" s="4">
        <v>1.3</v>
      </c>
      <c r="J376" s="4">
        <v>42.4</v>
      </c>
      <c r="K376" s="4">
        <v>0.2</v>
      </c>
      <c r="L376" s="4">
        <v>0.2</v>
      </c>
      <c r="M376" s="4">
        <v>90.9</v>
      </c>
      <c r="N376" s="4">
        <v>0.2</v>
      </c>
      <c r="O376" s="4">
        <v>0.8</v>
      </c>
      <c r="P376" s="4">
        <v>1</v>
      </c>
      <c r="Q376" s="4">
        <v>0.4</v>
      </c>
      <c r="R376" s="4">
        <v>0.2</v>
      </c>
      <c r="S376" s="4">
        <v>0.4</v>
      </c>
      <c r="T376" s="4">
        <v>0</v>
      </c>
      <c r="U376" s="4">
        <v>0.7</v>
      </c>
      <c r="V376" s="4">
        <v>3.2</v>
      </c>
    </row>
    <row r="377" spans="1:22" x14ac:dyDescent="0.25">
      <c r="A377" s="3" t="s">
        <v>424</v>
      </c>
      <c r="B377" s="3" t="s">
        <v>71</v>
      </c>
      <c r="C377" s="4">
        <v>34</v>
      </c>
      <c r="D377" s="4">
        <v>14.4</v>
      </c>
      <c r="E377" s="4">
        <v>1.4</v>
      </c>
      <c r="F377" s="4">
        <v>3.1</v>
      </c>
      <c r="G377" s="4">
        <v>44.8</v>
      </c>
      <c r="H377" s="4">
        <v>0</v>
      </c>
      <c r="I377" s="4">
        <v>0</v>
      </c>
      <c r="J377" s="4" t="s">
        <v>88</v>
      </c>
      <c r="K377" s="4">
        <v>0.4</v>
      </c>
      <c r="L377" s="4">
        <v>0.9</v>
      </c>
      <c r="M377" s="4">
        <v>48.4</v>
      </c>
      <c r="N377" s="4">
        <v>0.8</v>
      </c>
      <c r="O377" s="4">
        <v>1.7</v>
      </c>
      <c r="P377" s="4">
        <v>2.5</v>
      </c>
      <c r="Q377" s="4">
        <v>0.3</v>
      </c>
      <c r="R377" s="4">
        <v>0.4</v>
      </c>
      <c r="S377" s="4">
        <v>0.2</v>
      </c>
      <c r="T377" s="4">
        <v>0.6</v>
      </c>
      <c r="U377" s="4">
        <v>1.4</v>
      </c>
      <c r="V377" s="4">
        <v>3.2</v>
      </c>
    </row>
    <row r="378" spans="1:22" x14ac:dyDescent="0.25">
      <c r="A378" s="3" t="s">
        <v>425</v>
      </c>
      <c r="B378" s="3" t="s">
        <v>66</v>
      </c>
      <c r="C378" s="4">
        <v>13</v>
      </c>
      <c r="D378" s="4">
        <v>12.1</v>
      </c>
      <c r="E378" s="4">
        <v>1.2</v>
      </c>
      <c r="F378" s="4">
        <v>3.2</v>
      </c>
      <c r="G378" s="4">
        <v>38.1</v>
      </c>
      <c r="H378" s="4">
        <v>0.3</v>
      </c>
      <c r="I378" s="4">
        <v>1.4</v>
      </c>
      <c r="J378" s="4">
        <v>22.2</v>
      </c>
      <c r="K378" s="4">
        <v>0.3</v>
      </c>
      <c r="L378" s="4">
        <v>0.3</v>
      </c>
      <c r="M378" s="4">
        <v>100</v>
      </c>
      <c r="N378" s="4">
        <v>0.2</v>
      </c>
      <c r="O378" s="4">
        <v>1.5</v>
      </c>
      <c r="P378" s="4">
        <v>1.7</v>
      </c>
      <c r="Q378" s="4">
        <v>0.8</v>
      </c>
      <c r="R378" s="4">
        <v>0.8</v>
      </c>
      <c r="S378" s="4">
        <v>0.1</v>
      </c>
      <c r="T378" s="4">
        <v>0.1</v>
      </c>
      <c r="U378" s="4">
        <v>0.8</v>
      </c>
      <c r="V378" s="4">
        <v>3.1</v>
      </c>
    </row>
    <row r="379" spans="1:22" x14ac:dyDescent="0.25">
      <c r="A379" s="3" t="s">
        <v>426</v>
      </c>
      <c r="B379" s="3" t="s">
        <v>71</v>
      </c>
      <c r="C379" s="4">
        <v>31</v>
      </c>
      <c r="D379" s="4">
        <v>12.6</v>
      </c>
      <c r="E379" s="4">
        <v>1.2</v>
      </c>
      <c r="F379" s="4">
        <v>2.7</v>
      </c>
      <c r="G379" s="4">
        <v>45.8</v>
      </c>
      <c r="H379" s="4">
        <v>0</v>
      </c>
      <c r="I379" s="4">
        <v>0</v>
      </c>
      <c r="J379" s="4" t="s">
        <v>88</v>
      </c>
      <c r="K379" s="4">
        <v>0.7</v>
      </c>
      <c r="L379" s="4">
        <v>1</v>
      </c>
      <c r="M379" s="4">
        <v>65.599999999999994</v>
      </c>
      <c r="N379" s="4">
        <v>1.2</v>
      </c>
      <c r="O379" s="4">
        <v>2.9</v>
      </c>
      <c r="P379" s="4">
        <v>4.0999999999999996</v>
      </c>
      <c r="Q379" s="4">
        <v>0.2</v>
      </c>
      <c r="R379" s="4">
        <v>0.6</v>
      </c>
      <c r="S379" s="4">
        <v>0.2</v>
      </c>
      <c r="T379" s="4">
        <v>0.7</v>
      </c>
      <c r="U379" s="4">
        <v>2.1</v>
      </c>
      <c r="V379" s="4">
        <v>3.1</v>
      </c>
    </row>
    <row r="380" spans="1:22" x14ac:dyDescent="0.25">
      <c r="A380" s="3" t="s">
        <v>427</v>
      </c>
      <c r="B380" s="3" t="s">
        <v>38</v>
      </c>
      <c r="C380" s="4">
        <v>14</v>
      </c>
      <c r="D380" s="4">
        <v>10.4</v>
      </c>
      <c r="E380" s="4">
        <v>1.1000000000000001</v>
      </c>
      <c r="F380" s="4">
        <v>3.4</v>
      </c>
      <c r="G380" s="4">
        <v>31.3</v>
      </c>
      <c r="H380" s="4">
        <v>0.4</v>
      </c>
      <c r="I380" s="4">
        <v>1.2</v>
      </c>
      <c r="J380" s="4">
        <v>29.4</v>
      </c>
      <c r="K380" s="4">
        <v>0.6</v>
      </c>
      <c r="L380" s="4">
        <v>0.6</v>
      </c>
      <c r="M380" s="4">
        <v>88.9</v>
      </c>
      <c r="N380" s="4">
        <v>0.3</v>
      </c>
      <c r="O380" s="4">
        <v>1.4</v>
      </c>
      <c r="P380" s="4">
        <v>1.6</v>
      </c>
      <c r="Q380" s="4">
        <v>0.7</v>
      </c>
      <c r="R380" s="4">
        <v>0.7</v>
      </c>
      <c r="S380" s="4">
        <v>0.6</v>
      </c>
      <c r="T380" s="4">
        <v>0</v>
      </c>
      <c r="U380" s="4">
        <v>0.8</v>
      </c>
      <c r="V380" s="4">
        <v>3.1</v>
      </c>
    </row>
    <row r="381" spans="1:22" x14ac:dyDescent="0.25">
      <c r="A381" s="3" t="s">
        <v>428</v>
      </c>
      <c r="B381" s="3" t="s">
        <v>75</v>
      </c>
      <c r="C381" s="4">
        <v>22</v>
      </c>
      <c r="D381" s="4">
        <v>11.4</v>
      </c>
      <c r="E381" s="4">
        <v>1</v>
      </c>
      <c r="F381" s="4">
        <v>2.1</v>
      </c>
      <c r="G381" s="4">
        <v>44.7</v>
      </c>
      <c r="H381" s="4">
        <v>0</v>
      </c>
      <c r="I381" s="4">
        <v>0</v>
      </c>
      <c r="J381" s="4" t="s">
        <v>88</v>
      </c>
      <c r="K381" s="4">
        <v>1</v>
      </c>
      <c r="L381" s="4">
        <v>1.4</v>
      </c>
      <c r="M381" s="4">
        <v>76.7</v>
      </c>
      <c r="N381" s="4">
        <v>0.7</v>
      </c>
      <c r="O381" s="4">
        <v>2</v>
      </c>
      <c r="P381" s="4">
        <v>2.8</v>
      </c>
      <c r="Q381" s="4">
        <v>0.7</v>
      </c>
      <c r="R381" s="4">
        <v>0.8</v>
      </c>
      <c r="S381" s="4">
        <v>0.3</v>
      </c>
      <c r="T381" s="4">
        <v>0.7</v>
      </c>
      <c r="U381" s="4">
        <v>1.7</v>
      </c>
      <c r="V381" s="4">
        <v>3</v>
      </c>
    </row>
    <row r="382" spans="1:22" x14ac:dyDescent="0.25">
      <c r="A382" s="3" t="s">
        <v>429</v>
      </c>
      <c r="B382" s="3" t="s">
        <v>103</v>
      </c>
      <c r="C382" s="4">
        <v>23</v>
      </c>
      <c r="D382" s="4">
        <v>7.5</v>
      </c>
      <c r="E382" s="4">
        <v>1.1000000000000001</v>
      </c>
      <c r="F382" s="4">
        <v>2.9</v>
      </c>
      <c r="G382" s="4">
        <v>38.799999999999997</v>
      </c>
      <c r="H382" s="4">
        <v>0.5</v>
      </c>
      <c r="I382" s="4">
        <v>1.3</v>
      </c>
      <c r="J382" s="4">
        <v>35.5</v>
      </c>
      <c r="K382" s="4">
        <v>0.2</v>
      </c>
      <c r="L382" s="4">
        <v>0.3</v>
      </c>
      <c r="M382" s="4">
        <v>71.400000000000006</v>
      </c>
      <c r="N382" s="4">
        <v>0.1</v>
      </c>
      <c r="O382" s="4">
        <v>0.7</v>
      </c>
      <c r="P382" s="4">
        <v>0.8</v>
      </c>
      <c r="Q382" s="4">
        <v>0.7</v>
      </c>
      <c r="R382" s="4">
        <v>0.6</v>
      </c>
      <c r="S382" s="4">
        <v>0.3</v>
      </c>
      <c r="T382" s="4">
        <v>0.1</v>
      </c>
      <c r="U382" s="4">
        <v>1</v>
      </c>
      <c r="V382" s="4">
        <v>3</v>
      </c>
    </row>
    <row r="383" spans="1:22" x14ac:dyDescent="0.25">
      <c r="A383" s="3" t="s">
        <v>430</v>
      </c>
      <c r="B383" s="3" t="s">
        <v>30</v>
      </c>
      <c r="C383" s="4">
        <v>38</v>
      </c>
      <c r="D383" s="4">
        <v>10.3</v>
      </c>
      <c r="E383" s="4">
        <v>1.1000000000000001</v>
      </c>
      <c r="F383" s="4">
        <v>2.9</v>
      </c>
      <c r="G383" s="4">
        <v>38.5</v>
      </c>
      <c r="H383" s="4">
        <v>0.6</v>
      </c>
      <c r="I383" s="4">
        <v>1.3</v>
      </c>
      <c r="J383" s="4">
        <v>44</v>
      </c>
      <c r="K383" s="4">
        <v>0.2</v>
      </c>
      <c r="L383" s="4">
        <v>0.5</v>
      </c>
      <c r="M383" s="4">
        <v>50</v>
      </c>
      <c r="N383" s="4">
        <v>0.3</v>
      </c>
      <c r="O383" s="4">
        <v>2.1</v>
      </c>
      <c r="P383" s="4">
        <v>2.2999999999999998</v>
      </c>
      <c r="Q383" s="4">
        <v>0.9</v>
      </c>
      <c r="R383" s="4">
        <v>0.4</v>
      </c>
      <c r="S383" s="4">
        <v>0.5</v>
      </c>
      <c r="T383" s="4">
        <v>0.3</v>
      </c>
      <c r="U383" s="4">
        <v>1.3</v>
      </c>
      <c r="V383" s="4">
        <v>3</v>
      </c>
    </row>
    <row r="384" spans="1:22" x14ac:dyDescent="0.25">
      <c r="A384" s="3" t="s">
        <v>431</v>
      </c>
      <c r="B384" s="3" t="s">
        <v>94</v>
      </c>
      <c r="C384" s="4">
        <v>53</v>
      </c>
      <c r="D384" s="4">
        <v>9.3000000000000007</v>
      </c>
      <c r="E384" s="4">
        <v>1.3</v>
      </c>
      <c r="F384" s="4">
        <v>3.1</v>
      </c>
      <c r="G384" s="4">
        <v>43.6</v>
      </c>
      <c r="H384" s="4">
        <v>0</v>
      </c>
      <c r="I384" s="4">
        <v>0</v>
      </c>
      <c r="J384" s="4" t="s">
        <v>88</v>
      </c>
      <c r="K384" s="4">
        <v>0.4</v>
      </c>
      <c r="L384" s="4">
        <v>0.4</v>
      </c>
      <c r="M384" s="4">
        <v>90.5</v>
      </c>
      <c r="N384" s="4">
        <v>1.1000000000000001</v>
      </c>
      <c r="O384" s="4">
        <v>1.7</v>
      </c>
      <c r="P384" s="4">
        <v>2.7</v>
      </c>
      <c r="Q384" s="4">
        <v>0.6</v>
      </c>
      <c r="R384" s="4">
        <v>0.7</v>
      </c>
      <c r="S384" s="4">
        <v>0</v>
      </c>
      <c r="T384" s="4">
        <v>0.1</v>
      </c>
      <c r="U384" s="4">
        <v>1.5</v>
      </c>
      <c r="V384" s="4">
        <v>3</v>
      </c>
    </row>
    <row r="385" spans="1:22" x14ac:dyDescent="0.25">
      <c r="A385" s="3" t="s">
        <v>432</v>
      </c>
      <c r="B385" s="3" t="s">
        <v>49</v>
      </c>
      <c r="C385" s="4">
        <v>2</v>
      </c>
      <c r="D385" s="4">
        <v>13.6</v>
      </c>
      <c r="E385" s="4">
        <v>1.5</v>
      </c>
      <c r="F385" s="4">
        <v>3</v>
      </c>
      <c r="G385" s="4">
        <v>50</v>
      </c>
      <c r="H385" s="4">
        <v>0</v>
      </c>
      <c r="I385" s="4">
        <v>0</v>
      </c>
      <c r="J385" s="4" t="s">
        <v>88</v>
      </c>
      <c r="K385" s="4">
        <v>0</v>
      </c>
      <c r="L385" s="4">
        <v>0</v>
      </c>
      <c r="M385" s="4" t="s">
        <v>88</v>
      </c>
      <c r="N385" s="4">
        <v>0</v>
      </c>
      <c r="O385" s="4">
        <v>0.5</v>
      </c>
      <c r="P385" s="4">
        <v>0.5</v>
      </c>
      <c r="Q385" s="4">
        <v>0</v>
      </c>
      <c r="R385" s="4">
        <v>0</v>
      </c>
      <c r="S385" s="4">
        <v>0</v>
      </c>
      <c r="T385" s="4">
        <v>0.5</v>
      </c>
      <c r="U385" s="4">
        <v>2.5</v>
      </c>
      <c r="V385" s="4">
        <v>3</v>
      </c>
    </row>
    <row r="386" spans="1:22" x14ac:dyDescent="0.25">
      <c r="A386" s="3" t="s">
        <v>433</v>
      </c>
      <c r="B386" s="3" t="s">
        <v>75</v>
      </c>
      <c r="C386" s="4">
        <v>12</v>
      </c>
      <c r="D386" s="4">
        <v>15.6</v>
      </c>
      <c r="E386" s="4">
        <v>1.3</v>
      </c>
      <c r="F386" s="4">
        <v>3.2</v>
      </c>
      <c r="G386" s="4">
        <v>42.1</v>
      </c>
      <c r="H386" s="4">
        <v>0</v>
      </c>
      <c r="I386" s="4">
        <v>0</v>
      </c>
      <c r="J386" s="4" t="s">
        <v>88</v>
      </c>
      <c r="K386" s="4">
        <v>0.3</v>
      </c>
      <c r="L386" s="4">
        <v>0.4</v>
      </c>
      <c r="M386" s="4">
        <v>80</v>
      </c>
      <c r="N386" s="4">
        <v>0.9</v>
      </c>
      <c r="O386" s="4">
        <v>2</v>
      </c>
      <c r="P386" s="4">
        <v>2.9</v>
      </c>
      <c r="Q386" s="4">
        <v>0.2</v>
      </c>
      <c r="R386" s="4">
        <v>0.6</v>
      </c>
      <c r="S386" s="4">
        <v>0.7</v>
      </c>
      <c r="T386" s="4">
        <v>0.3</v>
      </c>
      <c r="U386" s="4">
        <v>1.8</v>
      </c>
      <c r="V386" s="4">
        <v>3</v>
      </c>
    </row>
    <row r="387" spans="1:22" x14ac:dyDescent="0.25">
      <c r="A387" s="3" t="s">
        <v>434</v>
      </c>
      <c r="B387" s="3" t="s">
        <v>59</v>
      </c>
      <c r="C387" s="4">
        <v>25</v>
      </c>
      <c r="D387" s="4">
        <v>10</v>
      </c>
      <c r="E387" s="4">
        <v>1</v>
      </c>
      <c r="F387" s="4">
        <v>2.7</v>
      </c>
      <c r="G387" s="4">
        <v>37.299999999999997</v>
      </c>
      <c r="H387" s="4">
        <v>0.3</v>
      </c>
      <c r="I387" s="4">
        <v>0.8</v>
      </c>
      <c r="J387" s="4">
        <v>36.799999999999997</v>
      </c>
      <c r="K387" s="4">
        <v>0.7</v>
      </c>
      <c r="L387" s="4">
        <v>1</v>
      </c>
      <c r="M387" s="4">
        <v>72</v>
      </c>
      <c r="N387" s="4">
        <v>0.7</v>
      </c>
      <c r="O387" s="4">
        <v>1.5</v>
      </c>
      <c r="P387" s="4">
        <v>2.2000000000000002</v>
      </c>
      <c r="Q387" s="4">
        <v>0.2</v>
      </c>
      <c r="R387" s="4">
        <v>0.7</v>
      </c>
      <c r="S387" s="4">
        <v>0.4</v>
      </c>
      <c r="T387" s="4">
        <v>0.1</v>
      </c>
      <c r="U387" s="4">
        <v>1</v>
      </c>
      <c r="V387" s="4">
        <v>3</v>
      </c>
    </row>
    <row r="388" spans="1:22" x14ac:dyDescent="0.25">
      <c r="A388" s="3" t="s">
        <v>435</v>
      </c>
      <c r="B388" s="3" t="s">
        <v>24</v>
      </c>
      <c r="C388" s="4">
        <v>25</v>
      </c>
      <c r="D388" s="4">
        <v>10.4</v>
      </c>
      <c r="E388" s="4">
        <v>1</v>
      </c>
      <c r="F388" s="4">
        <v>2.7</v>
      </c>
      <c r="G388" s="4">
        <v>37.299999999999997</v>
      </c>
      <c r="H388" s="4">
        <v>0.7</v>
      </c>
      <c r="I388" s="4">
        <v>1.9</v>
      </c>
      <c r="J388" s="4">
        <v>35.4</v>
      </c>
      <c r="K388" s="4">
        <v>0.3</v>
      </c>
      <c r="L388" s="4">
        <v>0.3</v>
      </c>
      <c r="M388" s="4">
        <v>100</v>
      </c>
      <c r="N388" s="4">
        <v>0</v>
      </c>
      <c r="O388" s="4">
        <v>0.8</v>
      </c>
      <c r="P388" s="4">
        <v>0.9</v>
      </c>
      <c r="Q388" s="4">
        <v>0.8</v>
      </c>
      <c r="R388" s="4">
        <v>0.4</v>
      </c>
      <c r="S388" s="4">
        <v>0.2</v>
      </c>
      <c r="T388" s="4">
        <v>0</v>
      </c>
      <c r="U388" s="4">
        <v>1</v>
      </c>
      <c r="V388" s="4">
        <v>3</v>
      </c>
    </row>
    <row r="389" spans="1:22" x14ac:dyDescent="0.25">
      <c r="A389" s="3" t="s">
        <v>436</v>
      </c>
      <c r="B389" s="3" t="s">
        <v>94</v>
      </c>
      <c r="C389" s="4">
        <v>22</v>
      </c>
      <c r="D389" s="4">
        <v>6.7</v>
      </c>
      <c r="E389" s="4">
        <v>1.1000000000000001</v>
      </c>
      <c r="F389" s="4">
        <v>3.1</v>
      </c>
      <c r="G389" s="4">
        <v>35.299999999999997</v>
      </c>
      <c r="H389" s="4">
        <v>0.5</v>
      </c>
      <c r="I389" s="4">
        <v>1.7</v>
      </c>
      <c r="J389" s="4">
        <v>32.4</v>
      </c>
      <c r="K389" s="4">
        <v>0.3</v>
      </c>
      <c r="L389" s="4">
        <v>0.5</v>
      </c>
      <c r="M389" s="4">
        <v>60</v>
      </c>
      <c r="N389" s="4">
        <v>0.2</v>
      </c>
      <c r="O389" s="4">
        <v>1</v>
      </c>
      <c r="P389" s="4">
        <v>1.2</v>
      </c>
      <c r="Q389" s="4">
        <v>0.4</v>
      </c>
      <c r="R389" s="4">
        <v>0.2</v>
      </c>
      <c r="S389" s="4">
        <v>0.2</v>
      </c>
      <c r="T389" s="4">
        <v>0.2</v>
      </c>
      <c r="U389" s="4">
        <v>0.8</v>
      </c>
      <c r="V389" s="4">
        <v>3</v>
      </c>
    </row>
    <row r="390" spans="1:22" x14ac:dyDescent="0.25">
      <c r="A390" s="3" t="s">
        <v>437</v>
      </c>
      <c r="B390" s="3" t="s">
        <v>40</v>
      </c>
      <c r="C390" s="4">
        <v>77</v>
      </c>
      <c r="D390" s="4">
        <v>13.9</v>
      </c>
      <c r="E390" s="4">
        <v>1.1000000000000001</v>
      </c>
      <c r="F390" s="4">
        <v>1.9</v>
      </c>
      <c r="G390" s="4">
        <v>61.1</v>
      </c>
      <c r="H390" s="4">
        <v>0</v>
      </c>
      <c r="I390" s="4">
        <v>0</v>
      </c>
      <c r="J390" s="4" t="s">
        <v>88</v>
      </c>
      <c r="K390" s="4">
        <v>0.6</v>
      </c>
      <c r="L390" s="4">
        <v>1.2</v>
      </c>
      <c r="M390" s="4">
        <v>51.7</v>
      </c>
      <c r="N390" s="4">
        <v>1.4</v>
      </c>
      <c r="O390" s="4">
        <v>3.4</v>
      </c>
      <c r="P390" s="4">
        <v>4.8</v>
      </c>
      <c r="Q390" s="4">
        <v>0.1</v>
      </c>
      <c r="R390" s="4">
        <v>0.5</v>
      </c>
      <c r="S390" s="4">
        <v>0.1</v>
      </c>
      <c r="T390" s="4">
        <v>1.1000000000000001</v>
      </c>
      <c r="U390" s="4">
        <v>1.6</v>
      </c>
      <c r="V390" s="4">
        <v>2.9</v>
      </c>
    </row>
    <row r="391" spans="1:22" x14ac:dyDescent="0.25">
      <c r="A391" s="3" t="s">
        <v>438</v>
      </c>
      <c r="B391" s="3" t="s">
        <v>100</v>
      </c>
      <c r="C391" s="4">
        <v>32</v>
      </c>
      <c r="D391" s="4">
        <v>9.9</v>
      </c>
      <c r="E391" s="4">
        <v>1.2</v>
      </c>
      <c r="F391" s="4">
        <v>2.6</v>
      </c>
      <c r="G391" s="4">
        <v>46.3</v>
      </c>
      <c r="H391" s="4">
        <v>0.4</v>
      </c>
      <c r="I391" s="4">
        <v>1</v>
      </c>
      <c r="J391" s="4">
        <v>38.700000000000003</v>
      </c>
      <c r="K391" s="4">
        <v>0.2</v>
      </c>
      <c r="L391" s="4">
        <v>0.2</v>
      </c>
      <c r="M391" s="4">
        <v>71.400000000000006</v>
      </c>
      <c r="N391" s="4">
        <v>0.9</v>
      </c>
      <c r="O391" s="4">
        <v>1.4</v>
      </c>
      <c r="P391" s="4">
        <v>2.4</v>
      </c>
      <c r="Q391" s="4">
        <v>0.5</v>
      </c>
      <c r="R391" s="4">
        <v>0.3</v>
      </c>
      <c r="S391" s="4">
        <v>0.2</v>
      </c>
      <c r="T391" s="4">
        <v>0.5</v>
      </c>
      <c r="U391" s="4">
        <v>1.4</v>
      </c>
      <c r="V391" s="4">
        <v>2.9</v>
      </c>
    </row>
    <row r="392" spans="1:22" x14ac:dyDescent="0.25">
      <c r="A392" s="3" t="s">
        <v>439</v>
      </c>
      <c r="B392" s="3" t="s">
        <v>59</v>
      </c>
      <c r="C392" s="4">
        <v>11</v>
      </c>
      <c r="D392" s="4">
        <v>9.9</v>
      </c>
      <c r="E392" s="4">
        <v>1</v>
      </c>
      <c r="F392" s="4">
        <v>3.4</v>
      </c>
      <c r="G392" s="4">
        <v>29.7</v>
      </c>
      <c r="H392" s="4">
        <v>0.5</v>
      </c>
      <c r="I392" s="4">
        <v>1.5</v>
      </c>
      <c r="J392" s="4">
        <v>29.4</v>
      </c>
      <c r="K392" s="4">
        <v>0.5</v>
      </c>
      <c r="L392" s="4">
        <v>0.6</v>
      </c>
      <c r="M392" s="4">
        <v>71.400000000000006</v>
      </c>
      <c r="N392" s="4">
        <v>0.4</v>
      </c>
      <c r="O392" s="4">
        <v>1.5</v>
      </c>
      <c r="P392" s="4">
        <v>1.8</v>
      </c>
      <c r="Q392" s="4">
        <v>0.6</v>
      </c>
      <c r="R392" s="4">
        <v>0.8</v>
      </c>
      <c r="S392" s="4">
        <v>0.5</v>
      </c>
      <c r="T392" s="4">
        <v>0.1</v>
      </c>
      <c r="U392" s="4">
        <v>0.6</v>
      </c>
      <c r="V392" s="4">
        <v>2.9</v>
      </c>
    </row>
    <row r="393" spans="1:22" x14ac:dyDescent="0.25">
      <c r="A393" s="3" t="s">
        <v>440</v>
      </c>
      <c r="B393" s="3" t="s">
        <v>24</v>
      </c>
      <c r="C393" s="4">
        <v>23</v>
      </c>
      <c r="D393" s="4">
        <v>9.1999999999999993</v>
      </c>
      <c r="E393" s="4">
        <v>1.2</v>
      </c>
      <c r="F393" s="4">
        <v>2.1</v>
      </c>
      <c r="G393" s="4">
        <v>55.1</v>
      </c>
      <c r="H393" s="4">
        <v>0</v>
      </c>
      <c r="I393" s="4">
        <v>0</v>
      </c>
      <c r="J393" s="4" t="s">
        <v>88</v>
      </c>
      <c r="K393" s="4">
        <v>0.6</v>
      </c>
      <c r="L393" s="4">
        <v>1</v>
      </c>
      <c r="M393" s="4">
        <v>56.5</v>
      </c>
      <c r="N393" s="4">
        <v>1</v>
      </c>
      <c r="O393" s="4">
        <v>1.3</v>
      </c>
      <c r="P393" s="4">
        <v>2.2999999999999998</v>
      </c>
      <c r="Q393" s="4">
        <v>0</v>
      </c>
      <c r="R393" s="4">
        <v>0.5</v>
      </c>
      <c r="S393" s="4">
        <v>0.3</v>
      </c>
      <c r="T393" s="4">
        <v>0.6</v>
      </c>
      <c r="U393" s="4">
        <v>2.2999999999999998</v>
      </c>
      <c r="V393" s="4">
        <v>2.9</v>
      </c>
    </row>
    <row r="394" spans="1:22" x14ac:dyDescent="0.25">
      <c r="A394" s="3" t="s">
        <v>441</v>
      </c>
      <c r="B394" s="3" t="s">
        <v>49</v>
      </c>
      <c r="C394" s="4">
        <v>55</v>
      </c>
      <c r="D394" s="4">
        <v>18.3</v>
      </c>
      <c r="E394" s="4">
        <v>1.3</v>
      </c>
      <c r="F394" s="4">
        <v>2.2000000000000002</v>
      </c>
      <c r="G394" s="4">
        <v>57.4</v>
      </c>
      <c r="H394" s="4">
        <v>0</v>
      </c>
      <c r="I394" s="4">
        <v>0</v>
      </c>
      <c r="J394" s="4">
        <v>0</v>
      </c>
      <c r="K394" s="4">
        <v>0.3</v>
      </c>
      <c r="L394" s="4">
        <v>0.6</v>
      </c>
      <c r="M394" s="4">
        <v>59.4</v>
      </c>
      <c r="N394" s="4">
        <v>1.3</v>
      </c>
      <c r="O394" s="4">
        <v>2.8</v>
      </c>
      <c r="P394" s="4">
        <v>4.0999999999999996</v>
      </c>
      <c r="Q394" s="4">
        <v>0.7</v>
      </c>
      <c r="R394" s="4">
        <v>0.8</v>
      </c>
      <c r="S394" s="4">
        <v>0.6</v>
      </c>
      <c r="T394" s="4">
        <v>1</v>
      </c>
      <c r="U394" s="4">
        <v>3.1</v>
      </c>
      <c r="V394" s="4">
        <v>2.9</v>
      </c>
    </row>
    <row r="395" spans="1:22" x14ac:dyDescent="0.25">
      <c r="A395" s="3" t="s">
        <v>442</v>
      </c>
      <c r="B395" s="3" t="s">
        <v>92</v>
      </c>
      <c r="C395" s="4">
        <v>75</v>
      </c>
      <c r="D395" s="4">
        <v>15.1</v>
      </c>
      <c r="E395" s="4">
        <v>1</v>
      </c>
      <c r="F395" s="4">
        <v>3.4</v>
      </c>
      <c r="G395" s="4">
        <v>30.8</v>
      </c>
      <c r="H395" s="4">
        <v>0.4</v>
      </c>
      <c r="I395" s="4">
        <v>1.4</v>
      </c>
      <c r="J395" s="4">
        <v>26.4</v>
      </c>
      <c r="K395" s="4">
        <v>0.4</v>
      </c>
      <c r="L395" s="4">
        <v>0.6</v>
      </c>
      <c r="M395" s="4">
        <v>64.400000000000006</v>
      </c>
      <c r="N395" s="4">
        <v>0.3</v>
      </c>
      <c r="O395" s="4">
        <v>1.1000000000000001</v>
      </c>
      <c r="P395" s="4">
        <v>1.4</v>
      </c>
      <c r="Q395" s="4">
        <v>3.2</v>
      </c>
      <c r="R395" s="4">
        <v>1.2</v>
      </c>
      <c r="S395" s="4">
        <v>0.9</v>
      </c>
      <c r="T395" s="4">
        <v>0.1</v>
      </c>
      <c r="U395" s="4">
        <v>1.3</v>
      </c>
      <c r="V395" s="4">
        <v>2.8</v>
      </c>
    </row>
    <row r="396" spans="1:22" x14ac:dyDescent="0.25">
      <c r="A396" s="3" t="s">
        <v>443</v>
      </c>
      <c r="B396" s="3" t="s">
        <v>75</v>
      </c>
      <c r="C396" s="4">
        <v>51</v>
      </c>
      <c r="D396" s="4">
        <v>11.3</v>
      </c>
      <c r="E396" s="4">
        <v>1.1000000000000001</v>
      </c>
      <c r="F396" s="4">
        <v>2.5</v>
      </c>
      <c r="G396" s="4">
        <v>42.2</v>
      </c>
      <c r="H396" s="4">
        <v>0</v>
      </c>
      <c r="I396" s="4">
        <v>0.2</v>
      </c>
      <c r="J396" s="4">
        <v>20</v>
      </c>
      <c r="K396" s="4">
        <v>0.7</v>
      </c>
      <c r="L396" s="4">
        <v>1</v>
      </c>
      <c r="M396" s="4">
        <v>64.2</v>
      </c>
      <c r="N396" s="4">
        <v>0.7</v>
      </c>
      <c r="O396" s="4">
        <v>1.4</v>
      </c>
      <c r="P396" s="4">
        <v>2.1</v>
      </c>
      <c r="Q396" s="4">
        <v>0.5</v>
      </c>
      <c r="R396" s="4">
        <v>0.7</v>
      </c>
      <c r="S396" s="4">
        <v>0.5</v>
      </c>
      <c r="T396" s="4">
        <v>0.2</v>
      </c>
      <c r="U396" s="4">
        <v>1.8</v>
      </c>
      <c r="V396" s="4">
        <v>2.8</v>
      </c>
    </row>
    <row r="397" spans="1:22" x14ac:dyDescent="0.25">
      <c r="A397" s="3" t="s">
        <v>444</v>
      </c>
      <c r="B397" s="3" t="s">
        <v>45</v>
      </c>
      <c r="C397" s="4">
        <v>48</v>
      </c>
      <c r="D397" s="4">
        <v>10.199999999999999</v>
      </c>
      <c r="E397" s="4">
        <v>1.1000000000000001</v>
      </c>
      <c r="F397" s="4">
        <v>2.9</v>
      </c>
      <c r="G397" s="4">
        <v>38</v>
      </c>
      <c r="H397" s="4">
        <v>0.3</v>
      </c>
      <c r="I397" s="4">
        <v>0.8</v>
      </c>
      <c r="J397" s="4">
        <v>31.6</v>
      </c>
      <c r="K397" s="4">
        <v>0.3</v>
      </c>
      <c r="L397" s="4">
        <v>0.5</v>
      </c>
      <c r="M397" s="4">
        <v>64</v>
      </c>
      <c r="N397" s="4">
        <v>0.2</v>
      </c>
      <c r="O397" s="4">
        <v>0.6</v>
      </c>
      <c r="P397" s="4">
        <v>0.9</v>
      </c>
      <c r="Q397" s="4">
        <v>1.5</v>
      </c>
      <c r="R397" s="4">
        <v>0.8</v>
      </c>
      <c r="S397" s="4">
        <v>0.5</v>
      </c>
      <c r="T397" s="4">
        <v>0</v>
      </c>
      <c r="U397" s="4">
        <v>1</v>
      </c>
      <c r="V397" s="4">
        <v>2.8</v>
      </c>
    </row>
    <row r="398" spans="1:22" x14ac:dyDescent="0.25">
      <c r="A398" s="3" t="s">
        <v>445</v>
      </c>
      <c r="B398" s="3" t="s">
        <v>47</v>
      </c>
      <c r="C398" s="4">
        <v>7</v>
      </c>
      <c r="D398" s="4">
        <v>5.4</v>
      </c>
      <c r="E398" s="4">
        <v>1</v>
      </c>
      <c r="F398" s="4">
        <v>2</v>
      </c>
      <c r="G398" s="4">
        <v>50</v>
      </c>
      <c r="H398" s="4">
        <v>0.3</v>
      </c>
      <c r="I398" s="4">
        <v>0.7</v>
      </c>
      <c r="J398" s="4">
        <v>40</v>
      </c>
      <c r="K398" s="4">
        <v>0.4</v>
      </c>
      <c r="L398" s="4">
        <v>0.6</v>
      </c>
      <c r="M398" s="4">
        <v>75</v>
      </c>
      <c r="N398" s="4">
        <v>0.1</v>
      </c>
      <c r="O398" s="4">
        <v>0.7</v>
      </c>
      <c r="P398" s="4">
        <v>0.9</v>
      </c>
      <c r="Q398" s="4">
        <v>0.6</v>
      </c>
      <c r="R398" s="4">
        <v>0.6</v>
      </c>
      <c r="S398" s="4">
        <v>0</v>
      </c>
      <c r="T398" s="4">
        <v>0</v>
      </c>
      <c r="U398" s="4">
        <v>0.6</v>
      </c>
      <c r="V398" s="4">
        <v>2.7</v>
      </c>
    </row>
    <row r="399" spans="1:22" x14ac:dyDescent="0.25">
      <c r="A399" s="3" t="s">
        <v>446</v>
      </c>
      <c r="B399" s="3" t="s">
        <v>43</v>
      </c>
      <c r="C399" s="4">
        <v>50</v>
      </c>
      <c r="D399" s="4">
        <v>7.6</v>
      </c>
      <c r="E399" s="4">
        <v>1</v>
      </c>
      <c r="F399" s="4">
        <v>2.2000000000000002</v>
      </c>
      <c r="G399" s="4">
        <v>46.4</v>
      </c>
      <c r="H399" s="4">
        <v>0.5</v>
      </c>
      <c r="I399" s="4">
        <v>1.2</v>
      </c>
      <c r="J399" s="4">
        <v>41.9</v>
      </c>
      <c r="K399" s="4">
        <v>0.2</v>
      </c>
      <c r="L399" s="4">
        <v>0.3</v>
      </c>
      <c r="M399" s="4">
        <v>57.1</v>
      </c>
      <c r="N399" s="4">
        <v>0.1</v>
      </c>
      <c r="O399" s="4">
        <v>0.7</v>
      </c>
      <c r="P399" s="4">
        <v>0.8</v>
      </c>
      <c r="Q399" s="4">
        <v>0.3</v>
      </c>
      <c r="R399" s="4">
        <v>0.2</v>
      </c>
      <c r="S399" s="4">
        <v>0.1</v>
      </c>
      <c r="T399" s="4">
        <v>0.2</v>
      </c>
      <c r="U399" s="4">
        <v>0.6</v>
      </c>
      <c r="V399" s="4">
        <v>2.7</v>
      </c>
    </row>
    <row r="400" spans="1:22" x14ac:dyDescent="0.25">
      <c r="A400" s="3" t="s">
        <v>447</v>
      </c>
      <c r="B400" s="3" t="s">
        <v>30</v>
      </c>
      <c r="C400" s="4">
        <v>43</v>
      </c>
      <c r="D400" s="4">
        <v>9.1999999999999993</v>
      </c>
      <c r="E400" s="4">
        <v>1</v>
      </c>
      <c r="F400" s="4">
        <v>2.8</v>
      </c>
      <c r="G400" s="4">
        <v>35.5</v>
      </c>
      <c r="H400" s="4">
        <v>0.5</v>
      </c>
      <c r="I400" s="4">
        <v>1.7</v>
      </c>
      <c r="J400" s="4">
        <v>30.1</v>
      </c>
      <c r="K400" s="4">
        <v>0.2</v>
      </c>
      <c r="L400" s="4">
        <v>0.2</v>
      </c>
      <c r="M400" s="4">
        <v>77.8</v>
      </c>
      <c r="N400" s="4">
        <v>0.3</v>
      </c>
      <c r="O400" s="4">
        <v>1</v>
      </c>
      <c r="P400" s="4">
        <v>1.3</v>
      </c>
      <c r="Q400" s="4">
        <v>0.3</v>
      </c>
      <c r="R400" s="4">
        <v>0.3</v>
      </c>
      <c r="S400" s="4">
        <v>0.2</v>
      </c>
      <c r="T400" s="4">
        <v>0</v>
      </c>
      <c r="U400" s="4">
        <v>0.6</v>
      </c>
      <c r="V400" s="4">
        <v>2.7</v>
      </c>
    </row>
    <row r="401" spans="1:22" x14ac:dyDescent="0.25">
      <c r="A401" s="3" t="s">
        <v>448</v>
      </c>
      <c r="B401" s="3" t="s">
        <v>52</v>
      </c>
      <c r="C401" s="4">
        <v>40</v>
      </c>
      <c r="D401" s="4">
        <v>11.1</v>
      </c>
      <c r="E401" s="4">
        <v>1</v>
      </c>
      <c r="F401" s="4">
        <v>3</v>
      </c>
      <c r="G401" s="4">
        <v>31.9</v>
      </c>
      <c r="H401" s="4">
        <v>0.1</v>
      </c>
      <c r="I401" s="4">
        <v>0.5</v>
      </c>
      <c r="J401" s="4">
        <v>27.8</v>
      </c>
      <c r="K401" s="4">
        <v>0.7</v>
      </c>
      <c r="L401" s="4">
        <v>0.9</v>
      </c>
      <c r="M401" s="4">
        <v>74.3</v>
      </c>
      <c r="N401" s="4">
        <v>0</v>
      </c>
      <c r="O401" s="4">
        <v>1</v>
      </c>
      <c r="P401" s="4">
        <v>1</v>
      </c>
      <c r="Q401" s="4">
        <v>1.5</v>
      </c>
      <c r="R401" s="4">
        <v>1</v>
      </c>
      <c r="S401" s="4">
        <v>0.3</v>
      </c>
      <c r="T401" s="4">
        <v>0.1</v>
      </c>
      <c r="U401" s="4">
        <v>1.2</v>
      </c>
      <c r="V401" s="4">
        <v>2.7</v>
      </c>
    </row>
    <row r="402" spans="1:22" x14ac:dyDescent="0.25">
      <c r="A402" s="3" t="s">
        <v>449</v>
      </c>
      <c r="B402" s="3" t="s">
        <v>36</v>
      </c>
      <c r="C402" s="4">
        <v>63</v>
      </c>
      <c r="D402" s="4">
        <v>13.5</v>
      </c>
      <c r="E402" s="4">
        <v>1</v>
      </c>
      <c r="F402" s="4">
        <v>2.2000000000000002</v>
      </c>
      <c r="G402" s="4">
        <v>46.8</v>
      </c>
      <c r="H402" s="4">
        <v>0.1</v>
      </c>
      <c r="I402" s="4">
        <v>0.2</v>
      </c>
      <c r="J402" s="4">
        <v>26.7</v>
      </c>
      <c r="K402" s="4">
        <v>0.6</v>
      </c>
      <c r="L402" s="4">
        <v>0.8</v>
      </c>
      <c r="M402" s="4">
        <v>66</v>
      </c>
      <c r="N402" s="4">
        <v>1.1000000000000001</v>
      </c>
      <c r="O402" s="4">
        <v>2.2999999999999998</v>
      </c>
      <c r="P402" s="4">
        <v>3.4</v>
      </c>
      <c r="Q402" s="4">
        <v>0.4</v>
      </c>
      <c r="R402" s="4">
        <v>0.5</v>
      </c>
      <c r="S402" s="4">
        <v>0.4</v>
      </c>
      <c r="T402" s="4">
        <v>0.4</v>
      </c>
      <c r="U402" s="4">
        <v>1.9</v>
      </c>
      <c r="V402" s="4">
        <v>2.7</v>
      </c>
    </row>
    <row r="403" spans="1:22" x14ac:dyDescent="0.25">
      <c r="A403" s="3" t="s">
        <v>450</v>
      </c>
      <c r="B403" s="3" t="s">
        <v>22</v>
      </c>
      <c r="C403" s="4">
        <v>51</v>
      </c>
      <c r="D403" s="4">
        <v>7.3</v>
      </c>
      <c r="E403" s="4">
        <v>1.1000000000000001</v>
      </c>
      <c r="F403" s="4">
        <v>2.5</v>
      </c>
      <c r="G403" s="4">
        <v>43.4</v>
      </c>
      <c r="H403" s="4">
        <v>0.1</v>
      </c>
      <c r="I403" s="4">
        <v>0.2</v>
      </c>
      <c r="J403" s="4">
        <v>41.7</v>
      </c>
      <c r="K403" s="4">
        <v>0.5</v>
      </c>
      <c r="L403" s="4">
        <v>0.8</v>
      </c>
      <c r="M403" s="4">
        <v>59</v>
      </c>
      <c r="N403" s="4">
        <v>0.3</v>
      </c>
      <c r="O403" s="4">
        <v>0.6</v>
      </c>
      <c r="P403" s="4">
        <v>0.9</v>
      </c>
      <c r="Q403" s="4">
        <v>1</v>
      </c>
      <c r="R403" s="4">
        <v>0.7</v>
      </c>
      <c r="S403" s="4">
        <v>0.4</v>
      </c>
      <c r="T403" s="4">
        <v>0</v>
      </c>
      <c r="U403" s="4">
        <v>0.9</v>
      </c>
      <c r="V403" s="4">
        <v>2.7</v>
      </c>
    </row>
    <row r="404" spans="1:22" x14ac:dyDescent="0.25">
      <c r="A404" s="3" t="s">
        <v>451</v>
      </c>
      <c r="B404" s="3" t="s">
        <v>75</v>
      </c>
      <c r="C404" s="4">
        <v>31</v>
      </c>
      <c r="D404" s="4">
        <v>10.5</v>
      </c>
      <c r="E404" s="4">
        <v>1</v>
      </c>
      <c r="F404" s="4">
        <v>3.3</v>
      </c>
      <c r="G404" s="4">
        <v>31.7</v>
      </c>
      <c r="H404" s="4">
        <v>0.4</v>
      </c>
      <c r="I404" s="4">
        <v>1.2</v>
      </c>
      <c r="J404" s="4">
        <v>32.4</v>
      </c>
      <c r="K404" s="4">
        <v>0.2</v>
      </c>
      <c r="L404" s="4">
        <v>0.4</v>
      </c>
      <c r="M404" s="4">
        <v>54.5</v>
      </c>
      <c r="N404" s="4">
        <v>0.3</v>
      </c>
      <c r="O404" s="4">
        <v>1</v>
      </c>
      <c r="P404" s="4">
        <v>1.3</v>
      </c>
      <c r="Q404" s="4">
        <v>1.7</v>
      </c>
      <c r="R404" s="4">
        <v>0.9</v>
      </c>
      <c r="S404" s="4">
        <v>0.3</v>
      </c>
      <c r="T404" s="4">
        <v>0.1</v>
      </c>
      <c r="U404" s="4">
        <v>0.5</v>
      </c>
      <c r="V404" s="4">
        <v>2.6</v>
      </c>
    </row>
    <row r="405" spans="1:22" x14ac:dyDescent="0.25">
      <c r="A405" s="3" t="s">
        <v>452</v>
      </c>
      <c r="B405" s="3" t="s">
        <v>34</v>
      </c>
      <c r="C405" s="4">
        <v>40</v>
      </c>
      <c r="D405" s="4">
        <v>8.9</v>
      </c>
      <c r="E405" s="4">
        <v>1</v>
      </c>
      <c r="F405" s="4">
        <v>2.2999999999999998</v>
      </c>
      <c r="G405" s="4">
        <v>45.1</v>
      </c>
      <c r="H405" s="4">
        <v>0</v>
      </c>
      <c r="I405" s="4">
        <v>0.2</v>
      </c>
      <c r="J405" s="4">
        <v>0</v>
      </c>
      <c r="K405" s="4">
        <v>0.4</v>
      </c>
      <c r="L405" s="4">
        <v>0.5</v>
      </c>
      <c r="M405" s="4">
        <v>76.2</v>
      </c>
      <c r="N405" s="4">
        <v>0.7</v>
      </c>
      <c r="O405" s="4">
        <v>2.1</v>
      </c>
      <c r="P405" s="4">
        <v>2.8</v>
      </c>
      <c r="Q405" s="4">
        <v>0.5</v>
      </c>
      <c r="R405" s="4">
        <v>0.4</v>
      </c>
      <c r="S405" s="4">
        <v>0.2</v>
      </c>
      <c r="T405" s="4">
        <v>0.1</v>
      </c>
      <c r="U405" s="4">
        <v>1.9</v>
      </c>
      <c r="V405" s="4">
        <v>2.5</v>
      </c>
    </row>
    <row r="406" spans="1:22" x14ac:dyDescent="0.25">
      <c r="A406" s="3" t="s">
        <v>453</v>
      </c>
      <c r="B406" s="3" t="s">
        <v>75</v>
      </c>
      <c r="C406" s="4">
        <v>26</v>
      </c>
      <c r="D406" s="4">
        <v>8.6</v>
      </c>
      <c r="E406" s="4">
        <v>1</v>
      </c>
      <c r="F406" s="4">
        <v>3.3</v>
      </c>
      <c r="G406" s="4">
        <v>30.2</v>
      </c>
      <c r="H406" s="4">
        <v>0.1</v>
      </c>
      <c r="I406" s="4">
        <v>1.2</v>
      </c>
      <c r="J406" s="4">
        <v>10</v>
      </c>
      <c r="K406" s="4">
        <v>0.3</v>
      </c>
      <c r="L406" s="4">
        <v>0.5</v>
      </c>
      <c r="M406" s="4">
        <v>69.2</v>
      </c>
      <c r="N406" s="4">
        <v>0.3</v>
      </c>
      <c r="O406" s="4">
        <v>0.8</v>
      </c>
      <c r="P406" s="4">
        <v>1.1000000000000001</v>
      </c>
      <c r="Q406" s="4">
        <v>1.6</v>
      </c>
      <c r="R406" s="4">
        <v>0.6</v>
      </c>
      <c r="S406" s="4">
        <v>0.5</v>
      </c>
      <c r="T406" s="4">
        <v>0.1</v>
      </c>
      <c r="U406" s="4">
        <v>0.7</v>
      </c>
      <c r="V406" s="4">
        <v>2.5</v>
      </c>
    </row>
    <row r="407" spans="1:22" x14ac:dyDescent="0.25">
      <c r="A407" s="3" t="s">
        <v>454</v>
      </c>
      <c r="B407" s="3" t="s">
        <v>30</v>
      </c>
      <c r="C407" s="4">
        <v>2</v>
      </c>
      <c r="D407" s="4">
        <v>5.2</v>
      </c>
      <c r="E407" s="4">
        <v>1</v>
      </c>
      <c r="F407" s="4">
        <v>2.5</v>
      </c>
      <c r="G407" s="4">
        <v>40</v>
      </c>
      <c r="H407" s="4">
        <v>0.5</v>
      </c>
      <c r="I407" s="4">
        <v>1</v>
      </c>
      <c r="J407" s="4">
        <v>50</v>
      </c>
      <c r="K407" s="4">
        <v>0</v>
      </c>
      <c r="L407" s="4">
        <v>0</v>
      </c>
      <c r="M407" s="4" t="s">
        <v>88</v>
      </c>
      <c r="N407" s="4">
        <v>0</v>
      </c>
      <c r="O407" s="4">
        <v>1.5</v>
      </c>
      <c r="P407" s="4">
        <v>1.5</v>
      </c>
      <c r="Q407" s="4">
        <v>0</v>
      </c>
      <c r="R407" s="4">
        <v>1.5</v>
      </c>
      <c r="S407" s="4">
        <v>0.5</v>
      </c>
      <c r="T407" s="4">
        <v>0</v>
      </c>
      <c r="U407" s="4">
        <v>0.5</v>
      </c>
      <c r="V407" s="4">
        <v>2.5</v>
      </c>
    </row>
    <row r="408" spans="1:22" x14ac:dyDescent="0.25">
      <c r="A408" s="3" t="s">
        <v>455</v>
      </c>
      <c r="B408" s="3" t="s">
        <v>45</v>
      </c>
      <c r="C408" s="4">
        <v>31</v>
      </c>
      <c r="D408" s="4">
        <v>9.4</v>
      </c>
      <c r="E408" s="4">
        <v>1</v>
      </c>
      <c r="F408" s="4">
        <v>2.8</v>
      </c>
      <c r="G408" s="4">
        <v>34.9</v>
      </c>
      <c r="H408" s="4">
        <v>0.2</v>
      </c>
      <c r="I408" s="4">
        <v>0.6</v>
      </c>
      <c r="J408" s="4">
        <v>25</v>
      </c>
      <c r="K408" s="4">
        <v>0.3</v>
      </c>
      <c r="L408" s="4">
        <v>0.4</v>
      </c>
      <c r="M408" s="4">
        <v>66.7</v>
      </c>
      <c r="N408" s="4">
        <v>0.2</v>
      </c>
      <c r="O408" s="4">
        <v>0.7</v>
      </c>
      <c r="P408" s="4">
        <v>0.9</v>
      </c>
      <c r="Q408" s="4">
        <v>2</v>
      </c>
      <c r="R408" s="4">
        <v>1</v>
      </c>
      <c r="S408" s="4">
        <v>0.1</v>
      </c>
      <c r="T408" s="4">
        <v>0</v>
      </c>
      <c r="U408" s="4">
        <v>1</v>
      </c>
      <c r="V408" s="4">
        <v>2.4</v>
      </c>
    </row>
    <row r="409" spans="1:22" x14ac:dyDescent="0.25">
      <c r="A409" s="3" t="s">
        <v>456</v>
      </c>
      <c r="B409" s="3" t="s">
        <v>71</v>
      </c>
      <c r="C409" s="4">
        <v>31</v>
      </c>
      <c r="D409" s="4">
        <v>12.2</v>
      </c>
      <c r="E409" s="4">
        <v>0.9</v>
      </c>
      <c r="F409" s="4">
        <v>3</v>
      </c>
      <c r="G409" s="4">
        <v>30.4</v>
      </c>
      <c r="H409" s="4">
        <v>0.3</v>
      </c>
      <c r="I409" s="4">
        <v>1.4</v>
      </c>
      <c r="J409" s="4">
        <v>20.9</v>
      </c>
      <c r="K409" s="4">
        <v>0.3</v>
      </c>
      <c r="L409" s="4">
        <v>0.4</v>
      </c>
      <c r="M409" s="4">
        <v>69.2</v>
      </c>
      <c r="N409" s="4">
        <v>0.3</v>
      </c>
      <c r="O409" s="4">
        <v>1.1000000000000001</v>
      </c>
      <c r="P409" s="4">
        <v>1.4</v>
      </c>
      <c r="Q409" s="4">
        <v>2.1</v>
      </c>
      <c r="R409" s="4">
        <v>0.8</v>
      </c>
      <c r="S409" s="4">
        <v>0.8</v>
      </c>
      <c r="T409" s="4">
        <v>0.1</v>
      </c>
      <c r="U409" s="4">
        <v>1.6</v>
      </c>
      <c r="V409" s="4">
        <v>2.4</v>
      </c>
    </row>
    <row r="410" spans="1:22" x14ac:dyDescent="0.25">
      <c r="A410" s="3" t="s">
        <v>457</v>
      </c>
      <c r="B410" s="3" t="s">
        <v>100</v>
      </c>
      <c r="C410" s="4">
        <v>34</v>
      </c>
      <c r="D410" s="4">
        <v>7</v>
      </c>
      <c r="E410" s="4">
        <v>1</v>
      </c>
      <c r="F410" s="4">
        <v>2.9</v>
      </c>
      <c r="G410" s="4">
        <v>35.1</v>
      </c>
      <c r="H410" s="4">
        <v>0.2</v>
      </c>
      <c r="I410" s="4">
        <v>1.1000000000000001</v>
      </c>
      <c r="J410" s="4">
        <v>17.899999999999999</v>
      </c>
      <c r="K410" s="4">
        <v>0.2</v>
      </c>
      <c r="L410" s="4">
        <v>0.3</v>
      </c>
      <c r="M410" s="4">
        <v>80</v>
      </c>
      <c r="N410" s="4">
        <v>0.4</v>
      </c>
      <c r="O410" s="4">
        <v>0.9</v>
      </c>
      <c r="P410" s="4">
        <v>1.4</v>
      </c>
      <c r="Q410" s="4">
        <v>0.3</v>
      </c>
      <c r="R410" s="4">
        <v>0.3</v>
      </c>
      <c r="S410" s="4">
        <v>0.2</v>
      </c>
      <c r="T410" s="4">
        <v>0</v>
      </c>
      <c r="U410" s="4">
        <v>0.6</v>
      </c>
      <c r="V410" s="4">
        <v>2.4</v>
      </c>
    </row>
    <row r="411" spans="1:22" x14ac:dyDescent="0.25">
      <c r="A411" s="3" t="s">
        <v>458</v>
      </c>
      <c r="B411" s="3" t="s">
        <v>103</v>
      </c>
      <c r="C411" s="4">
        <v>45</v>
      </c>
      <c r="D411" s="4">
        <v>9.6</v>
      </c>
      <c r="E411" s="4">
        <v>0.8</v>
      </c>
      <c r="F411" s="4">
        <v>1.6</v>
      </c>
      <c r="G411" s="4">
        <v>48.6</v>
      </c>
      <c r="H411" s="4">
        <v>0</v>
      </c>
      <c r="I411" s="4">
        <v>0</v>
      </c>
      <c r="J411" s="4" t="s">
        <v>88</v>
      </c>
      <c r="K411" s="4">
        <v>0.7</v>
      </c>
      <c r="L411" s="4">
        <v>1.4</v>
      </c>
      <c r="M411" s="4">
        <v>49.2</v>
      </c>
      <c r="N411" s="4">
        <v>1.1000000000000001</v>
      </c>
      <c r="O411" s="4">
        <v>2.2999999999999998</v>
      </c>
      <c r="P411" s="4">
        <v>3.4</v>
      </c>
      <c r="Q411" s="4">
        <v>0.2</v>
      </c>
      <c r="R411" s="4">
        <v>0.7</v>
      </c>
      <c r="S411" s="4">
        <v>0.2</v>
      </c>
      <c r="T411" s="4">
        <v>0.9</v>
      </c>
      <c r="U411" s="4">
        <v>1.3</v>
      </c>
      <c r="V411" s="4">
        <v>2.2999999999999998</v>
      </c>
    </row>
    <row r="412" spans="1:22" x14ac:dyDescent="0.25">
      <c r="A412" s="3" t="s">
        <v>459</v>
      </c>
      <c r="B412" s="3" t="s">
        <v>28</v>
      </c>
      <c r="C412" s="4">
        <v>7</v>
      </c>
      <c r="D412" s="4">
        <v>4.8</v>
      </c>
      <c r="E412" s="4">
        <v>0.9</v>
      </c>
      <c r="F412" s="4">
        <v>2</v>
      </c>
      <c r="G412" s="4">
        <v>42.9</v>
      </c>
      <c r="H412" s="4">
        <v>0.6</v>
      </c>
      <c r="I412" s="4">
        <v>1.6</v>
      </c>
      <c r="J412" s="4">
        <v>36.4</v>
      </c>
      <c r="K412" s="4">
        <v>0</v>
      </c>
      <c r="L412" s="4">
        <v>0</v>
      </c>
      <c r="M412" s="4" t="s">
        <v>88</v>
      </c>
      <c r="N412" s="4">
        <v>0.3</v>
      </c>
      <c r="O412" s="4">
        <v>0.4</v>
      </c>
      <c r="P412" s="4">
        <v>0.7</v>
      </c>
      <c r="Q412" s="4">
        <v>0</v>
      </c>
      <c r="R412" s="4">
        <v>0.1</v>
      </c>
      <c r="S412" s="4">
        <v>0.3</v>
      </c>
      <c r="T412" s="4">
        <v>0</v>
      </c>
      <c r="U412" s="4">
        <v>0.4</v>
      </c>
      <c r="V412" s="4">
        <v>2.2999999999999998</v>
      </c>
    </row>
    <row r="413" spans="1:22" x14ac:dyDescent="0.25">
      <c r="A413" s="3" t="s">
        <v>460</v>
      </c>
      <c r="B413" s="3" t="s">
        <v>75</v>
      </c>
      <c r="C413" s="4">
        <v>6</v>
      </c>
      <c r="D413" s="4">
        <v>6.3</v>
      </c>
      <c r="E413" s="4">
        <v>1</v>
      </c>
      <c r="F413" s="4">
        <v>2.2999999999999998</v>
      </c>
      <c r="G413" s="4">
        <v>42.9</v>
      </c>
      <c r="H413" s="4">
        <v>0.2</v>
      </c>
      <c r="I413" s="4">
        <v>0.8</v>
      </c>
      <c r="J413" s="4">
        <v>20</v>
      </c>
      <c r="K413" s="4">
        <v>0.2</v>
      </c>
      <c r="L413" s="4">
        <v>0.2</v>
      </c>
      <c r="M413" s="4">
        <v>100</v>
      </c>
      <c r="N413" s="4">
        <v>0</v>
      </c>
      <c r="O413" s="4">
        <v>0.5</v>
      </c>
      <c r="P413" s="4">
        <v>0.5</v>
      </c>
      <c r="Q413" s="4">
        <v>0.5</v>
      </c>
      <c r="R413" s="4">
        <v>0.2</v>
      </c>
      <c r="S413" s="4">
        <v>0</v>
      </c>
      <c r="T413" s="4">
        <v>0</v>
      </c>
      <c r="U413" s="4">
        <v>1</v>
      </c>
      <c r="V413" s="4">
        <v>2.2999999999999998</v>
      </c>
    </row>
    <row r="414" spans="1:22" x14ac:dyDescent="0.25">
      <c r="A414" s="3" t="s">
        <v>461</v>
      </c>
      <c r="B414" s="3" t="s">
        <v>100</v>
      </c>
      <c r="C414" s="4">
        <v>24</v>
      </c>
      <c r="D414" s="4">
        <v>9.3000000000000007</v>
      </c>
      <c r="E414" s="4">
        <v>0.8</v>
      </c>
      <c r="F414" s="4">
        <v>2.4</v>
      </c>
      <c r="G414" s="4">
        <v>31.6</v>
      </c>
      <c r="H414" s="4">
        <v>0.3</v>
      </c>
      <c r="I414" s="4">
        <v>1</v>
      </c>
      <c r="J414" s="4">
        <v>28</v>
      </c>
      <c r="K414" s="4">
        <v>0.5</v>
      </c>
      <c r="L414" s="4">
        <v>0.6</v>
      </c>
      <c r="M414" s="4">
        <v>73.3</v>
      </c>
      <c r="N414" s="4">
        <v>0.1</v>
      </c>
      <c r="O414" s="4">
        <v>0.5</v>
      </c>
      <c r="P414" s="4">
        <v>0.6</v>
      </c>
      <c r="Q414" s="4">
        <v>1.4</v>
      </c>
      <c r="R414" s="4">
        <v>0.8</v>
      </c>
      <c r="S414" s="4">
        <v>0.4</v>
      </c>
      <c r="T414" s="4">
        <v>0</v>
      </c>
      <c r="U414" s="4">
        <v>1.1000000000000001</v>
      </c>
      <c r="V414" s="4">
        <v>2.2999999999999998</v>
      </c>
    </row>
    <row r="415" spans="1:22" x14ac:dyDescent="0.25">
      <c r="A415" s="3" t="s">
        <v>462</v>
      </c>
      <c r="B415" s="3" t="s">
        <v>43</v>
      </c>
      <c r="C415" s="4">
        <v>48</v>
      </c>
      <c r="D415" s="4">
        <v>8.1999999999999993</v>
      </c>
      <c r="E415" s="4">
        <v>0.9</v>
      </c>
      <c r="F415" s="4">
        <v>2.4</v>
      </c>
      <c r="G415" s="4">
        <v>37.6</v>
      </c>
      <c r="H415" s="4">
        <v>0.2</v>
      </c>
      <c r="I415" s="4">
        <v>0.9</v>
      </c>
      <c r="J415" s="4">
        <v>23.8</v>
      </c>
      <c r="K415" s="4">
        <v>0.3</v>
      </c>
      <c r="L415" s="4">
        <v>0.4</v>
      </c>
      <c r="M415" s="4">
        <v>60</v>
      </c>
      <c r="N415" s="4">
        <v>0.1</v>
      </c>
      <c r="O415" s="4">
        <v>0.8</v>
      </c>
      <c r="P415" s="4">
        <v>0.9</v>
      </c>
      <c r="Q415" s="4">
        <v>1</v>
      </c>
      <c r="R415" s="4">
        <v>0.5</v>
      </c>
      <c r="S415" s="4">
        <v>0.2</v>
      </c>
      <c r="T415" s="4">
        <v>0</v>
      </c>
      <c r="U415" s="4">
        <v>0.4</v>
      </c>
      <c r="V415" s="4">
        <v>2.2999999999999998</v>
      </c>
    </row>
    <row r="416" spans="1:22" x14ac:dyDescent="0.25">
      <c r="A416" s="3" t="s">
        <v>463</v>
      </c>
      <c r="B416" s="3" t="s">
        <v>38</v>
      </c>
      <c r="C416" s="4">
        <v>30</v>
      </c>
      <c r="D416" s="4">
        <v>10.7</v>
      </c>
      <c r="E416" s="4">
        <v>0.9</v>
      </c>
      <c r="F416" s="4">
        <v>2.2000000000000002</v>
      </c>
      <c r="G416" s="4">
        <v>40.299999999999997</v>
      </c>
      <c r="H416" s="4">
        <v>0</v>
      </c>
      <c r="I416" s="4">
        <v>0.2</v>
      </c>
      <c r="J416" s="4">
        <v>0</v>
      </c>
      <c r="K416" s="4">
        <v>0.5</v>
      </c>
      <c r="L416" s="4">
        <v>0.7</v>
      </c>
      <c r="M416" s="4">
        <v>63.6</v>
      </c>
      <c r="N416" s="4">
        <v>0.5</v>
      </c>
      <c r="O416" s="4">
        <v>1.5</v>
      </c>
      <c r="P416" s="4">
        <v>2</v>
      </c>
      <c r="Q416" s="4">
        <v>0.7</v>
      </c>
      <c r="R416" s="4">
        <v>0.4</v>
      </c>
      <c r="S416" s="4">
        <v>0.3</v>
      </c>
      <c r="T416" s="4">
        <v>0.1</v>
      </c>
      <c r="U416" s="4">
        <v>0.8</v>
      </c>
      <c r="V416" s="4">
        <v>2.2999999999999998</v>
      </c>
    </row>
    <row r="417" spans="1:22" x14ac:dyDescent="0.25">
      <c r="A417" s="3" t="s">
        <v>464</v>
      </c>
      <c r="B417" s="3" t="s">
        <v>79</v>
      </c>
      <c r="C417" s="4">
        <v>3</v>
      </c>
      <c r="D417" s="4">
        <v>4.9000000000000004</v>
      </c>
      <c r="E417" s="4">
        <v>1</v>
      </c>
      <c r="F417" s="4">
        <v>2.2999999999999998</v>
      </c>
      <c r="G417" s="4">
        <v>42.9</v>
      </c>
      <c r="H417" s="4">
        <v>0</v>
      </c>
      <c r="I417" s="4">
        <v>0</v>
      </c>
      <c r="J417" s="4" t="s">
        <v>88</v>
      </c>
      <c r="K417" s="4">
        <v>0.3</v>
      </c>
      <c r="L417" s="4">
        <v>0.3</v>
      </c>
      <c r="M417" s="4">
        <v>100</v>
      </c>
      <c r="N417" s="4">
        <v>0.3</v>
      </c>
      <c r="O417" s="4">
        <v>1.3</v>
      </c>
      <c r="P417" s="4">
        <v>1.7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2.2999999999999998</v>
      </c>
    </row>
    <row r="418" spans="1:22" x14ac:dyDescent="0.25">
      <c r="A418" s="3" t="s">
        <v>465</v>
      </c>
      <c r="B418" s="3" t="s">
        <v>30</v>
      </c>
      <c r="C418" s="4">
        <v>61</v>
      </c>
      <c r="D418" s="4">
        <v>7.9</v>
      </c>
      <c r="E418" s="4">
        <v>0.9</v>
      </c>
      <c r="F418" s="4">
        <v>1.2</v>
      </c>
      <c r="G418" s="4">
        <v>73.599999999999994</v>
      </c>
      <c r="H418" s="4">
        <v>0</v>
      </c>
      <c r="I418" s="4">
        <v>0</v>
      </c>
      <c r="J418" s="4" t="s">
        <v>88</v>
      </c>
      <c r="K418" s="4">
        <v>0.6</v>
      </c>
      <c r="L418" s="4">
        <v>0.9</v>
      </c>
      <c r="M418" s="4">
        <v>62.5</v>
      </c>
      <c r="N418" s="4">
        <v>0.5</v>
      </c>
      <c r="O418" s="4">
        <v>1</v>
      </c>
      <c r="P418" s="4">
        <v>1.5</v>
      </c>
      <c r="Q418" s="4">
        <v>0.1</v>
      </c>
      <c r="R418" s="4">
        <v>0.5</v>
      </c>
      <c r="S418" s="4">
        <v>0.1</v>
      </c>
      <c r="T418" s="4">
        <v>0.5</v>
      </c>
      <c r="U418" s="4">
        <v>1.4</v>
      </c>
      <c r="V418" s="4">
        <v>2.2999999999999998</v>
      </c>
    </row>
    <row r="419" spans="1:22" x14ac:dyDescent="0.25">
      <c r="A419" s="3" t="s">
        <v>466</v>
      </c>
      <c r="B419" s="3" t="s">
        <v>54</v>
      </c>
      <c r="C419" s="4">
        <v>31</v>
      </c>
      <c r="D419" s="4">
        <v>6.4</v>
      </c>
      <c r="E419" s="4">
        <v>0.7</v>
      </c>
      <c r="F419" s="4">
        <v>2</v>
      </c>
      <c r="G419" s="4">
        <v>35.5</v>
      </c>
      <c r="H419" s="4">
        <v>0.3</v>
      </c>
      <c r="I419" s="4">
        <v>1</v>
      </c>
      <c r="J419" s="4">
        <v>29</v>
      </c>
      <c r="K419" s="4">
        <v>0.6</v>
      </c>
      <c r="L419" s="4">
        <v>0.8</v>
      </c>
      <c r="M419" s="4">
        <v>75</v>
      </c>
      <c r="N419" s="4">
        <v>0.4</v>
      </c>
      <c r="O419" s="4">
        <v>0.8</v>
      </c>
      <c r="P419" s="4">
        <v>1.2</v>
      </c>
      <c r="Q419" s="4">
        <v>0.3</v>
      </c>
      <c r="R419" s="4">
        <v>0.2</v>
      </c>
      <c r="S419" s="4">
        <v>0.1</v>
      </c>
      <c r="T419" s="4">
        <v>0.1</v>
      </c>
      <c r="U419" s="4">
        <v>0.6</v>
      </c>
      <c r="V419" s="4">
        <v>2.2999999999999998</v>
      </c>
    </row>
    <row r="420" spans="1:22" x14ac:dyDescent="0.25">
      <c r="A420" s="3" t="s">
        <v>467</v>
      </c>
      <c r="B420" s="3" t="s">
        <v>22</v>
      </c>
      <c r="C420" s="4">
        <v>29</v>
      </c>
      <c r="D420" s="4">
        <v>8.6999999999999993</v>
      </c>
      <c r="E420" s="4">
        <v>0.8</v>
      </c>
      <c r="F420" s="4">
        <v>2.2999999999999998</v>
      </c>
      <c r="G420" s="4">
        <v>36.4</v>
      </c>
      <c r="H420" s="4">
        <v>0</v>
      </c>
      <c r="I420" s="4">
        <v>0.1</v>
      </c>
      <c r="J420" s="4">
        <v>0</v>
      </c>
      <c r="K420" s="4">
        <v>0.5</v>
      </c>
      <c r="L420" s="4">
        <v>0.7</v>
      </c>
      <c r="M420" s="4">
        <v>71.400000000000006</v>
      </c>
      <c r="N420" s="4">
        <v>0.2</v>
      </c>
      <c r="O420" s="4">
        <v>0.7</v>
      </c>
      <c r="P420" s="4">
        <v>1</v>
      </c>
      <c r="Q420" s="4">
        <v>0.3</v>
      </c>
      <c r="R420" s="4">
        <v>0.6</v>
      </c>
      <c r="S420" s="4">
        <v>0.4</v>
      </c>
      <c r="T420" s="4">
        <v>0</v>
      </c>
      <c r="U420" s="4">
        <v>0.8</v>
      </c>
      <c r="V420" s="4">
        <v>2.2000000000000002</v>
      </c>
    </row>
    <row r="421" spans="1:22" x14ac:dyDescent="0.25">
      <c r="A421" s="3" t="s">
        <v>468</v>
      </c>
      <c r="B421" s="3" t="s">
        <v>36</v>
      </c>
      <c r="C421" s="4">
        <v>45</v>
      </c>
      <c r="D421" s="4">
        <v>8.6999999999999993</v>
      </c>
      <c r="E421" s="4">
        <v>0.8</v>
      </c>
      <c r="F421" s="4">
        <v>2.5</v>
      </c>
      <c r="G421" s="4">
        <v>31.9</v>
      </c>
      <c r="H421" s="4">
        <v>0.2</v>
      </c>
      <c r="I421" s="4">
        <v>1</v>
      </c>
      <c r="J421" s="4">
        <v>19.100000000000001</v>
      </c>
      <c r="K421" s="4">
        <v>0.4</v>
      </c>
      <c r="L421" s="4">
        <v>0.6</v>
      </c>
      <c r="M421" s="4">
        <v>73.099999999999994</v>
      </c>
      <c r="N421" s="4">
        <v>0.2</v>
      </c>
      <c r="O421" s="4">
        <v>1</v>
      </c>
      <c r="P421" s="4">
        <v>1.2</v>
      </c>
      <c r="Q421" s="4">
        <v>0.4</v>
      </c>
      <c r="R421" s="4">
        <v>0.3</v>
      </c>
      <c r="S421" s="4">
        <v>0.1</v>
      </c>
      <c r="T421" s="4">
        <v>0</v>
      </c>
      <c r="U421" s="4">
        <v>0.6</v>
      </c>
      <c r="V421" s="4">
        <v>2.2000000000000002</v>
      </c>
    </row>
    <row r="422" spans="1:22" x14ac:dyDescent="0.25">
      <c r="A422" s="3" t="s">
        <v>469</v>
      </c>
      <c r="B422" s="3" t="s">
        <v>34</v>
      </c>
      <c r="C422" s="4">
        <v>15</v>
      </c>
      <c r="D422" s="4">
        <v>6.7</v>
      </c>
      <c r="E422" s="4">
        <v>0.8</v>
      </c>
      <c r="F422" s="4">
        <v>2.2000000000000002</v>
      </c>
      <c r="G422" s="4">
        <v>36.4</v>
      </c>
      <c r="H422" s="4">
        <v>0.4</v>
      </c>
      <c r="I422" s="4">
        <v>0.9</v>
      </c>
      <c r="J422" s="4">
        <v>42.9</v>
      </c>
      <c r="K422" s="4">
        <v>0.2</v>
      </c>
      <c r="L422" s="4">
        <v>0.3</v>
      </c>
      <c r="M422" s="4">
        <v>75</v>
      </c>
      <c r="N422" s="4">
        <v>0.1</v>
      </c>
      <c r="O422" s="4">
        <v>0.5</v>
      </c>
      <c r="P422" s="4">
        <v>0.6</v>
      </c>
      <c r="Q422" s="4">
        <v>0.4</v>
      </c>
      <c r="R422" s="4">
        <v>0.2</v>
      </c>
      <c r="S422" s="4">
        <v>0.1</v>
      </c>
      <c r="T422" s="4">
        <v>0.1</v>
      </c>
      <c r="U422" s="4">
        <v>0.7</v>
      </c>
      <c r="V422" s="4">
        <v>2.2000000000000002</v>
      </c>
    </row>
    <row r="423" spans="1:22" x14ac:dyDescent="0.25">
      <c r="A423" s="3" t="s">
        <v>470</v>
      </c>
      <c r="B423" s="3" t="s">
        <v>34</v>
      </c>
      <c r="C423" s="4">
        <v>21</v>
      </c>
      <c r="D423" s="4">
        <v>8.8000000000000007</v>
      </c>
      <c r="E423" s="4">
        <v>0.8</v>
      </c>
      <c r="F423" s="4">
        <v>2</v>
      </c>
      <c r="G423" s="4">
        <v>40.5</v>
      </c>
      <c r="H423" s="4">
        <v>0.1</v>
      </c>
      <c r="I423" s="4">
        <v>0.9</v>
      </c>
      <c r="J423" s="4">
        <v>16.7</v>
      </c>
      <c r="K423" s="4">
        <v>0.5</v>
      </c>
      <c r="L423" s="4">
        <v>0.5</v>
      </c>
      <c r="M423" s="4">
        <v>90.9</v>
      </c>
      <c r="N423" s="4">
        <v>0.4</v>
      </c>
      <c r="O423" s="4">
        <v>1.4</v>
      </c>
      <c r="P423" s="4">
        <v>1.9</v>
      </c>
      <c r="Q423" s="4">
        <v>0.6</v>
      </c>
      <c r="R423" s="4">
        <v>0.5</v>
      </c>
      <c r="S423" s="4">
        <v>0.1</v>
      </c>
      <c r="T423" s="4">
        <v>0.1</v>
      </c>
      <c r="U423" s="4">
        <v>0.8</v>
      </c>
      <c r="V423" s="4">
        <v>2.2000000000000002</v>
      </c>
    </row>
    <row r="424" spans="1:22" x14ac:dyDescent="0.25">
      <c r="A424" s="3" t="s">
        <v>471</v>
      </c>
      <c r="B424" s="3" t="s">
        <v>38</v>
      </c>
      <c r="C424" s="4">
        <v>61</v>
      </c>
      <c r="D424" s="4">
        <v>12.4</v>
      </c>
      <c r="E424" s="4">
        <v>0.9</v>
      </c>
      <c r="F424" s="4">
        <v>2.1</v>
      </c>
      <c r="G424" s="4">
        <v>43.1</v>
      </c>
      <c r="H424" s="4">
        <v>0</v>
      </c>
      <c r="I424" s="4">
        <v>0</v>
      </c>
      <c r="J424" s="4">
        <v>0</v>
      </c>
      <c r="K424" s="4">
        <v>0.3</v>
      </c>
      <c r="L424" s="4">
        <v>0.4</v>
      </c>
      <c r="M424" s="4">
        <v>80</v>
      </c>
      <c r="N424" s="4">
        <v>1.1000000000000001</v>
      </c>
      <c r="O424" s="4">
        <v>2.2999999999999998</v>
      </c>
      <c r="P424" s="4">
        <v>3.4</v>
      </c>
      <c r="Q424" s="4">
        <v>0.6</v>
      </c>
      <c r="R424" s="4">
        <v>0.5</v>
      </c>
      <c r="S424" s="4">
        <v>0.6</v>
      </c>
      <c r="T424" s="4">
        <v>0.2</v>
      </c>
      <c r="U424" s="4">
        <v>1.6</v>
      </c>
      <c r="V424" s="4">
        <v>2.2000000000000002</v>
      </c>
    </row>
    <row r="425" spans="1:22" x14ac:dyDescent="0.25">
      <c r="A425" s="3" t="s">
        <v>472</v>
      </c>
      <c r="B425" s="3" t="s">
        <v>59</v>
      </c>
      <c r="C425" s="4">
        <v>37</v>
      </c>
      <c r="D425" s="4">
        <v>8.6</v>
      </c>
      <c r="E425" s="4">
        <v>0.9</v>
      </c>
      <c r="F425" s="4">
        <v>2.5</v>
      </c>
      <c r="G425" s="4">
        <v>36.299999999999997</v>
      </c>
      <c r="H425" s="4">
        <v>0.1</v>
      </c>
      <c r="I425" s="4">
        <v>0.6</v>
      </c>
      <c r="J425" s="4">
        <v>19</v>
      </c>
      <c r="K425" s="4">
        <v>0.2</v>
      </c>
      <c r="L425" s="4">
        <v>0.3</v>
      </c>
      <c r="M425" s="4">
        <v>66.7</v>
      </c>
      <c r="N425" s="4">
        <v>0.6</v>
      </c>
      <c r="O425" s="4">
        <v>1</v>
      </c>
      <c r="P425" s="4">
        <v>1.5</v>
      </c>
      <c r="Q425" s="4">
        <v>0.3</v>
      </c>
      <c r="R425" s="4">
        <v>0.4</v>
      </c>
      <c r="S425" s="4">
        <v>0.2</v>
      </c>
      <c r="T425" s="4">
        <v>0</v>
      </c>
      <c r="U425" s="4">
        <v>0.7</v>
      </c>
      <c r="V425" s="4">
        <v>2.1</v>
      </c>
    </row>
    <row r="426" spans="1:22" x14ac:dyDescent="0.25">
      <c r="A426" s="3" t="s">
        <v>473</v>
      </c>
      <c r="B426" s="3" t="s">
        <v>103</v>
      </c>
      <c r="C426" s="4">
        <v>38</v>
      </c>
      <c r="D426" s="4">
        <v>11</v>
      </c>
      <c r="E426" s="4">
        <v>0.8</v>
      </c>
      <c r="F426" s="4">
        <v>2.4</v>
      </c>
      <c r="G426" s="4">
        <v>33.299999999999997</v>
      </c>
      <c r="H426" s="4">
        <v>0.4</v>
      </c>
      <c r="I426" s="4">
        <v>1.2</v>
      </c>
      <c r="J426" s="4">
        <v>34</v>
      </c>
      <c r="K426" s="4">
        <v>0.1</v>
      </c>
      <c r="L426" s="4">
        <v>0.1</v>
      </c>
      <c r="M426" s="4">
        <v>60</v>
      </c>
      <c r="N426" s="4">
        <v>0.1</v>
      </c>
      <c r="O426" s="4">
        <v>1</v>
      </c>
      <c r="P426" s="4">
        <v>1.2</v>
      </c>
      <c r="Q426" s="4">
        <v>0.6</v>
      </c>
      <c r="R426" s="4">
        <v>0.5</v>
      </c>
      <c r="S426" s="4">
        <v>0.1</v>
      </c>
      <c r="T426" s="4">
        <v>0.2</v>
      </c>
      <c r="U426" s="4">
        <v>0.8</v>
      </c>
      <c r="V426" s="4">
        <v>2.1</v>
      </c>
    </row>
    <row r="427" spans="1:22" x14ac:dyDescent="0.25">
      <c r="A427" s="3" t="s">
        <v>474</v>
      </c>
      <c r="B427" s="3" t="s">
        <v>107</v>
      </c>
      <c r="C427" s="4">
        <v>19</v>
      </c>
      <c r="D427" s="4">
        <v>9.6999999999999993</v>
      </c>
      <c r="E427" s="4">
        <v>0.8</v>
      </c>
      <c r="F427" s="4">
        <v>1.7</v>
      </c>
      <c r="G427" s="4">
        <v>50</v>
      </c>
      <c r="H427" s="4">
        <v>0</v>
      </c>
      <c r="I427" s="4">
        <v>0</v>
      </c>
      <c r="J427" s="4" t="s">
        <v>88</v>
      </c>
      <c r="K427" s="4">
        <v>0.3</v>
      </c>
      <c r="L427" s="4">
        <v>1.3</v>
      </c>
      <c r="M427" s="4">
        <v>25</v>
      </c>
      <c r="N427" s="4">
        <v>1.5</v>
      </c>
      <c r="O427" s="4">
        <v>1.4</v>
      </c>
      <c r="P427" s="4">
        <v>2.9</v>
      </c>
      <c r="Q427" s="4">
        <v>0.3</v>
      </c>
      <c r="R427" s="4">
        <v>0.7</v>
      </c>
      <c r="S427" s="4">
        <v>0.5</v>
      </c>
      <c r="T427" s="4">
        <v>0.6</v>
      </c>
      <c r="U427" s="4">
        <v>2.6</v>
      </c>
      <c r="V427" s="4">
        <v>2</v>
      </c>
    </row>
    <row r="428" spans="1:22" x14ac:dyDescent="0.25">
      <c r="A428" s="3" t="s">
        <v>475</v>
      </c>
      <c r="B428" s="3" t="s">
        <v>36</v>
      </c>
      <c r="C428" s="4">
        <v>13</v>
      </c>
      <c r="D428" s="4">
        <v>6.2</v>
      </c>
      <c r="E428" s="4">
        <v>0.5</v>
      </c>
      <c r="F428" s="4">
        <v>1.6</v>
      </c>
      <c r="G428" s="4">
        <v>28.6</v>
      </c>
      <c r="H428" s="4">
        <v>0.1</v>
      </c>
      <c r="I428" s="4">
        <v>0.5</v>
      </c>
      <c r="J428" s="4">
        <v>14.3</v>
      </c>
      <c r="K428" s="4">
        <v>1</v>
      </c>
      <c r="L428" s="4">
        <v>1.2</v>
      </c>
      <c r="M428" s="4">
        <v>81.3</v>
      </c>
      <c r="N428" s="4">
        <v>0.1</v>
      </c>
      <c r="O428" s="4">
        <v>0.4</v>
      </c>
      <c r="P428" s="4">
        <v>0.5</v>
      </c>
      <c r="Q428" s="4">
        <v>0.6</v>
      </c>
      <c r="R428" s="4">
        <v>0.2</v>
      </c>
      <c r="S428" s="4">
        <v>0.2</v>
      </c>
      <c r="T428" s="4">
        <v>0</v>
      </c>
      <c r="U428" s="4">
        <v>1.2</v>
      </c>
      <c r="V428" s="4">
        <v>2</v>
      </c>
    </row>
    <row r="429" spans="1:22" x14ac:dyDescent="0.25">
      <c r="A429" s="3" t="s">
        <v>476</v>
      </c>
      <c r="B429" s="3" t="s">
        <v>22</v>
      </c>
      <c r="C429" s="4">
        <v>46</v>
      </c>
      <c r="D429" s="4">
        <v>7.2</v>
      </c>
      <c r="E429" s="4">
        <v>0.7</v>
      </c>
      <c r="F429" s="4">
        <v>1.3</v>
      </c>
      <c r="G429" s="4">
        <v>54.1</v>
      </c>
      <c r="H429" s="4">
        <v>0</v>
      </c>
      <c r="I429" s="4">
        <v>0</v>
      </c>
      <c r="J429" s="4" t="s">
        <v>88</v>
      </c>
      <c r="K429" s="4">
        <v>0.6</v>
      </c>
      <c r="L429" s="4">
        <v>0.7</v>
      </c>
      <c r="M429" s="4">
        <v>86.7</v>
      </c>
      <c r="N429" s="4">
        <v>0.8</v>
      </c>
      <c r="O429" s="4">
        <v>2</v>
      </c>
      <c r="P429" s="4">
        <v>2.8</v>
      </c>
      <c r="Q429" s="4">
        <v>0.3</v>
      </c>
      <c r="R429" s="4">
        <v>0.4</v>
      </c>
      <c r="S429" s="4">
        <v>0.2</v>
      </c>
      <c r="T429" s="4">
        <v>0.7</v>
      </c>
      <c r="U429" s="4">
        <v>0.9</v>
      </c>
      <c r="V429" s="4">
        <v>2</v>
      </c>
    </row>
    <row r="430" spans="1:22" x14ac:dyDescent="0.25">
      <c r="A430" s="3" t="s">
        <v>477</v>
      </c>
      <c r="B430" s="3" t="s">
        <v>79</v>
      </c>
      <c r="C430" s="4">
        <v>3</v>
      </c>
      <c r="D430" s="4">
        <v>3.3</v>
      </c>
      <c r="E430" s="4">
        <v>1</v>
      </c>
      <c r="F430" s="4">
        <v>1.7</v>
      </c>
      <c r="G430" s="4">
        <v>60</v>
      </c>
      <c r="H430" s="4">
        <v>0</v>
      </c>
      <c r="I430" s="4">
        <v>0.3</v>
      </c>
      <c r="J430" s="4">
        <v>0</v>
      </c>
      <c r="K430" s="4">
        <v>0</v>
      </c>
      <c r="L430" s="4">
        <v>0</v>
      </c>
      <c r="M430" s="4" t="s">
        <v>88</v>
      </c>
      <c r="N430" s="4">
        <v>0.3</v>
      </c>
      <c r="O430" s="4">
        <v>0</v>
      </c>
      <c r="P430" s="4">
        <v>0.3</v>
      </c>
      <c r="Q430" s="4">
        <v>0.3</v>
      </c>
      <c r="R430" s="4">
        <v>0</v>
      </c>
      <c r="S430" s="4">
        <v>0.3</v>
      </c>
      <c r="T430" s="4">
        <v>0</v>
      </c>
      <c r="U430" s="4">
        <v>0</v>
      </c>
      <c r="V430" s="4">
        <v>2</v>
      </c>
    </row>
    <row r="431" spans="1:22" x14ac:dyDescent="0.25">
      <c r="A431" s="3" t="s">
        <v>478</v>
      </c>
      <c r="B431" s="3" t="s">
        <v>24</v>
      </c>
      <c r="C431" s="4">
        <v>1</v>
      </c>
      <c r="D431" s="4">
        <v>1.4</v>
      </c>
      <c r="E431" s="4">
        <v>1</v>
      </c>
      <c r="F431" s="4">
        <v>1</v>
      </c>
      <c r="G431" s="4">
        <v>100</v>
      </c>
      <c r="H431" s="4">
        <v>0</v>
      </c>
      <c r="I431" s="4">
        <v>0</v>
      </c>
      <c r="J431" s="4" t="s">
        <v>88</v>
      </c>
      <c r="K431" s="4">
        <v>0</v>
      </c>
      <c r="L431" s="4">
        <v>0</v>
      </c>
      <c r="M431" s="4" t="s">
        <v>88</v>
      </c>
      <c r="N431" s="4">
        <v>1</v>
      </c>
      <c r="O431" s="4">
        <v>0</v>
      </c>
      <c r="P431" s="4">
        <v>1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2</v>
      </c>
    </row>
    <row r="432" spans="1:22" x14ac:dyDescent="0.25">
      <c r="A432" s="3" t="s">
        <v>479</v>
      </c>
      <c r="B432" s="3" t="s">
        <v>92</v>
      </c>
      <c r="C432" s="4">
        <v>6</v>
      </c>
      <c r="D432" s="4">
        <v>9.1999999999999993</v>
      </c>
      <c r="E432" s="4">
        <v>0.5</v>
      </c>
      <c r="F432" s="4">
        <v>1</v>
      </c>
      <c r="G432" s="4">
        <v>50</v>
      </c>
      <c r="H432" s="4">
        <v>0.5</v>
      </c>
      <c r="I432" s="4">
        <v>1</v>
      </c>
      <c r="J432" s="4">
        <v>50</v>
      </c>
      <c r="K432" s="4">
        <v>0.5</v>
      </c>
      <c r="L432" s="4">
        <v>0.5</v>
      </c>
      <c r="M432" s="4">
        <v>100</v>
      </c>
      <c r="N432" s="4">
        <v>0</v>
      </c>
      <c r="O432" s="4">
        <v>0.5</v>
      </c>
      <c r="P432" s="4">
        <v>0.5</v>
      </c>
      <c r="Q432" s="4">
        <v>0.5</v>
      </c>
      <c r="R432" s="4">
        <v>0.2</v>
      </c>
      <c r="S432" s="4">
        <v>0.2</v>
      </c>
      <c r="T432" s="4">
        <v>0</v>
      </c>
      <c r="U432" s="4">
        <v>0.3</v>
      </c>
      <c r="V432" s="4">
        <v>2</v>
      </c>
    </row>
    <row r="433" spans="1:22" x14ac:dyDescent="0.25">
      <c r="A433" s="3" t="s">
        <v>480</v>
      </c>
      <c r="B433" s="3" t="s">
        <v>54</v>
      </c>
      <c r="C433" s="4">
        <v>42</v>
      </c>
      <c r="D433" s="4">
        <v>8.6</v>
      </c>
      <c r="E433" s="4">
        <v>0.8</v>
      </c>
      <c r="F433" s="4">
        <v>1.9</v>
      </c>
      <c r="G433" s="4">
        <v>42.3</v>
      </c>
      <c r="H433" s="4">
        <v>0</v>
      </c>
      <c r="I433" s="4">
        <v>0</v>
      </c>
      <c r="J433" s="4" t="s">
        <v>88</v>
      </c>
      <c r="K433" s="4">
        <v>0.5</v>
      </c>
      <c r="L433" s="4">
        <v>0.7</v>
      </c>
      <c r="M433" s="4">
        <v>64.5</v>
      </c>
      <c r="N433" s="4">
        <v>0.9</v>
      </c>
      <c r="O433" s="4">
        <v>1.4</v>
      </c>
      <c r="P433" s="4">
        <v>2.4</v>
      </c>
      <c r="Q433" s="4">
        <v>0.1</v>
      </c>
      <c r="R433" s="4">
        <v>0.6</v>
      </c>
      <c r="S433" s="4">
        <v>0.1</v>
      </c>
      <c r="T433" s="4">
        <v>0.4</v>
      </c>
      <c r="U433" s="4">
        <v>1.6</v>
      </c>
      <c r="V433" s="4">
        <v>2</v>
      </c>
    </row>
    <row r="434" spans="1:22" x14ac:dyDescent="0.25">
      <c r="A434" s="3" t="s">
        <v>481</v>
      </c>
      <c r="B434" s="3" t="s">
        <v>20</v>
      </c>
      <c r="C434" s="4">
        <v>40</v>
      </c>
      <c r="D434" s="4">
        <v>10</v>
      </c>
      <c r="E434" s="4">
        <v>0.8</v>
      </c>
      <c r="F434" s="4">
        <v>1.7</v>
      </c>
      <c r="G434" s="4">
        <v>48.5</v>
      </c>
      <c r="H434" s="4">
        <v>0.1</v>
      </c>
      <c r="I434" s="4">
        <v>0.3</v>
      </c>
      <c r="J434" s="4">
        <v>15.4</v>
      </c>
      <c r="K434" s="4">
        <v>0.2</v>
      </c>
      <c r="L434" s="4">
        <v>0.3</v>
      </c>
      <c r="M434" s="4">
        <v>70</v>
      </c>
      <c r="N434" s="4">
        <v>0.9</v>
      </c>
      <c r="O434" s="4">
        <v>1.5</v>
      </c>
      <c r="P434" s="4">
        <v>2.4</v>
      </c>
      <c r="Q434" s="4">
        <v>0.4</v>
      </c>
      <c r="R434" s="4">
        <v>0.5</v>
      </c>
      <c r="S434" s="4">
        <v>0.5</v>
      </c>
      <c r="T434" s="4">
        <v>0.3</v>
      </c>
      <c r="U434" s="4">
        <v>1.9</v>
      </c>
      <c r="V434" s="4">
        <v>1.9</v>
      </c>
    </row>
    <row r="435" spans="1:22" x14ac:dyDescent="0.25">
      <c r="A435" s="3" t="s">
        <v>482</v>
      </c>
      <c r="B435" s="3" t="s">
        <v>85</v>
      </c>
      <c r="C435" s="4">
        <v>21</v>
      </c>
      <c r="D435" s="4">
        <v>7.7</v>
      </c>
      <c r="E435" s="4">
        <v>0.8</v>
      </c>
      <c r="F435" s="4">
        <v>1.9</v>
      </c>
      <c r="G435" s="4">
        <v>41</v>
      </c>
      <c r="H435" s="4">
        <v>0.2</v>
      </c>
      <c r="I435" s="4">
        <v>0.5</v>
      </c>
      <c r="J435" s="4">
        <v>45.5</v>
      </c>
      <c r="K435" s="4">
        <v>0.1</v>
      </c>
      <c r="L435" s="4">
        <v>0.1</v>
      </c>
      <c r="M435" s="4">
        <v>100</v>
      </c>
      <c r="N435" s="4">
        <v>0.2</v>
      </c>
      <c r="O435" s="4">
        <v>0.9</v>
      </c>
      <c r="P435" s="4">
        <v>1.1000000000000001</v>
      </c>
      <c r="Q435" s="4">
        <v>0.3</v>
      </c>
      <c r="R435" s="4">
        <v>0.5</v>
      </c>
      <c r="S435" s="4">
        <v>0.2</v>
      </c>
      <c r="T435" s="4">
        <v>0.1</v>
      </c>
      <c r="U435" s="4">
        <v>1.1000000000000001</v>
      </c>
      <c r="V435" s="4">
        <v>1.9</v>
      </c>
    </row>
    <row r="436" spans="1:22" x14ac:dyDescent="0.25">
      <c r="A436" s="3" t="s">
        <v>483</v>
      </c>
      <c r="B436" s="3" t="s">
        <v>103</v>
      </c>
      <c r="C436" s="4">
        <v>8</v>
      </c>
      <c r="D436" s="4">
        <v>7.8</v>
      </c>
      <c r="E436" s="4">
        <v>0.9</v>
      </c>
      <c r="F436" s="4">
        <v>2</v>
      </c>
      <c r="G436" s="4">
        <v>43.8</v>
      </c>
      <c r="H436" s="4">
        <v>0.1</v>
      </c>
      <c r="I436" s="4">
        <v>0.5</v>
      </c>
      <c r="J436" s="4">
        <v>25</v>
      </c>
      <c r="K436" s="4">
        <v>0</v>
      </c>
      <c r="L436" s="4">
        <v>0.3</v>
      </c>
      <c r="M436" s="4">
        <v>0</v>
      </c>
      <c r="N436" s="4">
        <v>0.6</v>
      </c>
      <c r="O436" s="4">
        <v>2</v>
      </c>
      <c r="P436" s="4">
        <v>2.6</v>
      </c>
      <c r="Q436" s="4">
        <v>0.3</v>
      </c>
      <c r="R436" s="4">
        <v>1.1000000000000001</v>
      </c>
      <c r="S436" s="4">
        <v>0</v>
      </c>
      <c r="T436" s="4">
        <v>0.4</v>
      </c>
      <c r="U436" s="4">
        <v>0.6</v>
      </c>
      <c r="V436" s="4">
        <v>1.9</v>
      </c>
    </row>
    <row r="437" spans="1:22" x14ac:dyDescent="0.25">
      <c r="A437" s="3" t="s">
        <v>484</v>
      </c>
      <c r="B437" s="3" t="s">
        <v>36</v>
      </c>
      <c r="C437" s="4">
        <v>37</v>
      </c>
      <c r="D437" s="4">
        <v>9.6</v>
      </c>
      <c r="E437" s="4">
        <v>0.7</v>
      </c>
      <c r="F437" s="4">
        <v>1.6</v>
      </c>
      <c r="G437" s="4">
        <v>44.3</v>
      </c>
      <c r="H437" s="4">
        <v>0</v>
      </c>
      <c r="I437" s="4">
        <v>0</v>
      </c>
      <c r="J437" s="4">
        <v>0</v>
      </c>
      <c r="K437" s="4">
        <v>0.3</v>
      </c>
      <c r="L437" s="4">
        <v>0.5</v>
      </c>
      <c r="M437" s="4">
        <v>55</v>
      </c>
      <c r="N437" s="4">
        <v>1.1000000000000001</v>
      </c>
      <c r="O437" s="4">
        <v>1.9</v>
      </c>
      <c r="P437" s="4">
        <v>3</v>
      </c>
      <c r="Q437" s="4">
        <v>0.6</v>
      </c>
      <c r="R437" s="4">
        <v>0.8</v>
      </c>
      <c r="S437" s="4">
        <v>0.3</v>
      </c>
      <c r="T437" s="4">
        <v>0.2</v>
      </c>
      <c r="U437" s="4">
        <v>1.7</v>
      </c>
      <c r="V437" s="4">
        <v>1.8</v>
      </c>
    </row>
    <row r="438" spans="1:22" x14ac:dyDescent="0.25">
      <c r="A438" s="3" t="s">
        <v>485</v>
      </c>
      <c r="B438" s="3" t="s">
        <v>59</v>
      </c>
      <c r="C438" s="4">
        <v>75</v>
      </c>
      <c r="D438" s="4">
        <v>8.5</v>
      </c>
      <c r="E438" s="4">
        <v>0.7</v>
      </c>
      <c r="F438" s="4">
        <v>1.9</v>
      </c>
      <c r="G438" s="4">
        <v>36.200000000000003</v>
      </c>
      <c r="H438" s="4">
        <v>0.1</v>
      </c>
      <c r="I438" s="4">
        <v>0.4</v>
      </c>
      <c r="J438" s="4">
        <v>20.7</v>
      </c>
      <c r="K438" s="4">
        <v>0.4</v>
      </c>
      <c r="L438" s="4">
        <v>0.6</v>
      </c>
      <c r="M438" s="4">
        <v>69.8</v>
      </c>
      <c r="N438" s="4">
        <v>0.3</v>
      </c>
      <c r="O438" s="4">
        <v>0.6</v>
      </c>
      <c r="P438" s="4">
        <v>0.9</v>
      </c>
      <c r="Q438" s="4">
        <v>1</v>
      </c>
      <c r="R438" s="4">
        <v>0.6</v>
      </c>
      <c r="S438" s="4">
        <v>0.5</v>
      </c>
      <c r="T438" s="4">
        <v>0.1</v>
      </c>
      <c r="U438" s="4">
        <v>1</v>
      </c>
      <c r="V438" s="4">
        <v>1.8</v>
      </c>
    </row>
    <row r="439" spans="1:22" x14ac:dyDescent="0.25">
      <c r="A439" s="3" t="s">
        <v>486</v>
      </c>
      <c r="B439" s="3" t="s">
        <v>45</v>
      </c>
      <c r="C439" s="4">
        <v>11</v>
      </c>
      <c r="D439" s="4">
        <v>3</v>
      </c>
      <c r="E439" s="4">
        <v>0.5</v>
      </c>
      <c r="F439" s="4">
        <v>1.5</v>
      </c>
      <c r="G439" s="4">
        <v>35.299999999999997</v>
      </c>
      <c r="H439" s="4">
        <v>0.3</v>
      </c>
      <c r="I439" s="4">
        <v>0.7</v>
      </c>
      <c r="J439" s="4">
        <v>37.5</v>
      </c>
      <c r="K439" s="4">
        <v>0.4</v>
      </c>
      <c r="L439" s="4">
        <v>0.4</v>
      </c>
      <c r="M439" s="4">
        <v>100</v>
      </c>
      <c r="N439" s="4">
        <v>0</v>
      </c>
      <c r="O439" s="4">
        <v>0.2</v>
      </c>
      <c r="P439" s="4">
        <v>0.2</v>
      </c>
      <c r="Q439" s="4">
        <v>0.2</v>
      </c>
      <c r="R439" s="4">
        <v>0.2</v>
      </c>
      <c r="S439" s="4">
        <v>0.1</v>
      </c>
      <c r="T439" s="4">
        <v>0</v>
      </c>
      <c r="U439" s="4">
        <v>0.2</v>
      </c>
      <c r="V439" s="4">
        <v>1.7</v>
      </c>
    </row>
    <row r="440" spans="1:22" x14ac:dyDescent="0.25">
      <c r="A440" s="3" t="s">
        <v>487</v>
      </c>
      <c r="B440" s="3" t="s">
        <v>47</v>
      </c>
      <c r="C440" s="4">
        <v>22</v>
      </c>
      <c r="D440" s="4">
        <v>7.1</v>
      </c>
      <c r="E440" s="4">
        <v>0.5</v>
      </c>
      <c r="F440" s="4">
        <v>1.6</v>
      </c>
      <c r="G440" s="4">
        <v>34.299999999999997</v>
      </c>
      <c r="H440" s="4">
        <v>0.2</v>
      </c>
      <c r="I440" s="4">
        <v>0.9</v>
      </c>
      <c r="J440" s="4">
        <v>21.1</v>
      </c>
      <c r="K440" s="4">
        <v>0.4</v>
      </c>
      <c r="L440" s="4">
        <v>0.5</v>
      </c>
      <c r="M440" s="4">
        <v>90</v>
      </c>
      <c r="N440" s="4">
        <v>0</v>
      </c>
      <c r="O440" s="4">
        <v>0.7</v>
      </c>
      <c r="P440" s="4">
        <v>0.7</v>
      </c>
      <c r="Q440" s="4">
        <v>0.3</v>
      </c>
      <c r="R440" s="4">
        <v>0.5</v>
      </c>
      <c r="S440" s="4">
        <v>0.1</v>
      </c>
      <c r="T440" s="4">
        <v>0</v>
      </c>
      <c r="U440" s="4">
        <v>1</v>
      </c>
      <c r="V440" s="4">
        <v>1.7</v>
      </c>
    </row>
    <row r="441" spans="1:22" x14ac:dyDescent="0.25">
      <c r="A441" s="3" t="s">
        <v>488</v>
      </c>
      <c r="B441" s="3" t="s">
        <v>92</v>
      </c>
      <c r="C441" s="4">
        <v>3</v>
      </c>
      <c r="D441" s="4">
        <v>4.9000000000000004</v>
      </c>
      <c r="E441" s="4">
        <v>0.7</v>
      </c>
      <c r="F441" s="4">
        <v>1.3</v>
      </c>
      <c r="G441" s="4">
        <v>50</v>
      </c>
      <c r="H441" s="4">
        <v>0</v>
      </c>
      <c r="I441" s="4">
        <v>0.3</v>
      </c>
      <c r="J441" s="4">
        <v>0</v>
      </c>
      <c r="K441" s="4">
        <v>0.3</v>
      </c>
      <c r="L441" s="4">
        <v>1.7</v>
      </c>
      <c r="M441" s="4">
        <v>20</v>
      </c>
      <c r="N441" s="4">
        <v>0</v>
      </c>
      <c r="O441" s="4">
        <v>1</v>
      </c>
      <c r="P441" s="4">
        <v>1</v>
      </c>
      <c r="Q441" s="4">
        <v>0.3</v>
      </c>
      <c r="R441" s="4">
        <v>0.7</v>
      </c>
      <c r="S441" s="4">
        <v>0</v>
      </c>
      <c r="T441" s="4">
        <v>0</v>
      </c>
      <c r="U441" s="4">
        <v>0.3</v>
      </c>
      <c r="V441" s="4">
        <v>1.7</v>
      </c>
    </row>
    <row r="442" spans="1:22" x14ac:dyDescent="0.25">
      <c r="A442" s="3" t="s">
        <v>489</v>
      </c>
      <c r="B442" s="3" t="s">
        <v>30</v>
      </c>
      <c r="C442" s="4">
        <v>9</v>
      </c>
      <c r="D442" s="4">
        <v>11.9</v>
      </c>
      <c r="E442" s="4">
        <v>0.7</v>
      </c>
      <c r="F442" s="4">
        <v>2.9</v>
      </c>
      <c r="G442" s="4">
        <v>23.1</v>
      </c>
      <c r="H442" s="4">
        <v>0.1</v>
      </c>
      <c r="I442" s="4">
        <v>1.6</v>
      </c>
      <c r="J442" s="4">
        <v>7.1</v>
      </c>
      <c r="K442" s="4">
        <v>0.2</v>
      </c>
      <c r="L442" s="4">
        <v>0.4</v>
      </c>
      <c r="M442" s="4">
        <v>50</v>
      </c>
      <c r="N442" s="4">
        <v>0.2</v>
      </c>
      <c r="O442" s="4">
        <v>0.9</v>
      </c>
      <c r="P442" s="4">
        <v>1.1000000000000001</v>
      </c>
      <c r="Q442" s="4">
        <v>0.6</v>
      </c>
      <c r="R442" s="4">
        <v>0.7</v>
      </c>
      <c r="S442" s="4">
        <v>0.7</v>
      </c>
      <c r="T442" s="4">
        <v>0.1</v>
      </c>
      <c r="U442" s="4">
        <v>1.2</v>
      </c>
      <c r="V442" s="4">
        <v>1.7</v>
      </c>
    </row>
    <row r="443" spans="1:22" x14ac:dyDescent="0.25">
      <c r="A443" s="3" t="s">
        <v>490</v>
      </c>
      <c r="B443" s="3" t="s">
        <v>32</v>
      </c>
      <c r="C443" s="4">
        <v>15</v>
      </c>
      <c r="D443" s="4">
        <v>6.4</v>
      </c>
      <c r="E443" s="4">
        <v>0.6</v>
      </c>
      <c r="F443" s="4">
        <v>1.3</v>
      </c>
      <c r="G443" s="4">
        <v>47.4</v>
      </c>
      <c r="H443" s="4">
        <v>0</v>
      </c>
      <c r="I443" s="4">
        <v>0</v>
      </c>
      <c r="J443" s="4" t="s">
        <v>88</v>
      </c>
      <c r="K443" s="4">
        <v>0.5</v>
      </c>
      <c r="L443" s="4">
        <v>1.1000000000000001</v>
      </c>
      <c r="M443" s="4">
        <v>43.8</v>
      </c>
      <c r="N443" s="4">
        <v>1.3</v>
      </c>
      <c r="O443" s="4">
        <v>1.9</v>
      </c>
      <c r="P443" s="4">
        <v>3.1</v>
      </c>
      <c r="Q443" s="4">
        <v>0.3</v>
      </c>
      <c r="R443" s="4">
        <v>0.4</v>
      </c>
      <c r="S443" s="4">
        <v>0.3</v>
      </c>
      <c r="T443" s="4">
        <v>0.3</v>
      </c>
      <c r="U443" s="4">
        <v>0.7</v>
      </c>
      <c r="V443" s="4">
        <v>1.7</v>
      </c>
    </row>
    <row r="444" spans="1:22" x14ac:dyDescent="0.25">
      <c r="A444" s="3" t="s">
        <v>491</v>
      </c>
      <c r="B444" s="3" t="s">
        <v>43</v>
      </c>
      <c r="C444" s="4">
        <v>28</v>
      </c>
      <c r="D444" s="4">
        <v>8.1</v>
      </c>
      <c r="E444" s="4">
        <v>0.6</v>
      </c>
      <c r="F444" s="4">
        <v>1.4</v>
      </c>
      <c r="G444" s="4">
        <v>42.5</v>
      </c>
      <c r="H444" s="4">
        <v>0.3</v>
      </c>
      <c r="I444" s="4">
        <v>0.8</v>
      </c>
      <c r="J444" s="4">
        <v>30.4</v>
      </c>
      <c r="K444" s="4">
        <v>0.2</v>
      </c>
      <c r="L444" s="4">
        <v>0.3</v>
      </c>
      <c r="M444" s="4">
        <v>85.7</v>
      </c>
      <c r="N444" s="4">
        <v>0.3</v>
      </c>
      <c r="O444" s="4">
        <v>1.1000000000000001</v>
      </c>
      <c r="P444" s="4">
        <v>1.5</v>
      </c>
      <c r="Q444" s="4">
        <v>0.4</v>
      </c>
      <c r="R444" s="4">
        <v>0.5</v>
      </c>
      <c r="S444" s="4">
        <v>0.2</v>
      </c>
      <c r="T444" s="4">
        <v>0.1</v>
      </c>
      <c r="U444" s="4">
        <v>0.7</v>
      </c>
      <c r="V444" s="4">
        <v>1.7</v>
      </c>
    </row>
    <row r="445" spans="1:22" x14ac:dyDescent="0.25">
      <c r="A445" s="3" t="s">
        <v>492</v>
      </c>
      <c r="B445" s="3" t="s">
        <v>26</v>
      </c>
      <c r="C445" s="4">
        <v>28</v>
      </c>
      <c r="D445" s="4">
        <v>3.5</v>
      </c>
      <c r="E445" s="4">
        <v>0.7</v>
      </c>
      <c r="F445" s="4">
        <v>1.6</v>
      </c>
      <c r="G445" s="4">
        <v>41.3</v>
      </c>
      <c r="H445" s="4">
        <v>0.2</v>
      </c>
      <c r="I445" s="4">
        <v>0.8</v>
      </c>
      <c r="J445" s="4">
        <v>27.3</v>
      </c>
      <c r="K445" s="4">
        <v>0</v>
      </c>
      <c r="L445" s="4">
        <v>0.1</v>
      </c>
      <c r="M445" s="4">
        <v>0</v>
      </c>
      <c r="N445" s="4">
        <v>0</v>
      </c>
      <c r="O445" s="4">
        <v>0.3</v>
      </c>
      <c r="P445" s="4">
        <v>0.4</v>
      </c>
      <c r="Q445" s="4">
        <v>0.5</v>
      </c>
      <c r="R445" s="4">
        <v>0.3</v>
      </c>
      <c r="S445" s="4">
        <v>0</v>
      </c>
      <c r="T445" s="4">
        <v>0</v>
      </c>
      <c r="U445" s="4">
        <v>0.2</v>
      </c>
      <c r="V445" s="4">
        <v>1.6</v>
      </c>
    </row>
    <row r="446" spans="1:22" x14ac:dyDescent="0.25">
      <c r="A446" s="3" t="s">
        <v>493</v>
      </c>
      <c r="B446" s="3" t="s">
        <v>107</v>
      </c>
      <c r="C446" s="4">
        <v>80</v>
      </c>
      <c r="D446" s="4">
        <v>7</v>
      </c>
      <c r="E446" s="4">
        <v>0.7</v>
      </c>
      <c r="F446" s="4">
        <v>1.6</v>
      </c>
      <c r="G446" s="4">
        <v>42.9</v>
      </c>
      <c r="H446" s="4">
        <v>0</v>
      </c>
      <c r="I446" s="4">
        <v>0</v>
      </c>
      <c r="J446" s="4" t="s">
        <v>88</v>
      </c>
      <c r="K446" s="4">
        <v>0.2</v>
      </c>
      <c r="L446" s="4">
        <v>0.4</v>
      </c>
      <c r="M446" s="4">
        <v>53.3</v>
      </c>
      <c r="N446" s="4">
        <v>0.8</v>
      </c>
      <c r="O446" s="4">
        <v>1.4</v>
      </c>
      <c r="P446" s="4">
        <v>2.2000000000000002</v>
      </c>
      <c r="Q446" s="4">
        <v>0.3</v>
      </c>
      <c r="R446" s="4">
        <v>0.5</v>
      </c>
      <c r="S446" s="4">
        <v>0.2</v>
      </c>
      <c r="T446" s="4">
        <v>0.4</v>
      </c>
      <c r="U446" s="4">
        <v>1</v>
      </c>
      <c r="V446" s="4">
        <v>1.6</v>
      </c>
    </row>
    <row r="447" spans="1:22" x14ac:dyDescent="0.25">
      <c r="A447" s="3" t="s">
        <v>494</v>
      </c>
      <c r="B447" s="3" t="s">
        <v>92</v>
      </c>
      <c r="C447" s="4">
        <v>14</v>
      </c>
      <c r="D447" s="4">
        <v>9.5</v>
      </c>
      <c r="E447" s="4">
        <v>0.6</v>
      </c>
      <c r="F447" s="4">
        <v>2.1</v>
      </c>
      <c r="G447" s="4">
        <v>26.7</v>
      </c>
      <c r="H447" s="4">
        <v>0.4</v>
      </c>
      <c r="I447" s="4">
        <v>1.9</v>
      </c>
      <c r="J447" s="4">
        <v>22.2</v>
      </c>
      <c r="K447" s="4">
        <v>0</v>
      </c>
      <c r="L447" s="4">
        <v>0</v>
      </c>
      <c r="M447" s="4" t="s">
        <v>88</v>
      </c>
      <c r="N447" s="4">
        <v>0.3</v>
      </c>
      <c r="O447" s="4">
        <v>0.9</v>
      </c>
      <c r="P447" s="4">
        <v>1.2</v>
      </c>
      <c r="Q447" s="4">
        <v>0.2</v>
      </c>
      <c r="R447" s="4">
        <v>0.2</v>
      </c>
      <c r="S447" s="4">
        <v>0.4</v>
      </c>
      <c r="T447" s="4">
        <v>0</v>
      </c>
      <c r="U447" s="4">
        <v>0.9</v>
      </c>
      <c r="V447" s="4">
        <v>1.6</v>
      </c>
    </row>
    <row r="448" spans="1:22" x14ac:dyDescent="0.25">
      <c r="A448" s="3" t="s">
        <v>495</v>
      </c>
      <c r="B448" s="3" t="s">
        <v>47</v>
      </c>
      <c r="C448" s="4">
        <v>2</v>
      </c>
      <c r="D448" s="4">
        <v>6.5</v>
      </c>
      <c r="E448" s="4">
        <v>0.5</v>
      </c>
      <c r="F448" s="4">
        <v>1.5</v>
      </c>
      <c r="G448" s="4">
        <v>33.299999999999997</v>
      </c>
      <c r="H448" s="4">
        <v>0.5</v>
      </c>
      <c r="I448" s="4">
        <v>0.5</v>
      </c>
      <c r="J448" s="4">
        <v>100</v>
      </c>
      <c r="K448" s="4">
        <v>0</v>
      </c>
      <c r="L448" s="4">
        <v>0</v>
      </c>
      <c r="M448" s="4" t="s">
        <v>88</v>
      </c>
      <c r="N448" s="4">
        <v>0</v>
      </c>
      <c r="O448" s="4">
        <v>0.5</v>
      </c>
      <c r="P448" s="4">
        <v>0.5</v>
      </c>
      <c r="Q448" s="4">
        <v>0</v>
      </c>
      <c r="R448" s="4">
        <v>0</v>
      </c>
      <c r="S448" s="4">
        <v>1</v>
      </c>
      <c r="T448" s="4">
        <v>0</v>
      </c>
      <c r="U448" s="4">
        <v>0</v>
      </c>
      <c r="V448" s="4">
        <v>1.5</v>
      </c>
    </row>
    <row r="449" spans="1:22" x14ac:dyDescent="0.25">
      <c r="A449" s="3" t="s">
        <v>496</v>
      </c>
      <c r="B449" s="3" t="s">
        <v>26</v>
      </c>
      <c r="C449" s="4">
        <v>6</v>
      </c>
      <c r="D449" s="4">
        <v>7.8</v>
      </c>
      <c r="E449" s="4">
        <v>0.5</v>
      </c>
      <c r="F449" s="4">
        <v>1</v>
      </c>
      <c r="G449" s="4">
        <v>50</v>
      </c>
      <c r="H449" s="4">
        <v>0</v>
      </c>
      <c r="I449" s="4">
        <v>0.3</v>
      </c>
      <c r="J449" s="4">
        <v>0</v>
      </c>
      <c r="K449" s="4">
        <v>0.5</v>
      </c>
      <c r="L449" s="4">
        <v>0.7</v>
      </c>
      <c r="M449" s="4">
        <v>75</v>
      </c>
      <c r="N449" s="4">
        <v>0.2</v>
      </c>
      <c r="O449" s="4">
        <v>1.3</v>
      </c>
      <c r="P449" s="4">
        <v>1.5</v>
      </c>
      <c r="Q449" s="4">
        <v>0.2</v>
      </c>
      <c r="R449" s="4">
        <v>0.2</v>
      </c>
      <c r="S449" s="4">
        <v>0</v>
      </c>
      <c r="T449" s="4">
        <v>0</v>
      </c>
      <c r="U449" s="4">
        <v>0.5</v>
      </c>
      <c r="V449" s="4">
        <v>1.5</v>
      </c>
    </row>
    <row r="450" spans="1:22" x14ac:dyDescent="0.25">
      <c r="A450" s="3" t="s">
        <v>497</v>
      </c>
      <c r="B450" s="3" t="s">
        <v>54</v>
      </c>
      <c r="C450" s="4">
        <v>14</v>
      </c>
      <c r="D450" s="4">
        <v>6.8</v>
      </c>
      <c r="E450" s="4">
        <v>0.5</v>
      </c>
      <c r="F450" s="4">
        <v>1</v>
      </c>
      <c r="G450" s="4">
        <v>50</v>
      </c>
      <c r="H450" s="4">
        <v>0</v>
      </c>
      <c r="I450" s="4">
        <v>0</v>
      </c>
      <c r="J450" s="4" t="s">
        <v>88</v>
      </c>
      <c r="K450" s="4">
        <v>0.4</v>
      </c>
      <c r="L450" s="4">
        <v>0.8</v>
      </c>
      <c r="M450" s="4">
        <v>54.5</v>
      </c>
      <c r="N450" s="4">
        <v>0.5</v>
      </c>
      <c r="O450" s="4">
        <v>1.3</v>
      </c>
      <c r="P450" s="4">
        <v>1.8</v>
      </c>
      <c r="Q450" s="4">
        <v>0.1</v>
      </c>
      <c r="R450" s="4">
        <v>0.4</v>
      </c>
      <c r="S450" s="4">
        <v>0.2</v>
      </c>
      <c r="T450" s="4">
        <v>0.1</v>
      </c>
      <c r="U450" s="4">
        <v>1.1000000000000001</v>
      </c>
      <c r="V450" s="4">
        <v>1.4</v>
      </c>
    </row>
    <row r="451" spans="1:22" x14ac:dyDescent="0.25">
      <c r="A451" s="3" t="s">
        <v>498</v>
      </c>
      <c r="B451" s="3" t="s">
        <v>71</v>
      </c>
      <c r="C451" s="4">
        <v>11</v>
      </c>
      <c r="D451" s="4">
        <v>7.7</v>
      </c>
      <c r="E451" s="4">
        <v>0.5</v>
      </c>
      <c r="F451" s="4">
        <v>1.5</v>
      </c>
      <c r="G451" s="4">
        <v>35.299999999999997</v>
      </c>
      <c r="H451" s="4">
        <v>0</v>
      </c>
      <c r="I451" s="4">
        <v>0</v>
      </c>
      <c r="J451" s="4" t="s">
        <v>88</v>
      </c>
      <c r="K451" s="4">
        <v>0.2</v>
      </c>
      <c r="L451" s="4">
        <v>0.4</v>
      </c>
      <c r="M451" s="4">
        <v>50</v>
      </c>
      <c r="N451" s="4">
        <v>0.7</v>
      </c>
      <c r="O451" s="4">
        <v>0.7</v>
      </c>
      <c r="P451" s="4">
        <v>1.5</v>
      </c>
      <c r="Q451" s="4">
        <v>0.2</v>
      </c>
      <c r="R451" s="4">
        <v>0.2</v>
      </c>
      <c r="S451" s="4">
        <v>0.2</v>
      </c>
      <c r="T451" s="4">
        <v>0.2</v>
      </c>
      <c r="U451" s="4">
        <v>1.1000000000000001</v>
      </c>
      <c r="V451" s="4">
        <v>1.3</v>
      </c>
    </row>
    <row r="452" spans="1:22" x14ac:dyDescent="0.25">
      <c r="A452" s="3" t="s">
        <v>499</v>
      </c>
      <c r="B452" s="3" t="s">
        <v>94</v>
      </c>
      <c r="C452" s="4">
        <v>5</v>
      </c>
      <c r="D452" s="4">
        <v>10.1</v>
      </c>
      <c r="E452" s="4">
        <v>0.4</v>
      </c>
      <c r="F452" s="4">
        <v>1.8</v>
      </c>
      <c r="G452" s="4">
        <v>22.2</v>
      </c>
      <c r="H452" s="4">
        <v>0</v>
      </c>
      <c r="I452" s="4">
        <v>0.4</v>
      </c>
      <c r="J452" s="4">
        <v>0</v>
      </c>
      <c r="K452" s="4">
        <v>0.4</v>
      </c>
      <c r="L452" s="4">
        <v>0.4</v>
      </c>
      <c r="M452" s="4">
        <v>100</v>
      </c>
      <c r="N452" s="4">
        <v>0.2</v>
      </c>
      <c r="O452" s="4">
        <v>2.2000000000000002</v>
      </c>
      <c r="P452" s="4">
        <v>2.4</v>
      </c>
      <c r="Q452" s="4">
        <v>0.6</v>
      </c>
      <c r="R452" s="4">
        <v>0.2</v>
      </c>
      <c r="S452" s="4">
        <v>0</v>
      </c>
      <c r="T452" s="4">
        <v>0.2</v>
      </c>
      <c r="U452" s="4">
        <v>0.6</v>
      </c>
      <c r="V452" s="4">
        <v>1.2</v>
      </c>
    </row>
    <row r="453" spans="1:22" x14ac:dyDescent="0.25">
      <c r="A453" s="3" t="s">
        <v>500</v>
      </c>
      <c r="B453" s="3" t="s">
        <v>20</v>
      </c>
      <c r="C453" s="4">
        <v>5</v>
      </c>
      <c r="D453" s="4">
        <v>6.9</v>
      </c>
      <c r="E453" s="4">
        <v>0.6</v>
      </c>
      <c r="F453" s="4">
        <v>1.6</v>
      </c>
      <c r="G453" s="4">
        <v>37.5</v>
      </c>
      <c r="H453" s="4">
        <v>0</v>
      </c>
      <c r="I453" s="4">
        <v>0.4</v>
      </c>
      <c r="J453" s="4">
        <v>0</v>
      </c>
      <c r="K453" s="4">
        <v>0</v>
      </c>
      <c r="L453" s="4">
        <v>0</v>
      </c>
      <c r="M453" s="4" t="s">
        <v>88</v>
      </c>
      <c r="N453" s="4">
        <v>0</v>
      </c>
      <c r="O453" s="4">
        <v>0.8</v>
      </c>
      <c r="P453" s="4">
        <v>0.8</v>
      </c>
      <c r="Q453" s="4">
        <v>0.2</v>
      </c>
      <c r="R453" s="4">
        <v>0.2</v>
      </c>
      <c r="S453" s="4">
        <v>0</v>
      </c>
      <c r="T453" s="4">
        <v>0</v>
      </c>
      <c r="U453" s="4">
        <v>1</v>
      </c>
      <c r="V453" s="4">
        <v>1.2</v>
      </c>
    </row>
    <row r="454" spans="1:22" x14ac:dyDescent="0.25">
      <c r="A454" s="3" t="s">
        <v>501</v>
      </c>
      <c r="B454" s="3" t="s">
        <v>49</v>
      </c>
      <c r="C454" s="4">
        <v>5</v>
      </c>
      <c r="D454" s="4">
        <v>8.4</v>
      </c>
      <c r="E454" s="4">
        <v>0.4</v>
      </c>
      <c r="F454" s="4">
        <v>1.8</v>
      </c>
      <c r="G454" s="4">
        <v>22.2</v>
      </c>
      <c r="H454" s="4">
        <v>0</v>
      </c>
      <c r="I454" s="4">
        <v>0</v>
      </c>
      <c r="J454" s="4" t="s">
        <v>88</v>
      </c>
      <c r="K454" s="4">
        <v>0.4</v>
      </c>
      <c r="L454" s="4">
        <v>0.8</v>
      </c>
      <c r="M454" s="4">
        <v>50</v>
      </c>
      <c r="N454" s="4">
        <v>0.4</v>
      </c>
      <c r="O454" s="4">
        <v>1</v>
      </c>
      <c r="P454" s="4">
        <v>1.4</v>
      </c>
      <c r="Q454" s="4">
        <v>0.6</v>
      </c>
      <c r="R454" s="4">
        <v>0.4</v>
      </c>
      <c r="S454" s="4">
        <v>0</v>
      </c>
      <c r="T454" s="4">
        <v>0</v>
      </c>
      <c r="U454" s="4">
        <v>0.8</v>
      </c>
      <c r="V454" s="4">
        <v>1.2</v>
      </c>
    </row>
    <row r="455" spans="1:22" x14ac:dyDescent="0.25">
      <c r="A455" s="3" t="s">
        <v>502</v>
      </c>
      <c r="B455" s="3" t="s">
        <v>20</v>
      </c>
      <c r="C455" s="4">
        <v>23</v>
      </c>
      <c r="D455" s="4">
        <v>8.4</v>
      </c>
      <c r="E455" s="4">
        <v>0.6</v>
      </c>
      <c r="F455" s="4">
        <v>1</v>
      </c>
      <c r="G455" s="4">
        <v>56.5</v>
      </c>
      <c r="H455" s="4">
        <v>0</v>
      </c>
      <c r="I455" s="4">
        <v>0</v>
      </c>
      <c r="J455" s="4" t="s">
        <v>88</v>
      </c>
      <c r="K455" s="4">
        <v>0</v>
      </c>
      <c r="L455" s="4">
        <v>0.2</v>
      </c>
      <c r="M455" s="4">
        <v>20</v>
      </c>
      <c r="N455" s="4">
        <v>0.4</v>
      </c>
      <c r="O455" s="4">
        <v>1.3</v>
      </c>
      <c r="P455" s="4">
        <v>1.7</v>
      </c>
      <c r="Q455" s="4">
        <v>0</v>
      </c>
      <c r="R455" s="4">
        <v>0.6</v>
      </c>
      <c r="S455" s="4">
        <v>0.2</v>
      </c>
      <c r="T455" s="4">
        <v>0.4</v>
      </c>
      <c r="U455" s="4">
        <v>2</v>
      </c>
      <c r="V455" s="4">
        <v>1.2</v>
      </c>
    </row>
    <row r="456" spans="1:22" x14ac:dyDescent="0.25">
      <c r="A456" s="3" t="s">
        <v>503</v>
      </c>
      <c r="B456" s="3" t="s">
        <v>52</v>
      </c>
      <c r="C456" s="4">
        <v>22</v>
      </c>
      <c r="D456" s="4">
        <v>7.8</v>
      </c>
      <c r="E456" s="4">
        <v>0.5</v>
      </c>
      <c r="F456" s="4">
        <v>1.1000000000000001</v>
      </c>
      <c r="G456" s="4">
        <v>45.8</v>
      </c>
      <c r="H456" s="4">
        <v>0</v>
      </c>
      <c r="I456" s="4">
        <v>0.1</v>
      </c>
      <c r="J456" s="4">
        <v>0</v>
      </c>
      <c r="K456" s="4">
        <v>0.1</v>
      </c>
      <c r="L456" s="4">
        <v>0.2</v>
      </c>
      <c r="M456" s="4">
        <v>75</v>
      </c>
      <c r="N456" s="4">
        <v>0.3</v>
      </c>
      <c r="O456" s="4">
        <v>0.5</v>
      </c>
      <c r="P456" s="4">
        <v>0.9</v>
      </c>
      <c r="Q456" s="4">
        <v>0.2</v>
      </c>
      <c r="R456" s="4">
        <v>0.3</v>
      </c>
      <c r="S456" s="4">
        <v>0.4</v>
      </c>
      <c r="T456" s="4">
        <v>0</v>
      </c>
      <c r="U456" s="4">
        <v>1.4</v>
      </c>
      <c r="V456" s="4">
        <v>1.1000000000000001</v>
      </c>
    </row>
    <row r="457" spans="1:22" x14ac:dyDescent="0.25">
      <c r="A457" s="3" t="s">
        <v>504</v>
      </c>
      <c r="B457" s="3" t="s">
        <v>103</v>
      </c>
      <c r="C457" s="4">
        <v>8</v>
      </c>
      <c r="D457" s="4">
        <v>13.8</v>
      </c>
      <c r="E457" s="4">
        <v>0.5</v>
      </c>
      <c r="F457" s="4">
        <v>2.5</v>
      </c>
      <c r="G457" s="4">
        <v>20</v>
      </c>
      <c r="H457" s="4">
        <v>0.1</v>
      </c>
      <c r="I457" s="4">
        <v>1.9</v>
      </c>
      <c r="J457" s="4">
        <v>6.7</v>
      </c>
      <c r="K457" s="4">
        <v>0</v>
      </c>
      <c r="L457" s="4">
        <v>0</v>
      </c>
      <c r="M457" s="4" t="s">
        <v>88</v>
      </c>
      <c r="N457" s="4">
        <v>0.3</v>
      </c>
      <c r="O457" s="4">
        <v>1.1000000000000001</v>
      </c>
      <c r="P457" s="4">
        <v>1.4</v>
      </c>
      <c r="Q457" s="4">
        <v>2.9</v>
      </c>
      <c r="R457" s="4">
        <v>1.1000000000000001</v>
      </c>
      <c r="S457" s="4">
        <v>0.3</v>
      </c>
      <c r="T457" s="4">
        <v>0</v>
      </c>
      <c r="U457" s="4">
        <v>1.3</v>
      </c>
      <c r="V457" s="4">
        <v>1.1000000000000001</v>
      </c>
    </row>
    <row r="458" spans="1:22" x14ac:dyDescent="0.25">
      <c r="A458" s="3" t="s">
        <v>505</v>
      </c>
      <c r="B458" s="3" t="s">
        <v>107</v>
      </c>
      <c r="C458" s="4">
        <v>26</v>
      </c>
      <c r="D458" s="4">
        <v>6</v>
      </c>
      <c r="E458" s="4">
        <v>0.5</v>
      </c>
      <c r="F458" s="4">
        <v>1.1000000000000001</v>
      </c>
      <c r="G458" s="4">
        <v>46.4</v>
      </c>
      <c r="H458" s="4">
        <v>0</v>
      </c>
      <c r="I458" s="4">
        <v>0.2</v>
      </c>
      <c r="J458" s="4">
        <v>0</v>
      </c>
      <c r="K458" s="4">
        <v>0.1</v>
      </c>
      <c r="L458" s="4">
        <v>0.3</v>
      </c>
      <c r="M458" s="4">
        <v>37.5</v>
      </c>
      <c r="N458" s="4">
        <v>0.2</v>
      </c>
      <c r="O458" s="4">
        <v>0.5</v>
      </c>
      <c r="P458" s="4">
        <v>0.6</v>
      </c>
      <c r="Q458" s="4">
        <v>0.5</v>
      </c>
      <c r="R458" s="4">
        <v>0.5</v>
      </c>
      <c r="S458" s="4">
        <v>0.1</v>
      </c>
      <c r="T458" s="4">
        <v>0</v>
      </c>
      <c r="U458" s="4">
        <v>0.7</v>
      </c>
      <c r="V458" s="4">
        <v>1.1000000000000001</v>
      </c>
    </row>
    <row r="459" spans="1:22" x14ac:dyDescent="0.25">
      <c r="A459" s="3" t="s">
        <v>506</v>
      </c>
      <c r="B459" s="3" t="s">
        <v>32</v>
      </c>
      <c r="C459" s="4">
        <v>24</v>
      </c>
      <c r="D459" s="4">
        <v>5.9</v>
      </c>
      <c r="E459" s="4">
        <v>0.3</v>
      </c>
      <c r="F459" s="4">
        <v>1.6</v>
      </c>
      <c r="G459" s="4">
        <v>20.5</v>
      </c>
      <c r="H459" s="4">
        <v>0.1</v>
      </c>
      <c r="I459" s="4">
        <v>0.8</v>
      </c>
      <c r="J459" s="4">
        <v>16.7</v>
      </c>
      <c r="K459" s="4">
        <v>0.3</v>
      </c>
      <c r="L459" s="4">
        <v>0.3</v>
      </c>
      <c r="M459" s="4">
        <v>87.5</v>
      </c>
      <c r="N459" s="4">
        <v>0.1</v>
      </c>
      <c r="O459" s="4">
        <v>0.5</v>
      </c>
      <c r="P459" s="4">
        <v>0.6</v>
      </c>
      <c r="Q459" s="4">
        <v>0.5</v>
      </c>
      <c r="R459" s="4">
        <v>0.5</v>
      </c>
      <c r="S459" s="4">
        <v>0</v>
      </c>
      <c r="T459" s="4">
        <v>0</v>
      </c>
      <c r="U459" s="4">
        <v>0.5</v>
      </c>
      <c r="V459" s="4">
        <v>1.1000000000000001</v>
      </c>
    </row>
    <row r="460" spans="1:22" x14ac:dyDescent="0.25">
      <c r="A460" s="3" t="s">
        <v>507</v>
      </c>
      <c r="B460" s="3" t="s">
        <v>47</v>
      </c>
      <c r="C460" s="4">
        <v>2</v>
      </c>
      <c r="D460" s="4">
        <v>5.9</v>
      </c>
      <c r="E460" s="4">
        <v>0.5</v>
      </c>
      <c r="F460" s="4">
        <v>1.5</v>
      </c>
      <c r="G460" s="4">
        <v>33.299999999999997</v>
      </c>
      <c r="H460" s="4">
        <v>0</v>
      </c>
      <c r="I460" s="4">
        <v>0</v>
      </c>
      <c r="J460" s="4" t="s">
        <v>88</v>
      </c>
      <c r="K460" s="4">
        <v>0</v>
      </c>
      <c r="L460" s="4">
        <v>0</v>
      </c>
      <c r="M460" s="4" t="s">
        <v>88</v>
      </c>
      <c r="N460" s="4">
        <v>0.5</v>
      </c>
      <c r="O460" s="4">
        <v>0.5</v>
      </c>
      <c r="P460" s="4">
        <v>1</v>
      </c>
      <c r="Q460" s="4">
        <v>0</v>
      </c>
      <c r="R460" s="4">
        <v>0.5</v>
      </c>
      <c r="S460" s="4">
        <v>0</v>
      </c>
      <c r="T460" s="4">
        <v>0</v>
      </c>
      <c r="U460" s="4">
        <v>0.5</v>
      </c>
      <c r="V460" s="4">
        <v>1</v>
      </c>
    </row>
    <row r="461" spans="1:22" x14ac:dyDescent="0.25">
      <c r="A461" s="3" t="s">
        <v>508</v>
      </c>
      <c r="B461" s="3" t="s">
        <v>107</v>
      </c>
      <c r="C461" s="4">
        <v>11</v>
      </c>
      <c r="D461" s="4">
        <v>7</v>
      </c>
      <c r="E461" s="4">
        <v>0.5</v>
      </c>
      <c r="F461" s="4">
        <v>1.9</v>
      </c>
      <c r="G461" s="4">
        <v>23.8</v>
      </c>
      <c r="H461" s="4">
        <v>0.1</v>
      </c>
      <c r="I461" s="4">
        <v>0.5</v>
      </c>
      <c r="J461" s="4">
        <v>20</v>
      </c>
      <c r="K461" s="4">
        <v>0</v>
      </c>
      <c r="L461" s="4">
        <v>0.2</v>
      </c>
      <c r="M461" s="4">
        <v>0</v>
      </c>
      <c r="N461" s="4">
        <v>0</v>
      </c>
      <c r="O461" s="4">
        <v>0.6</v>
      </c>
      <c r="P461" s="4">
        <v>0.6</v>
      </c>
      <c r="Q461" s="4">
        <v>1.5</v>
      </c>
      <c r="R461" s="4">
        <v>0.5</v>
      </c>
      <c r="S461" s="4">
        <v>0.2</v>
      </c>
      <c r="T461" s="4">
        <v>0</v>
      </c>
      <c r="U461" s="4">
        <v>1</v>
      </c>
      <c r="V461" s="4">
        <v>1</v>
      </c>
    </row>
    <row r="462" spans="1:22" x14ac:dyDescent="0.25">
      <c r="A462" s="3" t="s">
        <v>509</v>
      </c>
      <c r="B462" s="3" t="s">
        <v>54</v>
      </c>
      <c r="C462" s="4">
        <v>20</v>
      </c>
      <c r="D462" s="4">
        <v>3</v>
      </c>
      <c r="E462" s="4">
        <v>0.4</v>
      </c>
      <c r="F462" s="4">
        <v>0.8</v>
      </c>
      <c r="G462" s="4">
        <v>53.3</v>
      </c>
      <c r="H462" s="4">
        <v>0</v>
      </c>
      <c r="I462" s="4">
        <v>0</v>
      </c>
      <c r="J462" s="4" t="s">
        <v>88</v>
      </c>
      <c r="K462" s="4">
        <v>0.2</v>
      </c>
      <c r="L462" s="4">
        <v>0.4</v>
      </c>
      <c r="M462" s="4">
        <v>50</v>
      </c>
      <c r="N462" s="4">
        <v>0.5</v>
      </c>
      <c r="O462" s="4">
        <v>0.4</v>
      </c>
      <c r="P462" s="4">
        <v>0.9</v>
      </c>
      <c r="Q462" s="4">
        <v>0.1</v>
      </c>
      <c r="R462" s="4">
        <v>0.3</v>
      </c>
      <c r="S462" s="4">
        <v>0</v>
      </c>
      <c r="T462" s="4">
        <v>0.1</v>
      </c>
      <c r="U462" s="4">
        <v>0.4</v>
      </c>
      <c r="V462" s="4">
        <v>1</v>
      </c>
    </row>
    <row r="463" spans="1:22" x14ac:dyDescent="0.25">
      <c r="A463" s="3" t="s">
        <v>477</v>
      </c>
      <c r="B463" s="3" t="s">
        <v>100</v>
      </c>
      <c r="C463" s="4">
        <v>21</v>
      </c>
      <c r="D463" s="4">
        <v>3.8</v>
      </c>
      <c r="E463" s="4">
        <v>0.2</v>
      </c>
      <c r="F463" s="4">
        <v>0.6</v>
      </c>
      <c r="G463" s="4">
        <v>41.7</v>
      </c>
      <c r="H463" s="4">
        <v>0</v>
      </c>
      <c r="I463" s="4">
        <v>0</v>
      </c>
      <c r="J463" s="4">
        <v>100</v>
      </c>
      <c r="K463" s="4">
        <v>0.5</v>
      </c>
      <c r="L463" s="4">
        <v>0.9</v>
      </c>
      <c r="M463" s="4">
        <v>57.9</v>
      </c>
      <c r="N463" s="4">
        <v>0.7</v>
      </c>
      <c r="O463" s="4">
        <v>0.5</v>
      </c>
      <c r="P463" s="4">
        <v>1.2</v>
      </c>
      <c r="Q463" s="4">
        <v>0.1</v>
      </c>
      <c r="R463" s="4">
        <v>0.2</v>
      </c>
      <c r="S463" s="4">
        <v>0.3</v>
      </c>
      <c r="T463" s="4">
        <v>0.1</v>
      </c>
      <c r="U463" s="4">
        <v>0.4</v>
      </c>
      <c r="V463" s="4">
        <v>1</v>
      </c>
    </row>
    <row r="464" spans="1:22" x14ac:dyDescent="0.25">
      <c r="A464" s="3" t="s">
        <v>510</v>
      </c>
      <c r="B464" s="3" t="s">
        <v>30</v>
      </c>
      <c r="C464" s="4">
        <v>2</v>
      </c>
      <c r="D464" s="4">
        <v>4.7</v>
      </c>
      <c r="E464" s="4">
        <v>0.5</v>
      </c>
      <c r="F464" s="4">
        <v>1</v>
      </c>
      <c r="G464" s="4">
        <v>50</v>
      </c>
      <c r="H464" s="4">
        <v>0</v>
      </c>
      <c r="I464" s="4">
        <v>0</v>
      </c>
      <c r="J464" s="4" t="s">
        <v>88</v>
      </c>
      <c r="K464" s="4">
        <v>0</v>
      </c>
      <c r="L464" s="4">
        <v>0</v>
      </c>
      <c r="M464" s="4" t="s">
        <v>88</v>
      </c>
      <c r="N464" s="4">
        <v>0</v>
      </c>
      <c r="O464" s="4">
        <v>1</v>
      </c>
      <c r="P464" s="4">
        <v>1</v>
      </c>
      <c r="Q464" s="4">
        <v>1</v>
      </c>
      <c r="R464" s="4">
        <v>0</v>
      </c>
      <c r="S464" s="4">
        <v>1</v>
      </c>
      <c r="T464" s="4">
        <v>0</v>
      </c>
      <c r="U464" s="4">
        <v>2</v>
      </c>
      <c r="V464" s="4">
        <v>1</v>
      </c>
    </row>
    <row r="465" spans="1:22" x14ac:dyDescent="0.25">
      <c r="A465" s="3" t="s">
        <v>511</v>
      </c>
      <c r="B465" s="3" t="s">
        <v>38</v>
      </c>
      <c r="C465" s="4">
        <v>21</v>
      </c>
      <c r="D465" s="4">
        <v>5.7</v>
      </c>
      <c r="E465" s="4">
        <v>0.3</v>
      </c>
      <c r="F465" s="4">
        <v>0.8</v>
      </c>
      <c r="G465" s="4">
        <v>41.2</v>
      </c>
      <c r="H465" s="4">
        <v>0.1</v>
      </c>
      <c r="I465" s="4">
        <v>0.4</v>
      </c>
      <c r="J465" s="4">
        <v>25</v>
      </c>
      <c r="K465" s="4">
        <v>0.1</v>
      </c>
      <c r="L465" s="4">
        <v>0.1</v>
      </c>
      <c r="M465" s="4">
        <v>66.7</v>
      </c>
      <c r="N465" s="4">
        <v>0.1</v>
      </c>
      <c r="O465" s="4">
        <v>0.9</v>
      </c>
      <c r="P465" s="4">
        <v>1</v>
      </c>
      <c r="Q465" s="4">
        <v>0.6</v>
      </c>
      <c r="R465" s="4">
        <v>0.2</v>
      </c>
      <c r="S465" s="4">
        <v>0.1</v>
      </c>
      <c r="T465" s="4">
        <v>0</v>
      </c>
      <c r="U465" s="4">
        <v>0.6</v>
      </c>
      <c r="V465" s="4">
        <v>0.9</v>
      </c>
    </row>
    <row r="466" spans="1:22" x14ac:dyDescent="0.25">
      <c r="A466" s="3" t="s">
        <v>512</v>
      </c>
      <c r="B466" s="3" t="s">
        <v>45</v>
      </c>
      <c r="C466" s="4">
        <v>30</v>
      </c>
      <c r="D466" s="4">
        <v>4.9000000000000004</v>
      </c>
      <c r="E466" s="4">
        <v>0.4</v>
      </c>
      <c r="F466" s="4">
        <v>0.8</v>
      </c>
      <c r="G466" s="4">
        <v>47.8</v>
      </c>
      <c r="H466" s="4">
        <v>0</v>
      </c>
      <c r="I466" s="4">
        <v>0</v>
      </c>
      <c r="J466" s="4">
        <v>0</v>
      </c>
      <c r="K466" s="4">
        <v>0.2</v>
      </c>
      <c r="L466" s="4">
        <v>0.4</v>
      </c>
      <c r="M466" s="4">
        <v>54.5</v>
      </c>
      <c r="N466" s="4">
        <v>0.5</v>
      </c>
      <c r="O466" s="4">
        <v>0.9</v>
      </c>
      <c r="P466" s="4">
        <v>1.4</v>
      </c>
      <c r="Q466" s="4">
        <v>0.1</v>
      </c>
      <c r="R466" s="4">
        <v>0.3</v>
      </c>
      <c r="S466" s="4">
        <v>0.1</v>
      </c>
      <c r="T466" s="4">
        <v>0.3</v>
      </c>
      <c r="U466" s="4">
        <v>0.8</v>
      </c>
      <c r="V466" s="4">
        <v>0.9</v>
      </c>
    </row>
    <row r="467" spans="1:22" x14ac:dyDescent="0.25">
      <c r="A467" s="3" t="s">
        <v>513</v>
      </c>
      <c r="B467" s="3" t="s">
        <v>92</v>
      </c>
      <c r="C467" s="4">
        <v>33</v>
      </c>
      <c r="D467" s="4">
        <v>5.6</v>
      </c>
      <c r="E467" s="4">
        <v>0.4</v>
      </c>
      <c r="F467" s="4">
        <v>1</v>
      </c>
      <c r="G467" s="4">
        <v>37.5</v>
      </c>
      <c r="H467" s="4">
        <v>0</v>
      </c>
      <c r="I467" s="4">
        <v>0</v>
      </c>
      <c r="J467" s="4" t="s">
        <v>88</v>
      </c>
      <c r="K467" s="4">
        <v>0.1</v>
      </c>
      <c r="L467" s="4">
        <v>0.2</v>
      </c>
      <c r="M467" s="4">
        <v>50</v>
      </c>
      <c r="N467" s="4">
        <v>0.5</v>
      </c>
      <c r="O467" s="4">
        <v>0.7</v>
      </c>
      <c r="P467" s="4">
        <v>1.2</v>
      </c>
      <c r="Q467" s="4">
        <v>0.1</v>
      </c>
      <c r="R467" s="4">
        <v>0.1</v>
      </c>
      <c r="S467" s="4">
        <v>0.1</v>
      </c>
      <c r="T467" s="4">
        <v>0.4</v>
      </c>
      <c r="U467" s="4">
        <v>0.5</v>
      </c>
      <c r="V467" s="4">
        <v>0.8</v>
      </c>
    </row>
    <row r="468" spans="1:22" x14ac:dyDescent="0.25">
      <c r="A468" s="3" t="s">
        <v>514</v>
      </c>
      <c r="B468" s="3" t="s">
        <v>32</v>
      </c>
      <c r="C468" s="4">
        <v>21</v>
      </c>
      <c r="D468" s="4">
        <v>4.4000000000000004</v>
      </c>
      <c r="E468" s="4">
        <v>0.2</v>
      </c>
      <c r="F468" s="4">
        <v>0.6</v>
      </c>
      <c r="G468" s="4">
        <v>38.5</v>
      </c>
      <c r="H468" s="4">
        <v>0</v>
      </c>
      <c r="I468" s="4">
        <v>0</v>
      </c>
      <c r="J468" s="4" t="s">
        <v>88</v>
      </c>
      <c r="K468" s="4">
        <v>0.2</v>
      </c>
      <c r="L468" s="4">
        <v>0.5</v>
      </c>
      <c r="M468" s="4">
        <v>45.5</v>
      </c>
      <c r="N468" s="4">
        <v>0.5</v>
      </c>
      <c r="O468" s="4">
        <v>0.5</v>
      </c>
      <c r="P468" s="4">
        <v>1</v>
      </c>
      <c r="Q468" s="4">
        <v>0.1</v>
      </c>
      <c r="R468" s="4">
        <v>0.5</v>
      </c>
      <c r="S468" s="4">
        <v>0.1</v>
      </c>
      <c r="T468" s="4">
        <v>0.2</v>
      </c>
      <c r="U468" s="4">
        <v>0.8</v>
      </c>
      <c r="V468" s="4">
        <v>0.7</v>
      </c>
    </row>
    <row r="469" spans="1:22" x14ac:dyDescent="0.25">
      <c r="A469" s="3" t="s">
        <v>515</v>
      </c>
      <c r="B469" s="3" t="s">
        <v>47</v>
      </c>
      <c r="C469" s="4">
        <v>5</v>
      </c>
      <c r="D469" s="4">
        <v>6</v>
      </c>
      <c r="E469" s="4">
        <v>0.2</v>
      </c>
      <c r="F469" s="4">
        <v>1</v>
      </c>
      <c r="G469" s="4">
        <v>20</v>
      </c>
      <c r="H469" s="4">
        <v>0</v>
      </c>
      <c r="I469" s="4">
        <v>0</v>
      </c>
      <c r="J469" s="4" t="s">
        <v>88</v>
      </c>
      <c r="K469" s="4">
        <v>0.2</v>
      </c>
      <c r="L469" s="4">
        <v>0.4</v>
      </c>
      <c r="M469" s="4">
        <v>50</v>
      </c>
      <c r="N469" s="4">
        <v>0.4</v>
      </c>
      <c r="O469" s="4">
        <v>1.2</v>
      </c>
      <c r="P469" s="4">
        <v>1.6</v>
      </c>
      <c r="Q469" s="4">
        <v>0.6</v>
      </c>
      <c r="R469" s="4">
        <v>0.2</v>
      </c>
      <c r="S469" s="4">
        <v>0</v>
      </c>
      <c r="T469" s="4">
        <v>0</v>
      </c>
      <c r="U469" s="4">
        <v>0.6</v>
      </c>
      <c r="V469" s="4">
        <v>0.6</v>
      </c>
    </row>
    <row r="470" spans="1:22" x14ac:dyDescent="0.25">
      <c r="A470" s="3" t="s">
        <v>516</v>
      </c>
      <c r="B470" s="3" t="s">
        <v>47</v>
      </c>
      <c r="C470" s="4">
        <v>2</v>
      </c>
      <c r="D470" s="4">
        <v>3.4</v>
      </c>
      <c r="E470" s="4">
        <v>0</v>
      </c>
      <c r="F470" s="4">
        <v>2</v>
      </c>
      <c r="G470" s="4">
        <v>0</v>
      </c>
      <c r="H470" s="4">
        <v>0</v>
      </c>
      <c r="I470" s="4">
        <v>1</v>
      </c>
      <c r="J470" s="4">
        <v>0</v>
      </c>
      <c r="K470" s="4">
        <v>0.5</v>
      </c>
      <c r="L470" s="4">
        <v>1</v>
      </c>
      <c r="M470" s="4">
        <v>50</v>
      </c>
      <c r="N470" s="4">
        <v>0</v>
      </c>
      <c r="O470" s="4">
        <v>0</v>
      </c>
      <c r="P470" s="4">
        <v>0</v>
      </c>
      <c r="Q470" s="4">
        <v>0.5</v>
      </c>
      <c r="R470" s="4">
        <v>0</v>
      </c>
      <c r="S470" s="4">
        <v>0.5</v>
      </c>
      <c r="T470" s="4">
        <v>0</v>
      </c>
      <c r="U470" s="4">
        <v>0</v>
      </c>
      <c r="V470" s="4">
        <v>0.5</v>
      </c>
    </row>
    <row r="471" spans="1:22" x14ac:dyDescent="0.25">
      <c r="A471" s="3" t="s">
        <v>517</v>
      </c>
      <c r="B471" s="3" t="s">
        <v>103</v>
      </c>
      <c r="C471" s="4">
        <v>6</v>
      </c>
      <c r="D471" s="4">
        <v>7.4</v>
      </c>
      <c r="E471" s="4">
        <v>0.2</v>
      </c>
      <c r="F471" s="4">
        <v>0.2</v>
      </c>
      <c r="G471" s="4">
        <v>100</v>
      </c>
      <c r="H471" s="4">
        <v>0</v>
      </c>
      <c r="I471" s="4">
        <v>0</v>
      </c>
      <c r="J471" s="4" t="s">
        <v>88</v>
      </c>
      <c r="K471" s="4">
        <v>0.2</v>
      </c>
      <c r="L471" s="4">
        <v>1</v>
      </c>
      <c r="M471" s="4">
        <v>16.7</v>
      </c>
      <c r="N471" s="4">
        <v>0.3</v>
      </c>
      <c r="O471" s="4">
        <v>2.5</v>
      </c>
      <c r="P471" s="4">
        <v>2.8</v>
      </c>
      <c r="Q471" s="4">
        <v>0</v>
      </c>
      <c r="R471" s="4">
        <v>0.3</v>
      </c>
      <c r="S471" s="4">
        <v>0</v>
      </c>
      <c r="T471" s="4">
        <v>0</v>
      </c>
      <c r="U471" s="4">
        <v>1</v>
      </c>
      <c r="V471" s="4">
        <v>0.5</v>
      </c>
    </row>
    <row r="472" spans="1:22" x14ac:dyDescent="0.25">
      <c r="A472" s="3" t="s">
        <v>518</v>
      </c>
      <c r="B472" s="3" t="s">
        <v>34</v>
      </c>
      <c r="C472" s="4">
        <v>24</v>
      </c>
      <c r="D472" s="4">
        <v>6.7</v>
      </c>
      <c r="E472" s="4">
        <v>0.1</v>
      </c>
      <c r="F472" s="4">
        <v>0.5</v>
      </c>
      <c r="G472" s="4">
        <v>27.3</v>
      </c>
      <c r="H472" s="4">
        <v>0.1</v>
      </c>
      <c r="I472" s="4">
        <v>0.3</v>
      </c>
      <c r="J472" s="4">
        <v>28.6</v>
      </c>
      <c r="K472" s="4">
        <v>0.2</v>
      </c>
      <c r="L472" s="4">
        <v>0.2</v>
      </c>
      <c r="M472" s="4">
        <v>100</v>
      </c>
      <c r="N472" s="4">
        <v>0.2</v>
      </c>
      <c r="O472" s="4">
        <v>0.4</v>
      </c>
      <c r="P472" s="4">
        <v>0.6</v>
      </c>
      <c r="Q472" s="4">
        <v>1.2</v>
      </c>
      <c r="R472" s="4">
        <v>0.7</v>
      </c>
      <c r="S472" s="4">
        <v>0.2</v>
      </c>
      <c r="T472" s="4">
        <v>0</v>
      </c>
      <c r="U472" s="4">
        <v>1.4</v>
      </c>
      <c r="V472" s="4">
        <v>0.5</v>
      </c>
    </row>
    <row r="473" spans="1:22" x14ac:dyDescent="0.25">
      <c r="A473" s="3" t="s">
        <v>519</v>
      </c>
      <c r="B473" s="3" t="s">
        <v>36</v>
      </c>
      <c r="C473" s="4">
        <v>14</v>
      </c>
      <c r="D473" s="4">
        <v>5.3</v>
      </c>
      <c r="E473" s="4">
        <v>0.2</v>
      </c>
      <c r="F473" s="4">
        <v>0.6</v>
      </c>
      <c r="G473" s="4">
        <v>33.299999999999997</v>
      </c>
      <c r="H473" s="4">
        <v>0</v>
      </c>
      <c r="I473" s="4">
        <v>0</v>
      </c>
      <c r="J473" s="4" t="s">
        <v>88</v>
      </c>
      <c r="K473" s="4">
        <v>0</v>
      </c>
      <c r="L473" s="4">
        <v>0.1</v>
      </c>
      <c r="M473" s="4">
        <v>0</v>
      </c>
      <c r="N473" s="4">
        <v>0.4</v>
      </c>
      <c r="O473" s="4">
        <v>0.9</v>
      </c>
      <c r="P473" s="4">
        <v>1.3</v>
      </c>
      <c r="Q473" s="4">
        <v>0.2</v>
      </c>
      <c r="R473" s="4">
        <v>0.2</v>
      </c>
      <c r="S473" s="4">
        <v>0</v>
      </c>
      <c r="T473" s="4">
        <v>0.3</v>
      </c>
      <c r="U473" s="4">
        <v>1.1000000000000001</v>
      </c>
      <c r="V473" s="4">
        <v>0.4</v>
      </c>
    </row>
    <row r="474" spans="1:22" x14ac:dyDescent="0.25">
      <c r="A474" s="3" t="s">
        <v>520</v>
      </c>
      <c r="B474" s="3" t="s">
        <v>107</v>
      </c>
      <c r="C474" s="4">
        <v>24</v>
      </c>
      <c r="D474" s="4">
        <v>6.7</v>
      </c>
      <c r="E474" s="4">
        <v>0.1</v>
      </c>
      <c r="F474" s="4">
        <v>0.6</v>
      </c>
      <c r="G474" s="4">
        <v>20</v>
      </c>
      <c r="H474" s="4">
        <v>0</v>
      </c>
      <c r="I474" s="4">
        <v>0.3</v>
      </c>
      <c r="J474" s="4">
        <v>12.5</v>
      </c>
      <c r="K474" s="4">
        <v>0</v>
      </c>
      <c r="L474" s="4">
        <v>0.1</v>
      </c>
      <c r="M474" s="4">
        <v>0</v>
      </c>
      <c r="N474" s="4">
        <v>0.1</v>
      </c>
      <c r="O474" s="4">
        <v>0.5</v>
      </c>
      <c r="P474" s="4">
        <v>0.6</v>
      </c>
      <c r="Q474" s="4">
        <v>0.4</v>
      </c>
      <c r="R474" s="4">
        <v>0.1</v>
      </c>
      <c r="S474" s="4">
        <v>0.3</v>
      </c>
      <c r="T474" s="4">
        <v>0</v>
      </c>
      <c r="U474" s="4">
        <v>0.2</v>
      </c>
      <c r="V474" s="4">
        <v>0.3</v>
      </c>
    </row>
    <row r="475" spans="1:22" x14ac:dyDescent="0.25">
      <c r="A475" s="3" t="s">
        <v>521</v>
      </c>
      <c r="B475" s="3" t="s">
        <v>107</v>
      </c>
      <c r="C475" s="4">
        <v>24</v>
      </c>
      <c r="D475" s="4">
        <v>2.6</v>
      </c>
      <c r="E475" s="4">
        <v>0.1</v>
      </c>
      <c r="F475" s="4">
        <v>0.5</v>
      </c>
      <c r="G475" s="4">
        <v>23.1</v>
      </c>
      <c r="H475" s="4">
        <v>0</v>
      </c>
      <c r="I475" s="4">
        <v>0.1</v>
      </c>
      <c r="J475" s="4">
        <v>0</v>
      </c>
      <c r="K475" s="4">
        <v>0</v>
      </c>
      <c r="L475" s="4">
        <v>0</v>
      </c>
      <c r="M475" s="4" t="s">
        <v>88</v>
      </c>
      <c r="N475" s="4">
        <v>0.1</v>
      </c>
      <c r="O475" s="4">
        <v>0.3</v>
      </c>
      <c r="P475" s="4">
        <v>0.3</v>
      </c>
      <c r="Q475" s="4">
        <v>0.1</v>
      </c>
      <c r="R475" s="4">
        <v>0.1</v>
      </c>
      <c r="S475" s="4">
        <v>0</v>
      </c>
      <c r="T475" s="4">
        <v>0.2</v>
      </c>
      <c r="U475" s="4">
        <v>0.3</v>
      </c>
      <c r="V475" s="4">
        <v>0.3</v>
      </c>
    </row>
    <row r="476" spans="1:22" x14ac:dyDescent="0.25">
      <c r="A476" s="3" t="s">
        <v>522</v>
      </c>
      <c r="B476" s="3" t="s">
        <v>20</v>
      </c>
      <c r="C476" s="4">
        <v>3</v>
      </c>
      <c r="D476" s="4">
        <v>3.8</v>
      </c>
      <c r="E476" s="4">
        <v>0</v>
      </c>
      <c r="F476" s="4">
        <v>1</v>
      </c>
      <c r="G476" s="4">
        <v>0</v>
      </c>
      <c r="H476" s="4">
        <v>0</v>
      </c>
      <c r="I476" s="4">
        <v>0.3</v>
      </c>
      <c r="J476" s="4">
        <v>0</v>
      </c>
      <c r="K476" s="4">
        <v>0.3</v>
      </c>
      <c r="L476" s="4">
        <v>0.7</v>
      </c>
      <c r="M476" s="4">
        <v>50</v>
      </c>
      <c r="N476" s="4">
        <v>0</v>
      </c>
      <c r="O476" s="4">
        <v>0</v>
      </c>
      <c r="P476" s="4">
        <v>0</v>
      </c>
      <c r="Q476" s="4">
        <v>1.3</v>
      </c>
      <c r="R476" s="4">
        <v>0.7</v>
      </c>
      <c r="S476" s="4">
        <v>0</v>
      </c>
      <c r="T476" s="4">
        <v>0</v>
      </c>
      <c r="U476" s="4">
        <v>0.7</v>
      </c>
      <c r="V476" s="4">
        <v>0.3</v>
      </c>
    </row>
    <row r="477" spans="1:22" x14ac:dyDescent="0.25">
      <c r="A477" s="3" t="s">
        <v>523</v>
      </c>
      <c r="B477" s="3" t="s">
        <v>22</v>
      </c>
      <c r="C477" s="4">
        <v>2</v>
      </c>
      <c r="D477" s="4">
        <v>1</v>
      </c>
      <c r="E477" s="4">
        <v>0</v>
      </c>
      <c r="F477" s="4">
        <v>0</v>
      </c>
      <c r="G477" s="4" t="s">
        <v>88</v>
      </c>
      <c r="H477" s="4">
        <v>0</v>
      </c>
      <c r="I477" s="4">
        <v>0</v>
      </c>
      <c r="J477" s="4" t="s">
        <v>88</v>
      </c>
      <c r="K477" s="4">
        <v>0</v>
      </c>
      <c r="L477" s="4">
        <v>0</v>
      </c>
      <c r="M477" s="4" t="s">
        <v>88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</row>
    <row r="478" spans="1:22" x14ac:dyDescent="0.25">
      <c r="A478" s="3" t="s">
        <v>524</v>
      </c>
      <c r="B478" s="3" t="s">
        <v>66</v>
      </c>
      <c r="C478" s="4">
        <v>2</v>
      </c>
      <c r="D478" s="4">
        <v>1.5</v>
      </c>
      <c r="E478" s="4">
        <v>0</v>
      </c>
      <c r="F478" s="4">
        <v>0.5</v>
      </c>
      <c r="G478" s="4">
        <v>0</v>
      </c>
      <c r="H478" s="4">
        <v>0</v>
      </c>
      <c r="I478" s="4">
        <v>0</v>
      </c>
      <c r="J478" s="4" t="s">
        <v>88</v>
      </c>
      <c r="K478" s="4">
        <v>0</v>
      </c>
      <c r="L478" s="4">
        <v>1</v>
      </c>
      <c r="M478" s="4">
        <v>0</v>
      </c>
      <c r="N478" s="4">
        <v>1.5</v>
      </c>
      <c r="O478" s="4">
        <v>0</v>
      </c>
      <c r="P478" s="4">
        <v>1.5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</row>
    <row r="479" spans="1:22" x14ac:dyDescent="0.25">
      <c r="A479" s="3" t="s">
        <v>525</v>
      </c>
      <c r="B479" s="3" t="s">
        <v>40</v>
      </c>
      <c r="C479" s="4">
        <v>2</v>
      </c>
      <c r="D479" s="4">
        <v>5.0999999999999996</v>
      </c>
      <c r="E479" s="4">
        <v>0</v>
      </c>
      <c r="F479" s="4">
        <v>0.5</v>
      </c>
      <c r="G479" s="4">
        <v>0</v>
      </c>
      <c r="H479" s="4">
        <v>0</v>
      </c>
      <c r="I479" s="4">
        <v>0</v>
      </c>
      <c r="J479" s="4" t="s">
        <v>88</v>
      </c>
      <c r="K479" s="4">
        <v>0</v>
      </c>
      <c r="L479" s="4">
        <v>0</v>
      </c>
      <c r="M479" s="4" t="s">
        <v>88</v>
      </c>
      <c r="N479" s="4">
        <v>0</v>
      </c>
      <c r="O479" s="4">
        <v>1</v>
      </c>
      <c r="P479" s="4">
        <v>1</v>
      </c>
      <c r="Q479" s="4">
        <v>0</v>
      </c>
      <c r="R479" s="4">
        <v>0</v>
      </c>
      <c r="S479" s="4">
        <v>0.5</v>
      </c>
      <c r="T479" s="4">
        <v>0</v>
      </c>
      <c r="U479" s="4">
        <v>0.5</v>
      </c>
      <c r="V479" s="4">
        <v>0</v>
      </c>
    </row>
    <row r="480" spans="1:22" x14ac:dyDescent="0.25">
      <c r="A480" s="3" t="s">
        <v>526</v>
      </c>
      <c r="B480" s="3" t="s">
        <v>20</v>
      </c>
      <c r="C480" s="4">
        <v>2</v>
      </c>
      <c r="D480" s="4">
        <v>2.4</v>
      </c>
      <c r="E480" s="4">
        <v>0</v>
      </c>
      <c r="F480" s="4">
        <v>1</v>
      </c>
      <c r="G480" s="4">
        <v>0</v>
      </c>
      <c r="H480" s="4">
        <v>0</v>
      </c>
      <c r="I480" s="4">
        <v>0.5</v>
      </c>
      <c r="J480" s="4">
        <v>0</v>
      </c>
      <c r="K480" s="4">
        <v>0</v>
      </c>
      <c r="L480" s="4">
        <v>0</v>
      </c>
      <c r="M480" s="4" t="s">
        <v>88</v>
      </c>
      <c r="N480" s="4">
        <v>0</v>
      </c>
      <c r="O480" s="4">
        <v>0.5</v>
      </c>
      <c r="P480" s="4">
        <v>0.5</v>
      </c>
      <c r="Q480" s="4">
        <v>0</v>
      </c>
      <c r="R480" s="4">
        <v>0</v>
      </c>
      <c r="S480" s="4">
        <v>0</v>
      </c>
      <c r="T480" s="4">
        <v>0</v>
      </c>
      <c r="U480" s="4">
        <v>0.5</v>
      </c>
      <c r="V480" s="4">
        <v>0</v>
      </c>
    </row>
    <row r="481" spans="1:22" x14ac:dyDescent="0.25">
      <c r="A481" s="3" t="s">
        <v>527</v>
      </c>
      <c r="B481" s="3" t="s">
        <v>49</v>
      </c>
      <c r="C481" s="4">
        <v>4</v>
      </c>
      <c r="D481" s="4">
        <v>6</v>
      </c>
      <c r="E481" s="4">
        <v>0</v>
      </c>
      <c r="F481" s="4">
        <v>0</v>
      </c>
      <c r="G481" s="4" t="s">
        <v>88</v>
      </c>
      <c r="H481" s="4">
        <v>0</v>
      </c>
      <c r="I481" s="4">
        <v>0</v>
      </c>
      <c r="J481" s="4" t="s">
        <v>88</v>
      </c>
      <c r="K481" s="4">
        <v>0</v>
      </c>
      <c r="L481" s="4">
        <v>0</v>
      </c>
      <c r="M481" s="4" t="s">
        <v>88</v>
      </c>
      <c r="N481" s="4">
        <v>0</v>
      </c>
      <c r="O481" s="4">
        <v>0.8</v>
      </c>
      <c r="P481" s="4">
        <v>0.8</v>
      </c>
      <c r="Q481" s="4">
        <v>0.5</v>
      </c>
      <c r="R481" s="4">
        <v>0.3</v>
      </c>
      <c r="S481" s="4">
        <v>0.3</v>
      </c>
      <c r="T481" s="4">
        <v>0</v>
      </c>
      <c r="U481" s="4">
        <v>0.3</v>
      </c>
      <c r="V481" s="4">
        <v>0</v>
      </c>
    </row>
    <row r="482" spans="1:22" x14ac:dyDescent="0.25">
      <c r="A482" s="3" t="s">
        <v>528</v>
      </c>
      <c r="B482" s="3" t="s">
        <v>73</v>
      </c>
      <c r="C482" s="4">
        <v>2</v>
      </c>
      <c r="D482" s="4">
        <v>5.7</v>
      </c>
      <c r="E482" s="4">
        <v>0</v>
      </c>
      <c r="F482" s="4">
        <v>0.5</v>
      </c>
      <c r="G482" s="4">
        <v>0</v>
      </c>
      <c r="H482" s="4">
        <v>0</v>
      </c>
      <c r="I482" s="4">
        <v>0</v>
      </c>
      <c r="J482" s="4" t="s">
        <v>88</v>
      </c>
      <c r="K482" s="4">
        <v>0</v>
      </c>
      <c r="L482" s="4">
        <v>0</v>
      </c>
      <c r="M482" s="4" t="s">
        <v>88</v>
      </c>
      <c r="N482" s="4">
        <v>0.5</v>
      </c>
      <c r="O482" s="4">
        <v>0</v>
      </c>
      <c r="P482" s="4">
        <v>0.5</v>
      </c>
      <c r="Q482" s="4">
        <v>0.5</v>
      </c>
      <c r="R482" s="4">
        <v>0</v>
      </c>
      <c r="S482" s="4">
        <v>0.5</v>
      </c>
      <c r="T482" s="4">
        <v>0</v>
      </c>
      <c r="U482" s="4">
        <v>0</v>
      </c>
      <c r="V482" s="4">
        <v>0</v>
      </c>
    </row>
    <row r="483" spans="1:22" x14ac:dyDescent="0.25">
      <c r="A483" s="3" t="s">
        <v>529</v>
      </c>
      <c r="B483" s="3" t="s">
        <v>36</v>
      </c>
      <c r="C483" s="4">
        <v>3</v>
      </c>
      <c r="D483" s="4">
        <v>3</v>
      </c>
      <c r="E483" s="4">
        <v>0</v>
      </c>
      <c r="F483" s="4">
        <v>0.3</v>
      </c>
      <c r="G483" s="4">
        <v>0</v>
      </c>
      <c r="H483" s="4">
        <v>0</v>
      </c>
      <c r="I483" s="4">
        <v>0</v>
      </c>
      <c r="J483" s="4" t="s">
        <v>88</v>
      </c>
      <c r="K483" s="4">
        <v>0</v>
      </c>
      <c r="L483" s="4">
        <v>0</v>
      </c>
      <c r="M483" s="4" t="s">
        <v>88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0.7</v>
      </c>
      <c r="V483" s="4">
        <v>0</v>
      </c>
    </row>
    <row r="484" spans="1:22" x14ac:dyDescent="0.25">
      <c r="A484" s="3" t="s">
        <v>530</v>
      </c>
      <c r="B484" s="3" t="s">
        <v>75</v>
      </c>
      <c r="C484" s="4">
        <v>3</v>
      </c>
      <c r="D484" s="4">
        <v>5.0999999999999996</v>
      </c>
      <c r="E484" s="4">
        <v>0</v>
      </c>
      <c r="F484" s="4">
        <v>2.2999999999999998</v>
      </c>
      <c r="G484" s="4">
        <v>0</v>
      </c>
      <c r="H484" s="4">
        <v>0</v>
      </c>
      <c r="I484" s="4">
        <v>1</v>
      </c>
      <c r="J484" s="4">
        <v>0</v>
      </c>
      <c r="K484" s="4">
        <v>0</v>
      </c>
      <c r="L484" s="4">
        <v>0.7</v>
      </c>
      <c r="M484" s="4">
        <v>0</v>
      </c>
      <c r="N484" s="4">
        <v>0</v>
      </c>
      <c r="O484" s="4">
        <v>0.7</v>
      </c>
      <c r="P484" s="4">
        <v>0.7</v>
      </c>
      <c r="Q484" s="4">
        <v>0.3</v>
      </c>
      <c r="R484" s="4">
        <v>0.7</v>
      </c>
      <c r="S484" s="4">
        <v>0.3</v>
      </c>
      <c r="T484" s="4">
        <v>0</v>
      </c>
      <c r="U484" s="4">
        <v>1</v>
      </c>
      <c r="V484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6"/>
  <sheetViews>
    <sheetView workbookViewId="0"/>
  </sheetViews>
  <sheetFormatPr defaultColWidth="8.625" defaultRowHeight="13.5" x14ac:dyDescent="0.25"/>
  <cols>
    <col min="1" max="1" width="5" style="3" customWidth="1"/>
    <col min="2" max="2" width="23.5" style="3" customWidth="1"/>
    <col min="3" max="3" width="7.25" style="3" customWidth="1"/>
    <col min="4" max="4" width="5" style="3" customWidth="1"/>
    <col min="5" max="5" width="5.375" style="3" customWidth="1"/>
    <col min="6" max="6" width="4.75" style="3" customWidth="1"/>
    <col min="7" max="7" width="5.375" style="3" customWidth="1"/>
    <col min="8" max="8" width="6.25" style="3" customWidth="1"/>
    <col min="9" max="9" width="7" style="3" customWidth="1"/>
    <col min="10" max="10" width="7.375" style="3" customWidth="1"/>
    <col min="11" max="11" width="6.75" style="3" customWidth="1"/>
    <col min="12" max="12" width="7.375" style="3" customWidth="1"/>
    <col min="13" max="13" width="8.25" style="3" customWidth="1"/>
    <col min="14" max="14" width="9.625" style="3" customWidth="1"/>
    <col min="15" max="18" width="8.625" style="3"/>
    <col min="19" max="19" width="9.875" style="3" customWidth="1"/>
    <col min="20" max="20" width="8.625" style="3" customWidth="1"/>
    <col min="21" max="16384" width="8.625" style="3"/>
  </cols>
  <sheetData>
    <row r="1" spans="1:14" x14ac:dyDescent="0.25">
      <c r="A1" s="1"/>
      <c r="B1" s="1" t="s">
        <v>556</v>
      </c>
      <c r="D1" s="5">
        <v>0.3</v>
      </c>
      <c r="E1" s="5">
        <v>0.2</v>
      </c>
      <c r="F1" s="5">
        <v>0.15</v>
      </c>
      <c r="G1" s="5">
        <v>0.15</v>
      </c>
      <c r="H1" s="5">
        <v>0.2</v>
      </c>
      <c r="I1" s="5">
        <f>SUM(D1:H1)</f>
        <v>1</v>
      </c>
    </row>
    <row r="2" spans="1:14" x14ac:dyDescent="0.25">
      <c r="A2" s="1"/>
      <c r="B2" s="1" t="s">
        <v>533</v>
      </c>
      <c r="D2" s="6">
        <f>AVERAGE(Table1[Pts])</f>
        <v>8.0900414937759297</v>
      </c>
      <c r="E2" s="6">
        <f>AVERAGE(Table1[Ast])</f>
        <v>1.7802904564315365</v>
      </c>
      <c r="F2" s="6">
        <f>AVERAGE(Table1[Stl])</f>
        <v>0.63278008298755262</v>
      </c>
      <c r="G2" s="6">
        <f>AVERAGE(Table1[Blk])</f>
        <v>0.3914937759336089</v>
      </c>
      <c r="H2" s="6">
        <f>AVERAGE(Table1[Rbd])</f>
        <v>3.5238589211618292</v>
      </c>
    </row>
    <row r="3" spans="1:14" x14ac:dyDescent="0.25">
      <c r="A3" s="1"/>
      <c r="B3" s="1" t="s">
        <v>545</v>
      </c>
      <c r="D3" s="6">
        <f>_xlfn.STDEV.P(Table1[Pts])</f>
        <v>5.85027789515682</v>
      </c>
      <c r="E3" s="6">
        <f>_xlfn.STDEV.P(Table1[Ast])</f>
        <v>1.8215302714319461</v>
      </c>
      <c r="F3" s="6">
        <f>_xlfn.STDEV.P(Table1[Stl])</f>
        <v>0.43656066840322916</v>
      </c>
      <c r="G3" s="6">
        <f>_xlfn.STDEV.P(Table1[Blk])</f>
        <v>0.43349186384447003</v>
      </c>
      <c r="H3" s="6">
        <f>_xlfn.STDEV.P(Table1[Rbd])</f>
        <v>2.4725109544612223</v>
      </c>
      <c r="I3" s="15" t="s">
        <v>546</v>
      </c>
      <c r="J3" s="15"/>
      <c r="K3" s="15"/>
      <c r="L3" s="15"/>
      <c r="M3" s="15"/>
      <c r="N3" s="15"/>
    </row>
    <row r="4" spans="1:14" x14ac:dyDescent="0.25">
      <c r="A4" s="7" t="s">
        <v>540</v>
      </c>
      <c r="B4" s="8" t="s">
        <v>3</v>
      </c>
      <c r="C4" s="8" t="s">
        <v>4</v>
      </c>
      <c r="D4" s="8" t="s">
        <v>549</v>
      </c>
      <c r="E4" s="8" t="s">
        <v>550</v>
      </c>
      <c r="F4" s="8" t="s">
        <v>551</v>
      </c>
      <c r="G4" s="8" t="s">
        <v>552</v>
      </c>
      <c r="H4" s="8" t="s">
        <v>532</v>
      </c>
      <c r="I4" s="8" t="s">
        <v>553</v>
      </c>
      <c r="J4" s="8" t="s">
        <v>541</v>
      </c>
      <c r="K4" s="8" t="s">
        <v>542</v>
      </c>
      <c r="L4" s="8" t="s">
        <v>543</v>
      </c>
      <c r="M4" s="8" t="s">
        <v>544</v>
      </c>
      <c r="N4" s="8" t="s">
        <v>557</v>
      </c>
    </row>
    <row r="5" spans="1:14" x14ac:dyDescent="0.25">
      <c r="A5" s="3">
        <v>1</v>
      </c>
      <c r="B5" s="3" t="s">
        <v>19</v>
      </c>
      <c r="C5" s="3" t="s">
        <v>20</v>
      </c>
      <c r="D5" s="4">
        <v>32</v>
      </c>
      <c r="E5" s="4">
        <v>5.5</v>
      </c>
      <c r="F5" s="4">
        <v>1.3</v>
      </c>
      <c r="G5" s="4">
        <v>0.7</v>
      </c>
      <c r="H5" s="4">
        <v>7.4</v>
      </c>
      <c r="I5" s="6">
        <f t="shared" ref="I5:I68" si="0">(D5-AVERAGE(D$5:D$486))/_xlfn.STDEV.P(D$5:D$486)</f>
        <v>4.0869782486773909</v>
      </c>
      <c r="J5" s="6">
        <f t="shared" ref="J5:J68" si="1">(E5-AVERAGE(E$5:E$486))/_xlfn.STDEV.P(E$5:E$486)</f>
        <v>2.0420794547895795</v>
      </c>
      <c r="K5" s="6">
        <f t="shared" ref="K5:K68" si="2">(F5-AVERAGE(F$5:F$486))/_xlfn.STDEV.P(F$5:F$486)</f>
        <v>1.5283555420896733</v>
      </c>
      <c r="L5" s="6">
        <f t="shared" ref="L5:L68" si="3">(G5-AVERAGE(G$5:G$486))/_xlfn.STDEV.P(G$5:G$486)</f>
        <v>0.71167708046552447</v>
      </c>
      <c r="M5" s="6">
        <f t="shared" ref="M5:M68" si="4">(H5-AVERAGE(H$5:H$486))/_xlfn.STDEV.P(H$5:H$486)</f>
        <v>1.5676941984197639</v>
      </c>
      <c r="N5" s="6">
        <f>Table1[[#This Row],[PtsSD]]*$D$1+Table1[[#This Row],[AstSD]]*$E$1+Table1[[#This Row],[StlSD]]*$F$1+Table1[[#This Row],[BlkSD]]*$G$1+Table1[[#This Row],[RbdSD]]*$H$1</f>
        <v>2.2840530986283656</v>
      </c>
    </row>
    <row r="6" spans="1:14" x14ac:dyDescent="0.25">
      <c r="A6" s="3">
        <v>2</v>
      </c>
      <c r="B6" s="3" t="s">
        <v>21</v>
      </c>
      <c r="C6" s="3" t="s">
        <v>22</v>
      </c>
      <c r="D6" s="4">
        <v>27.4</v>
      </c>
      <c r="E6" s="4">
        <v>3.1</v>
      </c>
      <c r="F6" s="4">
        <v>1.2</v>
      </c>
      <c r="G6" s="4">
        <v>0.7</v>
      </c>
      <c r="H6" s="4">
        <v>8.1</v>
      </c>
      <c r="I6" s="6">
        <f t="shared" si="0"/>
        <v>3.3006908137150051</v>
      </c>
      <c r="J6" s="6">
        <f t="shared" si="1"/>
        <v>0.72450596307192305</v>
      </c>
      <c r="K6" s="6">
        <f t="shared" si="2"/>
        <v>1.2992923047491187</v>
      </c>
      <c r="L6" s="6">
        <f t="shared" si="3"/>
        <v>0.71167708046552447</v>
      </c>
      <c r="M6" s="6">
        <f t="shared" si="4"/>
        <v>1.8508072009069598</v>
      </c>
      <c r="N6" s="6">
        <f>Table1[[#This Row],[PtsSD]]*$D$1+Table1[[#This Row],[AstSD]]*$E$1+Table1[[#This Row],[StlSD]]*$F$1+Table1[[#This Row],[BlkSD]]*$G$1+Table1[[#This Row],[RbdSD]]*$H$1</f>
        <v>1.8069152846924748</v>
      </c>
    </row>
    <row r="7" spans="1:14" x14ac:dyDescent="0.25">
      <c r="A7" s="3">
        <v>3</v>
      </c>
      <c r="B7" s="3" t="s">
        <v>23</v>
      </c>
      <c r="C7" s="3" t="s">
        <v>24</v>
      </c>
      <c r="D7" s="4">
        <v>27.1</v>
      </c>
      <c r="E7" s="4">
        <v>6.4</v>
      </c>
      <c r="F7" s="4">
        <v>1.6</v>
      </c>
      <c r="G7" s="4">
        <v>0.3</v>
      </c>
      <c r="H7" s="4">
        <v>6.9</v>
      </c>
      <c r="I7" s="6">
        <f t="shared" si="0"/>
        <v>3.2494111983913716</v>
      </c>
      <c r="J7" s="6">
        <f t="shared" si="1"/>
        <v>2.5361695141837006</v>
      </c>
      <c r="K7" s="6">
        <f t="shared" si="2"/>
        <v>2.215545254111337</v>
      </c>
      <c r="L7" s="6">
        <f t="shared" si="3"/>
        <v>-0.21106226797934879</v>
      </c>
      <c r="M7" s="6">
        <f t="shared" si="4"/>
        <v>1.3654706252146238</v>
      </c>
      <c r="N7" s="6">
        <f>Table1[[#This Row],[PtsSD]]*$D$1+Table1[[#This Row],[AstSD]]*$E$1+Table1[[#This Row],[StlSD]]*$F$1+Table1[[#This Row],[BlkSD]]*$G$1+Table1[[#This Row],[RbdSD]]*$H$1</f>
        <v>2.0558238353168745</v>
      </c>
    </row>
    <row r="8" spans="1:14" x14ac:dyDescent="0.25">
      <c r="A8" s="3">
        <v>4</v>
      </c>
      <c r="B8" s="3" t="s">
        <v>25</v>
      </c>
      <c r="C8" s="3" t="s">
        <v>26</v>
      </c>
      <c r="D8" s="4">
        <v>26.1</v>
      </c>
      <c r="E8" s="4">
        <v>4.4000000000000004</v>
      </c>
      <c r="F8" s="4">
        <v>0.8</v>
      </c>
      <c r="G8" s="4">
        <v>0.5</v>
      </c>
      <c r="H8" s="4">
        <v>12.5</v>
      </c>
      <c r="I8" s="6">
        <f t="shared" si="0"/>
        <v>3.0784791473125921</v>
      </c>
      <c r="J8" s="6">
        <f t="shared" si="1"/>
        <v>1.4381916044189873</v>
      </c>
      <c r="K8" s="6">
        <f t="shared" si="2"/>
        <v>0.38303935538690076</v>
      </c>
      <c r="L8" s="6">
        <f t="shared" si="3"/>
        <v>0.25030740624308789</v>
      </c>
      <c r="M8" s="6">
        <f t="shared" si="4"/>
        <v>3.6303746451121941</v>
      </c>
      <c r="N8" s="6">
        <f>Table1[[#This Row],[PtsSD]]*$D$1+Table1[[#This Row],[AstSD]]*$E$1+Table1[[#This Row],[StlSD]]*$F$1+Table1[[#This Row],[BlkSD]]*$G$1+Table1[[#This Row],[RbdSD]]*$H$1</f>
        <v>2.0322590083445125</v>
      </c>
    </row>
    <row r="9" spans="1:14" x14ac:dyDescent="0.25">
      <c r="A9" s="3">
        <v>5</v>
      </c>
      <c r="B9" s="3" t="s">
        <v>27</v>
      </c>
      <c r="C9" s="3" t="s">
        <v>28</v>
      </c>
      <c r="D9" s="4">
        <v>25.4</v>
      </c>
      <c r="E9" s="4">
        <v>6.1</v>
      </c>
      <c r="F9" s="4">
        <v>1.6</v>
      </c>
      <c r="G9" s="4">
        <v>0.4</v>
      </c>
      <c r="H9" s="4">
        <v>4.7</v>
      </c>
      <c r="I9" s="6">
        <f t="shared" si="0"/>
        <v>2.958826711557446</v>
      </c>
      <c r="J9" s="6">
        <f t="shared" si="1"/>
        <v>2.3714728277189931</v>
      </c>
      <c r="K9" s="6">
        <f t="shared" si="2"/>
        <v>2.215545254111337</v>
      </c>
      <c r="L9" s="6">
        <f t="shared" si="3"/>
        <v>1.9622569131869612E-2</v>
      </c>
      <c r="M9" s="6">
        <f t="shared" si="4"/>
        <v>0.47568690311200684</v>
      </c>
      <c r="N9" s="6">
        <f>Table1[[#This Row],[PtsSD]]*$D$1+Table1[[#This Row],[AstSD]]*$E$1+Table1[[#This Row],[StlSD]]*$F$1+Table1[[#This Row],[BlkSD]]*$G$1+Table1[[#This Row],[RbdSD]]*$H$1</f>
        <v>1.7923551331199148</v>
      </c>
    </row>
    <row r="10" spans="1:14" x14ac:dyDescent="0.25">
      <c r="A10" s="3">
        <v>6</v>
      </c>
      <c r="B10" s="3" t="s">
        <v>29</v>
      </c>
      <c r="C10" s="3" t="s">
        <v>30</v>
      </c>
      <c r="D10" s="4">
        <v>24.1</v>
      </c>
      <c r="E10" s="4">
        <v>3.9</v>
      </c>
      <c r="F10" s="4">
        <v>1.2</v>
      </c>
      <c r="G10" s="4">
        <v>0.6</v>
      </c>
      <c r="H10" s="4">
        <v>9.5</v>
      </c>
      <c r="I10" s="6">
        <f t="shared" si="0"/>
        <v>2.7366150451550331</v>
      </c>
      <c r="J10" s="6">
        <f t="shared" si="1"/>
        <v>1.1636971269778085</v>
      </c>
      <c r="K10" s="6">
        <f t="shared" si="2"/>
        <v>1.2992923047491187</v>
      </c>
      <c r="L10" s="6">
        <f t="shared" si="3"/>
        <v>0.48099224335430618</v>
      </c>
      <c r="M10" s="6">
        <f t="shared" si="4"/>
        <v>2.4170332058813524</v>
      </c>
      <c r="N10" s="6">
        <f>Table1[[#This Row],[PtsSD]]*$D$1+Table1[[#This Row],[AstSD]]*$E$1+Table1[[#This Row],[StlSD]]*$F$1+Table1[[#This Row],[BlkSD]]*$G$1+Table1[[#This Row],[RbdSD]]*$H$1</f>
        <v>1.804173262333856</v>
      </c>
    </row>
    <row r="11" spans="1:14" x14ac:dyDescent="0.25">
      <c r="A11" s="3">
        <v>7</v>
      </c>
      <c r="B11" s="3" t="s">
        <v>31</v>
      </c>
      <c r="C11" s="3" t="s">
        <v>32</v>
      </c>
      <c r="D11" s="4">
        <v>24</v>
      </c>
      <c r="E11" s="4">
        <v>8.5</v>
      </c>
      <c r="F11" s="4">
        <v>1.6</v>
      </c>
      <c r="G11" s="4">
        <v>0.2</v>
      </c>
      <c r="H11" s="4">
        <v>4.3</v>
      </c>
      <c r="I11" s="6">
        <f t="shared" si="0"/>
        <v>2.7195218400471548</v>
      </c>
      <c r="J11" s="6">
        <f t="shared" si="1"/>
        <v>3.6890463194366503</v>
      </c>
      <c r="K11" s="6">
        <f t="shared" si="2"/>
        <v>2.215545254111337</v>
      </c>
      <c r="L11" s="6">
        <f t="shared" si="3"/>
        <v>-0.44174710509056708</v>
      </c>
      <c r="M11" s="6">
        <f t="shared" si="4"/>
        <v>0.31390804454789456</v>
      </c>
      <c r="N11" s="6">
        <f>Table1[[#This Row],[PtsSD]]*$D$1+Table1[[#This Row],[AstSD]]*$E$1+Table1[[#This Row],[StlSD]]*$F$1+Table1[[#This Row],[BlkSD]]*$G$1+Table1[[#This Row],[RbdSD]]*$H$1</f>
        <v>1.8825171471641711</v>
      </c>
    </row>
    <row r="12" spans="1:14" x14ac:dyDescent="0.25">
      <c r="A12" s="3">
        <v>8</v>
      </c>
      <c r="B12" s="3" t="s">
        <v>33</v>
      </c>
      <c r="C12" s="3" t="s">
        <v>34</v>
      </c>
      <c r="D12" s="4">
        <v>23.2</v>
      </c>
      <c r="E12" s="4">
        <v>2.6</v>
      </c>
      <c r="F12" s="4">
        <v>0.9</v>
      </c>
      <c r="G12" s="4">
        <v>1</v>
      </c>
      <c r="H12" s="4">
        <v>11.1</v>
      </c>
      <c r="I12" s="6">
        <f t="shared" si="0"/>
        <v>2.5827761991841309</v>
      </c>
      <c r="J12" s="6">
        <f t="shared" si="1"/>
        <v>0.45001148563074461</v>
      </c>
      <c r="K12" s="6">
        <f t="shared" si="2"/>
        <v>0.61210259272745526</v>
      </c>
      <c r="L12" s="6">
        <f t="shared" si="3"/>
        <v>1.4037315917991795</v>
      </c>
      <c r="M12" s="6">
        <f t="shared" si="4"/>
        <v>3.0641486401378009</v>
      </c>
      <c r="N12" s="6">
        <f>Table1[[#This Row],[PtsSD]]*$D$1+Table1[[#This Row],[AstSD]]*$E$1+Table1[[#This Row],[StlSD]]*$F$1+Table1[[#This Row],[BlkSD]]*$G$1+Table1[[#This Row],[RbdSD]]*$H$1</f>
        <v>1.7800400125879436</v>
      </c>
    </row>
    <row r="13" spans="1:14" x14ac:dyDescent="0.25">
      <c r="A13" s="3">
        <v>9</v>
      </c>
      <c r="B13" s="3" t="s">
        <v>35</v>
      </c>
      <c r="C13" s="3" t="s">
        <v>36</v>
      </c>
      <c r="D13" s="4">
        <v>22.7</v>
      </c>
      <c r="E13" s="4">
        <v>2.9</v>
      </c>
      <c r="F13" s="4">
        <v>1.5</v>
      </c>
      <c r="G13" s="4">
        <v>1.3</v>
      </c>
      <c r="H13" s="4">
        <v>11.7</v>
      </c>
      <c r="I13" s="6">
        <f t="shared" si="0"/>
        <v>2.4973101736447414</v>
      </c>
      <c r="J13" s="6">
        <f t="shared" si="1"/>
        <v>0.61470817209545159</v>
      </c>
      <c r="K13" s="6">
        <f t="shared" si="2"/>
        <v>1.9864820167707822</v>
      </c>
      <c r="L13" s="6">
        <f t="shared" si="3"/>
        <v>2.0957861031328346</v>
      </c>
      <c r="M13" s="6">
        <f t="shared" si="4"/>
        <v>3.3068169279839692</v>
      </c>
      <c r="N13" s="6">
        <f>Table1[[#This Row],[PtsSD]]*$D$1+Table1[[#This Row],[AstSD]]*$E$1+Table1[[#This Row],[StlSD]]*$F$1+Table1[[#This Row],[BlkSD]]*$G$1+Table1[[#This Row],[RbdSD]]*$H$1</f>
        <v>2.1458382900948489</v>
      </c>
    </row>
    <row r="14" spans="1:14" x14ac:dyDescent="0.25">
      <c r="A14" s="3">
        <v>10</v>
      </c>
      <c r="B14" s="3" t="s">
        <v>37</v>
      </c>
      <c r="C14" s="3" t="s">
        <v>38</v>
      </c>
      <c r="D14" s="4">
        <v>22.7</v>
      </c>
      <c r="E14" s="4">
        <v>4</v>
      </c>
      <c r="F14" s="4">
        <v>1.1000000000000001</v>
      </c>
      <c r="G14" s="4">
        <v>0.4</v>
      </c>
      <c r="H14" s="4">
        <v>4.3</v>
      </c>
      <c r="I14" s="6">
        <f t="shared" si="0"/>
        <v>2.4973101736447414</v>
      </c>
      <c r="J14" s="6">
        <f t="shared" si="1"/>
        <v>1.2185960224660441</v>
      </c>
      <c r="K14" s="6">
        <f t="shared" si="2"/>
        <v>1.0702290674085644</v>
      </c>
      <c r="L14" s="6">
        <f t="shared" si="3"/>
        <v>1.9622569131869612E-2</v>
      </c>
      <c r="M14" s="6">
        <f t="shared" si="4"/>
        <v>0.31390804454789456</v>
      </c>
      <c r="N14" s="6">
        <f>Table1[[#This Row],[PtsSD]]*$D$1+Table1[[#This Row],[AstSD]]*$E$1+Table1[[#This Row],[StlSD]]*$F$1+Table1[[#This Row],[BlkSD]]*$G$1+Table1[[#This Row],[RbdSD]]*$H$1</f>
        <v>1.2191716109772752</v>
      </c>
    </row>
    <row r="15" spans="1:14" x14ac:dyDescent="0.25">
      <c r="A15" s="3">
        <v>11</v>
      </c>
      <c r="B15" s="3" t="s">
        <v>39</v>
      </c>
      <c r="C15" s="3" t="s">
        <v>40</v>
      </c>
      <c r="D15" s="4">
        <v>21.8</v>
      </c>
      <c r="E15" s="4">
        <v>2.1</v>
      </c>
      <c r="F15" s="4">
        <v>0.9</v>
      </c>
      <c r="G15" s="4">
        <v>1.1000000000000001</v>
      </c>
      <c r="H15" s="4">
        <v>10.8</v>
      </c>
      <c r="I15" s="6">
        <f t="shared" si="0"/>
        <v>2.3434713276738401</v>
      </c>
      <c r="J15" s="6">
        <f t="shared" si="1"/>
        <v>0.17551700818956617</v>
      </c>
      <c r="K15" s="6">
        <f t="shared" si="2"/>
        <v>0.61210259272745526</v>
      </c>
      <c r="L15" s="6">
        <f t="shared" si="3"/>
        <v>1.634416428910398</v>
      </c>
      <c r="M15" s="6">
        <f t="shared" si="4"/>
        <v>2.9428144962147171</v>
      </c>
      <c r="N15" s="6">
        <f>Table1[[#This Row],[PtsSD]]*$D$1+Table1[[#This Row],[AstSD]]*$E$1+Table1[[#This Row],[StlSD]]*$F$1+Table1[[#This Row],[BlkSD]]*$G$1+Table1[[#This Row],[RbdSD]]*$H$1</f>
        <v>1.6636855524286869</v>
      </c>
    </row>
    <row r="16" spans="1:14" x14ac:dyDescent="0.25">
      <c r="A16" s="3">
        <v>12</v>
      </c>
      <c r="B16" s="3" t="s">
        <v>41</v>
      </c>
      <c r="C16" s="3" t="s">
        <v>20</v>
      </c>
      <c r="D16" s="4">
        <v>21.8</v>
      </c>
      <c r="E16" s="4">
        <v>6.9</v>
      </c>
      <c r="F16" s="4">
        <v>1.9</v>
      </c>
      <c r="G16" s="4">
        <v>0.2</v>
      </c>
      <c r="H16" s="4">
        <v>5.7</v>
      </c>
      <c r="I16" s="6">
        <f t="shared" si="0"/>
        <v>2.3434713276738401</v>
      </c>
      <c r="J16" s="6">
        <f t="shared" si="1"/>
        <v>2.8106639916248795</v>
      </c>
      <c r="K16" s="6">
        <f t="shared" si="2"/>
        <v>2.902734966133</v>
      </c>
      <c r="L16" s="6">
        <f t="shared" si="3"/>
        <v>-0.44174710509056708</v>
      </c>
      <c r="M16" s="6">
        <f t="shared" si="4"/>
        <v>0.88013404952228724</v>
      </c>
      <c r="N16" s="6">
        <f>Table1[[#This Row],[PtsSD]]*$D$1+Table1[[#This Row],[AstSD]]*$E$1+Table1[[#This Row],[StlSD]]*$F$1+Table1[[#This Row],[BlkSD]]*$G$1+Table1[[#This Row],[RbdSD]]*$H$1</f>
        <v>1.8103491856879503</v>
      </c>
    </row>
    <row r="17" spans="1:15" x14ac:dyDescent="0.25">
      <c r="A17" s="3">
        <v>13</v>
      </c>
      <c r="B17" s="3" t="s">
        <v>44</v>
      </c>
      <c r="C17" s="3" t="s">
        <v>45</v>
      </c>
      <c r="D17" s="4">
        <v>21.7</v>
      </c>
      <c r="E17" s="4">
        <v>2.7</v>
      </c>
      <c r="F17" s="4">
        <v>0.9</v>
      </c>
      <c r="G17" s="4">
        <v>0.6</v>
      </c>
      <c r="H17" s="4">
        <v>6.2</v>
      </c>
      <c r="I17" s="6">
        <f t="shared" si="0"/>
        <v>2.3263781225659619</v>
      </c>
      <c r="J17" s="6">
        <f t="shared" si="1"/>
        <v>0.50491038111898034</v>
      </c>
      <c r="K17" s="6">
        <f t="shared" si="2"/>
        <v>0.61210259272745526</v>
      </c>
      <c r="L17" s="6">
        <f t="shared" si="3"/>
        <v>0.48099224335430618</v>
      </c>
      <c r="M17" s="6">
        <f t="shared" si="4"/>
        <v>1.0823576227274274</v>
      </c>
      <c r="N17" s="6">
        <f>Table1[[#This Row],[PtsSD]]*$D$1+Table1[[#This Row],[AstSD]]*$E$1+Table1[[#This Row],[StlSD]]*$F$1+Table1[[#This Row],[BlkSD]]*$G$1+Table1[[#This Row],[RbdSD]]*$H$1</f>
        <v>1.1793312629513344</v>
      </c>
    </row>
    <row r="18" spans="1:15" x14ac:dyDescent="0.25">
      <c r="A18" s="3">
        <v>14</v>
      </c>
      <c r="B18" s="3" t="s">
        <v>42</v>
      </c>
      <c r="C18" s="3" t="s">
        <v>43</v>
      </c>
      <c r="D18" s="4">
        <v>21.7</v>
      </c>
      <c r="E18" s="4">
        <v>3.5</v>
      </c>
      <c r="F18" s="4">
        <v>1.9</v>
      </c>
      <c r="G18" s="4">
        <v>0.3</v>
      </c>
      <c r="H18" s="4">
        <v>6.8</v>
      </c>
      <c r="I18" s="6">
        <f t="shared" si="0"/>
        <v>2.3263781225659619</v>
      </c>
      <c r="J18" s="6">
        <f t="shared" si="1"/>
        <v>0.94410154502486576</v>
      </c>
      <c r="K18" s="6">
        <f t="shared" si="2"/>
        <v>2.902734966133</v>
      </c>
      <c r="L18" s="6">
        <f t="shared" si="3"/>
        <v>-0.21106226797934879</v>
      </c>
      <c r="M18" s="6">
        <f t="shared" si="4"/>
        <v>1.3250259105735955</v>
      </c>
      <c r="N18" s="6">
        <f>Table1[[#This Row],[PtsSD]]*$D$1+Table1[[#This Row],[AstSD]]*$E$1+Table1[[#This Row],[StlSD]]*$F$1+Table1[[#This Row],[BlkSD]]*$G$1+Table1[[#This Row],[RbdSD]]*$H$1</f>
        <v>1.5554898326125284</v>
      </c>
    </row>
    <row r="19" spans="1:15" x14ac:dyDescent="0.25">
      <c r="A19" s="3">
        <v>15</v>
      </c>
      <c r="B19" s="3" t="s">
        <v>46</v>
      </c>
      <c r="C19" s="3" t="s">
        <v>47</v>
      </c>
      <c r="D19" s="4">
        <v>20.8</v>
      </c>
      <c r="E19" s="4">
        <v>6.1</v>
      </c>
      <c r="F19" s="4">
        <v>1.5</v>
      </c>
      <c r="G19" s="4">
        <v>0.3</v>
      </c>
      <c r="H19" s="4">
        <v>3.6</v>
      </c>
      <c r="I19" s="6">
        <f t="shared" si="0"/>
        <v>2.1725392765950606</v>
      </c>
      <c r="J19" s="6">
        <f t="shared" si="1"/>
        <v>2.3714728277189931</v>
      </c>
      <c r="K19" s="6">
        <f t="shared" si="2"/>
        <v>1.9864820167707822</v>
      </c>
      <c r="L19" s="6">
        <f t="shared" si="3"/>
        <v>-0.21106226797934879</v>
      </c>
      <c r="M19" s="6">
        <f t="shared" si="4"/>
        <v>3.0795042060698403E-2</v>
      </c>
      <c r="N19" s="6">
        <f>Table1[[#This Row],[PtsSD]]*$D$1+Table1[[#This Row],[AstSD]]*$E$1+Table1[[#This Row],[StlSD]]*$F$1+Table1[[#This Row],[BlkSD]]*$G$1+Table1[[#This Row],[RbdSD]]*$H$1</f>
        <v>1.3985283192531717</v>
      </c>
    </row>
    <row r="20" spans="1:15" x14ac:dyDescent="0.25">
      <c r="A20" s="3">
        <v>16</v>
      </c>
      <c r="B20" s="3" t="s">
        <v>48</v>
      </c>
      <c r="C20" s="3" t="s">
        <v>49</v>
      </c>
      <c r="D20" s="4">
        <v>20.8</v>
      </c>
      <c r="E20" s="4">
        <v>1.6</v>
      </c>
      <c r="F20" s="4">
        <v>1.3</v>
      </c>
      <c r="G20" s="4">
        <v>2.8</v>
      </c>
      <c r="H20" s="4">
        <v>10</v>
      </c>
      <c r="I20" s="6">
        <f t="shared" si="0"/>
        <v>2.1725392765950606</v>
      </c>
      <c r="J20" s="6">
        <f t="shared" si="1"/>
        <v>-9.8977469251612271E-2</v>
      </c>
      <c r="K20" s="6">
        <f t="shared" si="2"/>
        <v>1.5283555420896733</v>
      </c>
      <c r="L20" s="6">
        <f t="shared" si="3"/>
        <v>5.556058659801109</v>
      </c>
      <c r="M20" s="6">
        <f t="shared" si="4"/>
        <v>2.6192567790864927</v>
      </c>
      <c r="N20" s="6">
        <f>Table1[[#This Row],[PtsSD]]*$D$1+Table1[[#This Row],[AstSD]]*$E$1+Table1[[#This Row],[StlSD]]*$F$1+Table1[[#This Row],[BlkSD]]*$G$1+Table1[[#This Row],[RbdSD]]*$H$1</f>
        <v>2.2184797752291114</v>
      </c>
    </row>
    <row r="21" spans="1:15" x14ac:dyDescent="0.25">
      <c r="A21" s="3">
        <v>17</v>
      </c>
      <c r="B21" s="3" t="s">
        <v>51</v>
      </c>
      <c r="C21" s="3" t="s">
        <v>52</v>
      </c>
      <c r="D21" s="4">
        <v>20.7</v>
      </c>
      <c r="E21" s="4">
        <v>0.9</v>
      </c>
      <c r="F21" s="4">
        <v>0.5</v>
      </c>
      <c r="G21" s="4">
        <v>1.8</v>
      </c>
      <c r="H21" s="4">
        <v>6</v>
      </c>
      <c r="I21" s="6">
        <f t="shared" si="0"/>
        <v>2.1554460714871824</v>
      </c>
      <c r="J21" s="6">
        <f t="shared" si="1"/>
        <v>-0.48326973766926212</v>
      </c>
      <c r="K21" s="6">
        <f t="shared" si="2"/>
        <v>-0.30415035663476292</v>
      </c>
      <c r="L21" s="6">
        <f t="shared" si="3"/>
        <v>3.2492102886889263</v>
      </c>
      <c r="M21" s="6">
        <f t="shared" si="4"/>
        <v>1.0014681934453713</v>
      </c>
      <c r="N21" s="6">
        <f>Table1[[#This Row],[PtsSD]]*$D$1+Table1[[#This Row],[AstSD]]*$E$1+Table1[[#This Row],[StlSD]]*$F$1+Table1[[#This Row],[BlkSD]]*$G$1+Table1[[#This Row],[RbdSD]]*$H$1</f>
        <v>1.1920325024095011</v>
      </c>
    </row>
    <row r="22" spans="1:15" x14ac:dyDescent="0.25">
      <c r="A22" s="3">
        <v>18</v>
      </c>
      <c r="B22" s="3" t="s">
        <v>50</v>
      </c>
      <c r="C22" s="3" t="s">
        <v>34</v>
      </c>
      <c r="D22" s="4">
        <v>20.7</v>
      </c>
      <c r="E22" s="4">
        <v>5.6</v>
      </c>
      <c r="F22" s="4">
        <v>0.8</v>
      </c>
      <c r="G22" s="4">
        <v>0.3</v>
      </c>
      <c r="H22" s="4">
        <v>3.5</v>
      </c>
      <c r="I22" s="6">
        <f t="shared" si="0"/>
        <v>2.1554460714871824</v>
      </c>
      <c r="J22" s="6">
        <f t="shared" si="1"/>
        <v>2.0969783502778152</v>
      </c>
      <c r="K22" s="6">
        <f t="shared" si="2"/>
        <v>0.38303935538690076</v>
      </c>
      <c r="L22" s="6">
        <f t="shared" si="3"/>
        <v>-0.21106226797934879</v>
      </c>
      <c r="M22" s="6">
        <f t="shared" si="4"/>
        <v>-9.6496725803296678E-3</v>
      </c>
      <c r="N22" s="6">
        <f>Table1[[#This Row],[PtsSD]]*$D$1+Table1[[#This Row],[AstSD]]*$E$1+Table1[[#This Row],[StlSD]]*$F$1+Table1[[#This Row],[BlkSD]]*$G$1+Table1[[#This Row],[RbdSD]]*$H$1</f>
        <v>1.0898961200967845</v>
      </c>
    </row>
    <row r="23" spans="1:15" x14ac:dyDescent="0.25">
      <c r="A23" s="3">
        <v>19</v>
      </c>
      <c r="B23" s="3" t="s">
        <v>53</v>
      </c>
      <c r="C23" s="3" t="s">
        <v>54</v>
      </c>
      <c r="D23" s="4">
        <v>20.3</v>
      </c>
      <c r="E23" s="4">
        <v>5.9</v>
      </c>
      <c r="F23" s="4">
        <v>1.4</v>
      </c>
      <c r="G23" s="4">
        <v>0.3</v>
      </c>
      <c r="H23" s="4">
        <v>3.2</v>
      </c>
      <c r="I23" s="6">
        <f t="shared" si="0"/>
        <v>2.0870732510556707</v>
      </c>
      <c r="J23" s="6">
        <f t="shared" si="1"/>
        <v>2.2616750367425222</v>
      </c>
      <c r="K23" s="6">
        <f t="shared" si="2"/>
        <v>1.7574187794302276</v>
      </c>
      <c r="L23" s="6">
        <f t="shared" si="3"/>
        <v>-0.21106226797934879</v>
      </c>
      <c r="M23" s="6">
        <f t="shared" si="4"/>
        <v>-0.1309838165034137</v>
      </c>
      <c r="N23" s="6">
        <f>Table1[[#This Row],[PtsSD]]*$D$1+Table1[[#This Row],[AstSD]]*$E$1+Table1[[#This Row],[StlSD]]*$F$1+Table1[[#This Row],[BlkSD]]*$G$1+Table1[[#This Row],[RbdSD]]*$H$1</f>
        <v>1.2842136960821549</v>
      </c>
    </row>
    <row r="24" spans="1:15" x14ac:dyDescent="0.25">
      <c r="A24" s="3">
        <v>20</v>
      </c>
      <c r="B24" s="3" t="s">
        <v>55</v>
      </c>
      <c r="C24" s="3" t="s">
        <v>36</v>
      </c>
      <c r="D24" s="4">
        <v>20.3</v>
      </c>
      <c r="E24" s="4">
        <v>6.3</v>
      </c>
      <c r="F24" s="4">
        <v>1.3</v>
      </c>
      <c r="G24" s="4">
        <v>0.1</v>
      </c>
      <c r="H24" s="4">
        <v>2.9</v>
      </c>
      <c r="I24" s="6">
        <f t="shared" si="0"/>
        <v>2.0870732510556707</v>
      </c>
      <c r="J24" s="6">
        <f t="shared" si="1"/>
        <v>2.4812706186954654</v>
      </c>
      <c r="K24" s="6">
        <f t="shared" si="2"/>
        <v>1.5283555420896733</v>
      </c>
      <c r="L24" s="6">
        <f t="shared" si="3"/>
        <v>-0.67243194220178548</v>
      </c>
      <c r="M24" s="6">
        <f t="shared" si="4"/>
        <v>-0.2523179604264979</v>
      </c>
      <c r="N24" s="6">
        <f>Table1[[#This Row],[PtsSD]]*$D$1+Table1[[#This Row],[AstSD]]*$E$1+Table1[[#This Row],[StlSD]]*$F$1+Table1[[#This Row],[BlkSD]]*$G$1+Table1[[#This Row],[RbdSD]]*$H$1</f>
        <v>1.2003010469536779</v>
      </c>
    </row>
    <row r="25" spans="1:15" x14ac:dyDescent="0.25">
      <c r="A25" s="3">
        <v>21</v>
      </c>
      <c r="B25" s="3" t="s">
        <v>56</v>
      </c>
      <c r="C25" s="3" t="s">
        <v>36</v>
      </c>
      <c r="D25" s="4">
        <v>20</v>
      </c>
      <c r="E25" s="4">
        <v>2.9</v>
      </c>
      <c r="F25" s="4">
        <v>1.3</v>
      </c>
      <c r="G25" s="4">
        <v>0.8</v>
      </c>
      <c r="H25" s="4">
        <v>6</v>
      </c>
      <c r="I25" s="6">
        <f t="shared" si="0"/>
        <v>2.0357936357320368</v>
      </c>
      <c r="J25" s="6">
        <f t="shared" si="1"/>
        <v>0.61470817209545159</v>
      </c>
      <c r="K25" s="6">
        <f t="shared" si="2"/>
        <v>1.5283555420896733</v>
      </c>
      <c r="L25" s="6">
        <f t="shared" si="3"/>
        <v>0.94236191757674292</v>
      </c>
      <c r="M25" s="6">
        <f t="shared" si="4"/>
        <v>1.0014681934453713</v>
      </c>
      <c r="N25" s="6">
        <f>Table1[[#This Row],[PtsSD]]*$D$1+Table1[[#This Row],[AstSD]]*$E$1+Table1[[#This Row],[StlSD]]*$F$1+Table1[[#This Row],[BlkSD]]*$G$1+Table1[[#This Row],[RbdSD]]*$H$1</f>
        <v>1.3045809827777382</v>
      </c>
    </row>
    <row r="26" spans="1:15" x14ac:dyDescent="0.25">
      <c r="A26" s="3">
        <v>22</v>
      </c>
      <c r="B26" s="3" t="s">
        <v>57</v>
      </c>
      <c r="C26" s="3" t="s">
        <v>49</v>
      </c>
      <c r="D26" s="4">
        <v>19.8</v>
      </c>
      <c r="E26" s="4">
        <v>0.8</v>
      </c>
      <c r="F26" s="4">
        <v>0.5</v>
      </c>
      <c r="G26" s="4">
        <v>0.3</v>
      </c>
      <c r="H26" s="4">
        <v>6.5</v>
      </c>
      <c r="I26" s="6">
        <f t="shared" si="0"/>
        <v>2.0016072255162811</v>
      </c>
      <c r="J26" s="6">
        <f t="shared" si="1"/>
        <v>-0.53816863315749786</v>
      </c>
      <c r="K26" s="6">
        <f t="shared" si="2"/>
        <v>-0.30415035663476292</v>
      </c>
      <c r="L26" s="6">
        <f t="shared" si="3"/>
        <v>-0.21106226797934879</v>
      </c>
      <c r="M26" s="6">
        <f t="shared" si="4"/>
        <v>1.2036917666505114</v>
      </c>
      <c r="N26" s="6">
        <f>Table1[[#This Row],[PtsSD]]*$D$1+Table1[[#This Row],[AstSD]]*$E$1+Table1[[#This Row],[StlSD]]*$F$1+Table1[[#This Row],[BlkSD]]*$G$1+Table1[[#This Row],[RbdSD]]*$H$1</f>
        <v>0.65630490066137026</v>
      </c>
    </row>
    <row r="27" spans="1:15" x14ac:dyDescent="0.25">
      <c r="A27" s="3">
        <v>23</v>
      </c>
      <c r="B27" s="3" t="s">
        <v>58</v>
      </c>
      <c r="C27" s="3" t="s">
        <v>59</v>
      </c>
      <c r="D27" s="4">
        <v>19.3</v>
      </c>
      <c r="E27" s="4">
        <v>8.8000000000000007</v>
      </c>
      <c r="F27" s="4">
        <v>1.8</v>
      </c>
      <c r="G27" s="4">
        <v>0.5</v>
      </c>
      <c r="H27" s="4">
        <v>4.0999999999999996</v>
      </c>
      <c r="I27" s="6">
        <f t="shared" si="0"/>
        <v>1.9161411999768914</v>
      </c>
      <c r="J27" s="6">
        <f t="shared" si="1"/>
        <v>3.8537430059013578</v>
      </c>
      <c r="K27" s="6">
        <f t="shared" si="2"/>
        <v>2.6736717287924461</v>
      </c>
      <c r="L27" s="6">
        <f t="shared" si="3"/>
        <v>0.25030740624308789</v>
      </c>
      <c r="M27" s="6">
        <f t="shared" si="4"/>
        <v>0.23301861526583839</v>
      </c>
      <c r="N27" s="6">
        <f>Table1[[#This Row],[PtsSD]]*$D$1+Table1[[#This Row],[AstSD]]*$E$1+Table1[[#This Row],[StlSD]]*$F$1+Table1[[#This Row],[BlkSD]]*$G$1+Table1[[#This Row],[RbdSD]]*$H$1</f>
        <v>1.8307915544818367</v>
      </c>
    </row>
    <row r="28" spans="1:15" x14ac:dyDescent="0.25">
      <c r="A28" s="3">
        <v>24</v>
      </c>
      <c r="B28" s="3" t="s">
        <v>61</v>
      </c>
      <c r="C28" s="3" t="s">
        <v>30</v>
      </c>
      <c r="D28" s="4">
        <v>19.100000000000001</v>
      </c>
      <c r="E28" s="4">
        <v>10.7</v>
      </c>
      <c r="F28" s="4">
        <v>2.5</v>
      </c>
      <c r="G28" s="4">
        <v>0.1</v>
      </c>
      <c r="H28" s="4">
        <v>4.3</v>
      </c>
      <c r="I28" s="6">
        <f t="shared" si="0"/>
        <v>1.8819547897611355</v>
      </c>
      <c r="J28" s="6">
        <f t="shared" si="1"/>
        <v>4.8968220201778347</v>
      </c>
      <c r="K28" s="6">
        <f t="shared" si="2"/>
        <v>4.2771143901763269</v>
      </c>
      <c r="L28" s="6">
        <f t="shared" si="3"/>
        <v>-0.67243194220178548</v>
      </c>
      <c r="M28" s="6">
        <f t="shared" si="4"/>
        <v>0.31390804454789456</v>
      </c>
      <c r="N28" s="6">
        <f>Table1[[#This Row],[PtsSD]]*$D$1+Table1[[#This Row],[AstSD]]*$E$1+Table1[[#This Row],[StlSD]]*$F$1+Table1[[#This Row],[BlkSD]]*$G$1+Table1[[#This Row],[RbdSD]]*$H$1</f>
        <v>2.1474348170696675</v>
      </c>
    </row>
    <row r="29" spans="1:15" x14ac:dyDescent="0.25">
      <c r="A29" s="3">
        <v>25</v>
      </c>
      <c r="B29" s="3" t="s">
        <v>60</v>
      </c>
      <c r="C29" s="3" t="s">
        <v>26</v>
      </c>
      <c r="D29" s="4">
        <v>19.100000000000001</v>
      </c>
      <c r="E29" s="4">
        <v>1.8</v>
      </c>
      <c r="F29" s="4">
        <v>1</v>
      </c>
      <c r="G29" s="4">
        <v>0.1</v>
      </c>
      <c r="H29" s="4">
        <v>3</v>
      </c>
      <c r="I29" s="6">
        <f t="shared" si="0"/>
        <v>1.8819547897611355</v>
      </c>
      <c r="J29" s="6">
        <f t="shared" si="1"/>
        <v>1.0820321724859083E-2</v>
      </c>
      <c r="K29" s="6">
        <f t="shared" si="2"/>
        <v>0.84116583006800971</v>
      </c>
      <c r="L29" s="6">
        <f t="shared" si="3"/>
        <v>-0.67243194220178548</v>
      </c>
      <c r="M29" s="6">
        <f t="shared" si="4"/>
        <v>-0.21187324578546984</v>
      </c>
      <c r="N29" s="6">
        <f>Table1[[#This Row],[PtsSD]]*$D$1+Table1[[#This Row],[AstSD]]*$E$1+Table1[[#This Row],[StlSD]]*$F$1+Table1[[#This Row],[BlkSD]]*$G$1+Table1[[#This Row],[RbdSD]]*$H$1</f>
        <v>0.54968593529615217</v>
      </c>
    </row>
    <row r="30" spans="1:15" x14ac:dyDescent="0.25">
      <c r="A30" s="3">
        <v>26</v>
      </c>
      <c r="B30" s="3" t="s">
        <v>63</v>
      </c>
      <c r="C30" s="3" t="s">
        <v>45</v>
      </c>
      <c r="D30" s="4">
        <v>19</v>
      </c>
      <c r="E30" s="4">
        <v>5.7</v>
      </c>
      <c r="F30" s="4">
        <v>1.7</v>
      </c>
      <c r="G30" s="4">
        <v>0.3</v>
      </c>
      <c r="H30" s="4">
        <v>3.6</v>
      </c>
      <c r="I30" s="6">
        <f t="shared" si="0"/>
        <v>1.8648615846532575</v>
      </c>
      <c r="J30" s="6">
        <f t="shared" si="1"/>
        <v>2.1518772457660509</v>
      </c>
      <c r="K30" s="6">
        <f t="shared" si="2"/>
        <v>2.4446084914518913</v>
      </c>
      <c r="L30" s="6">
        <f t="shared" si="3"/>
        <v>-0.21106226797934879</v>
      </c>
      <c r="M30" s="6">
        <f t="shared" si="4"/>
        <v>3.0795042060698403E-2</v>
      </c>
      <c r="N30" s="6">
        <f>Table1[[#This Row],[PtsSD]]*$D$1+Table1[[#This Row],[AstSD]]*$E$1+Table1[[#This Row],[StlSD]]*$F$1+Table1[[#This Row],[BlkSD]]*$G$1+Table1[[#This Row],[RbdSD]]*$H$1</f>
        <v>1.3310248664822084</v>
      </c>
    </row>
    <row r="31" spans="1:15" x14ac:dyDescent="0.25">
      <c r="A31" s="3">
        <v>27</v>
      </c>
      <c r="B31" s="3" t="s">
        <v>62</v>
      </c>
      <c r="C31" s="3" t="s">
        <v>24</v>
      </c>
      <c r="D31" s="4">
        <v>19</v>
      </c>
      <c r="E31" s="4">
        <v>4.7</v>
      </c>
      <c r="F31" s="4">
        <v>1.5</v>
      </c>
      <c r="G31" s="4">
        <v>0.5</v>
      </c>
      <c r="H31" s="4">
        <v>4.5</v>
      </c>
      <c r="I31" s="6">
        <f t="shared" si="0"/>
        <v>1.8648615846532575</v>
      </c>
      <c r="J31" s="6">
        <f t="shared" si="1"/>
        <v>1.6028882908836941</v>
      </c>
      <c r="K31" s="6">
        <f t="shared" si="2"/>
        <v>1.9864820167707822</v>
      </c>
      <c r="L31" s="6">
        <f t="shared" si="3"/>
        <v>0.25030740624308789</v>
      </c>
      <c r="M31" s="6">
        <f t="shared" si="4"/>
        <v>0.39479747382995067</v>
      </c>
      <c r="N31" s="6">
        <f>Table1[[#This Row],[PtsSD]]*$D$1+Table1[[#This Row],[AstSD]]*$E$1+Table1[[#This Row],[StlSD]]*$F$1+Table1[[#This Row],[BlkSD]]*$G$1+Table1[[#This Row],[RbdSD]]*$H$1</f>
        <v>1.2945140417907868</v>
      </c>
      <c r="O31" s="4"/>
    </row>
    <row r="32" spans="1:15" x14ac:dyDescent="0.25">
      <c r="A32" s="3">
        <v>28</v>
      </c>
      <c r="B32" s="3" t="s">
        <v>65</v>
      </c>
      <c r="C32" s="3" t="s">
        <v>66</v>
      </c>
      <c r="D32" s="4">
        <v>18.600000000000001</v>
      </c>
      <c r="E32" s="4">
        <v>2.6</v>
      </c>
      <c r="F32" s="4">
        <v>0.9</v>
      </c>
      <c r="G32" s="4">
        <v>1.5</v>
      </c>
      <c r="H32" s="4">
        <v>8.4</v>
      </c>
      <c r="I32" s="6">
        <f t="shared" si="0"/>
        <v>1.7964887642217457</v>
      </c>
      <c r="J32" s="6">
        <f t="shared" si="1"/>
        <v>0.45001148563074461</v>
      </c>
      <c r="K32" s="6">
        <f t="shared" si="2"/>
        <v>0.61210259272745526</v>
      </c>
      <c r="L32" s="6">
        <f t="shared" si="3"/>
        <v>2.5571557773552707</v>
      </c>
      <c r="M32" s="6">
        <f t="shared" si="4"/>
        <v>1.9721413448300442</v>
      </c>
      <c r="N32" s="6">
        <f>Table1[[#This Row],[PtsSD]]*$D$1+Table1[[#This Row],[AstSD]]*$E$1+Table1[[#This Row],[StlSD]]*$F$1+Table1[[#This Row],[BlkSD]]*$G$1+Table1[[#This Row],[RbdSD]]*$H$1</f>
        <v>1.4987659508710904</v>
      </c>
      <c r="O32" s="4"/>
    </row>
    <row r="33" spans="1:15" x14ac:dyDescent="0.25">
      <c r="A33" s="3">
        <v>29</v>
      </c>
      <c r="B33" s="3" t="s">
        <v>64</v>
      </c>
      <c r="C33" s="3" t="s">
        <v>30</v>
      </c>
      <c r="D33" s="4">
        <v>18.600000000000001</v>
      </c>
      <c r="E33" s="4">
        <v>3.2</v>
      </c>
      <c r="F33" s="4">
        <v>0.9</v>
      </c>
      <c r="G33" s="4">
        <v>0.2</v>
      </c>
      <c r="H33" s="4">
        <v>2.2999999999999998</v>
      </c>
      <c r="I33" s="6">
        <f t="shared" si="0"/>
        <v>1.7964887642217457</v>
      </c>
      <c r="J33" s="6">
        <f t="shared" si="1"/>
        <v>0.77940485856015884</v>
      </c>
      <c r="K33" s="6">
        <f t="shared" si="2"/>
        <v>0.61210259272745526</v>
      </c>
      <c r="L33" s="6">
        <f t="shared" si="3"/>
        <v>-0.44174710509056708</v>
      </c>
      <c r="M33" s="6">
        <f t="shared" si="4"/>
        <v>-0.49498624827266618</v>
      </c>
      <c r="N33" s="6">
        <f>Table1[[#This Row],[PtsSD]]*$D$1+Table1[[#This Row],[AstSD]]*$E$1+Table1[[#This Row],[StlSD]]*$F$1+Table1[[#This Row],[BlkSD]]*$G$1+Table1[[#This Row],[RbdSD]]*$H$1</f>
        <v>0.62138367446955545</v>
      </c>
      <c r="O33" s="4"/>
    </row>
    <row r="34" spans="1:15" x14ac:dyDescent="0.25">
      <c r="A34" s="3">
        <v>30</v>
      </c>
      <c r="B34" s="3" t="s">
        <v>67</v>
      </c>
      <c r="C34" s="3" t="s">
        <v>32</v>
      </c>
      <c r="D34" s="4">
        <v>18.399999999999999</v>
      </c>
      <c r="E34" s="4">
        <v>2.2000000000000002</v>
      </c>
      <c r="F34" s="4">
        <v>0.9</v>
      </c>
      <c r="G34" s="4">
        <v>0.5</v>
      </c>
      <c r="H34" s="4">
        <v>3.1</v>
      </c>
      <c r="I34" s="6">
        <f t="shared" si="0"/>
        <v>1.7623023540059894</v>
      </c>
      <c r="J34" s="6">
        <f t="shared" si="1"/>
        <v>0.23041590367780193</v>
      </c>
      <c r="K34" s="6">
        <f t="shared" si="2"/>
        <v>0.61210259272745526</v>
      </c>
      <c r="L34" s="6">
        <f t="shared" si="3"/>
        <v>0.25030740624308789</v>
      </c>
      <c r="M34" s="6">
        <f t="shared" si="4"/>
        <v>-0.17142853114444179</v>
      </c>
      <c r="N34" s="6">
        <f>Table1[[#This Row],[PtsSD]]*$D$1+Table1[[#This Row],[AstSD]]*$E$1+Table1[[#This Row],[StlSD]]*$F$1+Table1[[#This Row],[BlkSD]]*$G$1+Table1[[#This Row],[RbdSD]]*$H$1</f>
        <v>0.66984968055405036</v>
      </c>
      <c r="O34" s="4"/>
    </row>
    <row r="35" spans="1:15" x14ac:dyDescent="0.25">
      <c r="A35" s="3">
        <v>31</v>
      </c>
      <c r="B35" s="3" t="s">
        <v>68</v>
      </c>
      <c r="C35" s="3" t="s">
        <v>28</v>
      </c>
      <c r="D35" s="4">
        <v>18.3</v>
      </c>
      <c r="E35" s="4">
        <v>1.8</v>
      </c>
      <c r="F35" s="4">
        <v>0.8</v>
      </c>
      <c r="G35" s="4">
        <v>1.8</v>
      </c>
      <c r="H35" s="4">
        <v>12.2</v>
      </c>
      <c r="I35" s="6">
        <f t="shared" si="0"/>
        <v>1.7452091488981119</v>
      </c>
      <c r="J35" s="6">
        <f t="shared" si="1"/>
        <v>1.0820321724859083E-2</v>
      </c>
      <c r="K35" s="6">
        <f t="shared" si="2"/>
        <v>0.38303935538690076</v>
      </c>
      <c r="L35" s="6">
        <f t="shared" si="3"/>
        <v>3.2492102886889263</v>
      </c>
      <c r="M35" s="6">
        <f t="shared" si="4"/>
        <v>3.5090405011891095</v>
      </c>
      <c r="N35" s="6">
        <f>Table1[[#This Row],[PtsSD]]*$D$1+Table1[[#This Row],[AstSD]]*$E$1+Table1[[#This Row],[StlSD]]*$F$1+Table1[[#This Row],[BlkSD]]*$G$1+Table1[[#This Row],[RbdSD]]*$H$1</f>
        <v>1.7723723558636011</v>
      </c>
      <c r="O35" s="4"/>
    </row>
    <row r="36" spans="1:15" x14ac:dyDescent="0.25">
      <c r="A36" s="3">
        <v>32</v>
      </c>
      <c r="B36" s="3" t="s">
        <v>69</v>
      </c>
      <c r="C36" s="3" t="s">
        <v>32</v>
      </c>
      <c r="D36" s="4">
        <v>18.2</v>
      </c>
      <c r="E36" s="4">
        <v>2.1</v>
      </c>
      <c r="F36" s="4">
        <v>0.7</v>
      </c>
      <c r="G36" s="4">
        <v>0.4</v>
      </c>
      <c r="H36" s="4">
        <v>9.3000000000000007</v>
      </c>
      <c r="I36" s="6">
        <f t="shared" si="0"/>
        <v>1.7281159437902336</v>
      </c>
      <c r="J36" s="6">
        <f t="shared" si="1"/>
        <v>0.17551700818956617</v>
      </c>
      <c r="K36" s="6">
        <f t="shared" si="2"/>
        <v>0.15397611804634603</v>
      </c>
      <c r="L36" s="6">
        <f t="shared" si="3"/>
        <v>1.9622569131869612E-2</v>
      </c>
      <c r="M36" s="6">
        <f t="shared" si="4"/>
        <v>2.3361437765992967</v>
      </c>
      <c r="N36" s="6">
        <f>Table1[[#This Row],[PtsSD]]*$D$1+Table1[[#This Row],[AstSD]]*$E$1+Table1[[#This Row],[StlSD]]*$F$1+Table1[[#This Row],[BlkSD]]*$G$1+Table1[[#This Row],[RbdSD]]*$H$1</f>
        <v>1.0468067431715751</v>
      </c>
      <c r="O36" s="4"/>
    </row>
    <row r="37" spans="1:15" x14ac:dyDescent="0.25">
      <c r="A37" s="3">
        <v>33</v>
      </c>
      <c r="B37" s="3" t="s">
        <v>70</v>
      </c>
      <c r="C37" s="3" t="s">
        <v>71</v>
      </c>
      <c r="D37" s="4">
        <v>18.2</v>
      </c>
      <c r="E37" s="4">
        <v>3.4</v>
      </c>
      <c r="F37" s="4">
        <v>0.5</v>
      </c>
      <c r="G37" s="4">
        <v>0</v>
      </c>
      <c r="H37" s="4">
        <v>3.6</v>
      </c>
      <c r="I37" s="6">
        <f t="shared" si="0"/>
        <v>1.7281159437902336</v>
      </c>
      <c r="J37" s="6">
        <f t="shared" si="1"/>
        <v>0.88920264953663009</v>
      </c>
      <c r="K37" s="6">
        <f t="shared" si="2"/>
        <v>-0.30415035663476292</v>
      </c>
      <c r="L37" s="6">
        <f t="shared" si="3"/>
        <v>-0.90311677931300371</v>
      </c>
      <c r="M37" s="6">
        <f t="shared" si="4"/>
        <v>3.0795042060698403E-2</v>
      </c>
      <c r="N37" s="6">
        <f>Table1[[#This Row],[PtsSD]]*$D$1+Table1[[#This Row],[AstSD]]*$E$1+Table1[[#This Row],[StlSD]]*$F$1+Table1[[#This Row],[BlkSD]]*$G$1+Table1[[#This Row],[RbdSD]]*$H$1</f>
        <v>0.52134425106437066</v>
      </c>
      <c r="O37" s="4"/>
    </row>
    <row r="38" spans="1:15" x14ac:dyDescent="0.25">
      <c r="A38" s="3">
        <v>34</v>
      </c>
      <c r="B38" s="3" t="s">
        <v>76</v>
      </c>
      <c r="C38" s="3" t="s">
        <v>66</v>
      </c>
      <c r="D38" s="4">
        <v>17.899999999999999</v>
      </c>
      <c r="E38" s="4">
        <v>3.1</v>
      </c>
      <c r="F38" s="4">
        <v>1.7</v>
      </c>
      <c r="G38" s="4">
        <v>1.1000000000000001</v>
      </c>
      <c r="H38" s="4">
        <v>8.5</v>
      </c>
      <c r="I38" s="6">
        <f t="shared" si="0"/>
        <v>1.6768363284665997</v>
      </c>
      <c r="J38" s="6">
        <f t="shared" si="1"/>
        <v>0.72450596307192305</v>
      </c>
      <c r="K38" s="6">
        <f t="shared" si="2"/>
        <v>2.4446084914518913</v>
      </c>
      <c r="L38" s="6">
        <f t="shared" si="3"/>
        <v>1.634416428910398</v>
      </c>
      <c r="M38" s="6">
        <f t="shared" si="4"/>
        <v>2.0125860594710723</v>
      </c>
      <c r="N38" s="6">
        <f>Table1[[#This Row],[PtsSD]]*$D$1+Table1[[#This Row],[AstSD]]*$E$1+Table1[[#This Row],[StlSD]]*$F$1+Table1[[#This Row],[BlkSD]]*$G$1+Table1[[#This Row],[RbdSD]]*$H$1</f>
        <v>1.6623230411029224</v>
      </c>
      <c r="O38" s="4"/>
    </row>
    <row r="39" spans="1:15" x14ac:dyDescent="0.25">
      <c r="A39" s="3">
        <v>35</v>
      </c>
      <c r="B39" s="3" t="s">
        <v>72</v>
      </c>
      <c r="C39" s="3" t="s">
        <v>73</v>
      </c>
      <c r="D39" s="4">
        <v>17.899999999999999</v>
      </c>
      <c r="E39" s="4">
        <v>1.5</v>
      </c>
      <c r="F39" s="4">
        <v>0.7</v>
      </c>
      <c r="G39" s="4">
        <v>0.2</v>
      </c>
      <c r="H39" s="4">
        <v>2.6</v>
      </c>
      <c r="I39" s="6">
        <f t="shared" si="0"/>
        <v>1.6768363284665997</v>
      </c>
      <c r="J39" s="6">
        <f t="shared" si="1"/>
        <v>-0.153876364739848</v>
      </c>
      <c r="K39" s="6">
        <f t="shared" si="2"/>
        <v>0.15397611804634603</v>
      </c>
      <c r="L39" s="6">
        <f t="shared" si="3"/>
        <v>-0.44174710509056708</v>
      </c>
      <c r="M39" s="6">
        <f t="shared" si="4"/>
        <v>-0.37365210434958196</v>
      </c>
      <c r="N39" s="6">
        <f>Table1[[#This Row],[PtsSD]]*$D$1+Table1[[#This Row],[AstSD]]*$E$1+Table1[[#This Row],[StlSD]]*$F$1+Table1[[#This Row],[BlkSD]]*$G$1+Table1[[#This Row],[RbdSD]]*$H$1</f>
        <v>0.35437955666546073</v>
      </c>
      <c r="O39" s="4"/>
    </row>
    <row r="40" spans="1:15" x14ac:dyDescent="0.25">
      <c r="A40" s="3">
        <v>36</v>
      </c>
      <c r="B40" s="3" t="s">
        <v>78</v>
      </c>
      <c r="C40" s="3" t="s">
        <v>79</v>
      </c>
      <c r="D40" s="4">
        <v>17.899999999999999</v>
      </c>
      <c r="E40" s="4">
        <v>4.9000000000000004</v>
      </c>
      <c r="F40" s="4">
        <v>1</v>
      </c>
      <c r="G40" s="4">
        <v>0.2</v>
      </c>
      <c r="H40" s="4">
        <v>3.5</v>
      </c>
      <c r="I40" s="6">
        <f t="shared" si="0"/>
        <v>1.6768363284665997</v>
      </c>
      <c r="J40" s="6">
        <f t="shared" si="1"/>
        <v>1.7126860818601657</v>
      </c>
      <c r="K40" s="6">
        <f t="shared" si="2"/>
        <v>0.84116583006800971</v>
      </c>
      <c r="L40" s="6">
        <f t="shared" si="3"/>
        <v>-0.44174710509056708</v>
      </c>
      <c r="M40" s="6">
        <f t="shared" si="4"/>
        <v>-9.6496725803296678E-3</v>
      </c>
      <c r="N40" s="6">
        <f>Table1[[#This Row],[PtsSD]]*$D$1+Table1[[#This Row],[AstSD]]*$E$1+Table1[[#This Row],[StlSD]]*$F$1+Table1[[#This Row],[BlkSD]]*$G$1+Table1[[#This Row],[RbdSD]]*$H$1</f>
        <v>0.90357098914256351</v>
      </c>
      <c r="O40" s="4"/>
    </row>
    <row r="41" spans="1:15" x14ac:dyDescent="0.25">
      <c r="A41" s="3">
        <v>37</v>
      </c>
      <c r="B41" s="3" t="s">
        <v>74</v>
      </c>
      <c r="C41" s="3" t="s">
        <v>75</v>
      </c>
      <c r="D41" s="4">
        <v>17.899999999999999</v>
      </c>
      <c r="E41" s="4">
        <v>2.2999999999999998</v>
      </c>
      <c r="F41" s="4">
        <v>2.1</v>
      </c>
      <c r="G41" s="4">
        <v>0.5</v>
      </c>
      <c r="H41" s="4">
        <v>6</v>
      </c>
      <c r="I41" s="6">
        <f t="shared" si="0"/>
        <v>1.6768363284665997</v>
      </c>
      <c r="J41" s="6">
        <f t="shared" si="1"/>
        <v>0.28531479916603741</v>
      </c>
      <c r="K41" s="6">
        <f t="shared" si="2"/>
        <v>3.3608614408141095</v>
      </c>
      <c r="L41" s="6">
        <f t="shared" si="3"/>
        <v>0.25030740624308789</v>
      </c>
      <c r="M41" s="6">
        <f t="shared" si="4"/>
        <v>1.0014681934453713</v>
      </c>
      <c r="N41" s="6">
        <f>Table1[[#This Row],[PtsSD]]*$D$1+Table1[[#This Row],[AstSD]]*$E$1+Table1[[#This Row],[StlSD]]*$F$1+Table1[[#This Row],[BlkSD]]*$G$1+Table1[[#This Row],[RbdSD]]*$H$1</f>
        <v>1.3020828241208413</v>
      </c>
      <c r="O41" s="4"/>
    </row>
    <row r="42" spans="1:15" x14ac:dyDescent="0.25">
      <c r="A42" s="3">
        <v>38</v>
      </c>
      <c r="B42" s="3" t="s">
        <v>77</v>
      </c>
      <c r="C42" s="3" t="s">
        <v>38</v>
      </c>
      <c r="D42" s="4">
        <v>17.899999999999999</v>
      </c>
      <c r="E42" s="4">
        <v>7.4</v>
      </c>
      <c r="F42" s="4">
        <v>1.5</v>
      </c>
      <c r="G42" s="4">
        <v>0.2</v>
      </c>
      <c r="H42" s="4">
        <v>4.7</v>
      </c>
      <c r="I42" s="6">
        <f t="shared" si="0"/>
        <v>1.6768363284665997</v>
      </c>
      <c r="J42" s="6">
        <f t="shared" si="1"/>
        <v>3.0851584690660578</v>
      </c>
      <c r="K42" s="6">
        <f t="shared" si="2"/>
        <v>1.9864820167707822</v>
      </c>
      <c r="L42" s="6">
        <f t="shared" si="3"/>
        <v>-0.44174710509056708</v>
      </c>
      <c r="M42" s="6">
        <f t="shared" si="4"/>
        <v>0.47568690311200684</v>
      </c>
      <c r="N42" s="6">
        <f>Table1[[#This Row],[PtsSD]]*$D$1+Table1[[#This Row],[AstSD]]*$E$1+Table1[[#This Row],[StlSD]]*$F$1+Table1[[#This Row],[BlkSD]]*$G$1+Table1[[#This Row],[RbdSD]]*$H$1</f>
        <v>1.4469302097276251</v>
      </c>
      <c r="O42" s="4"/>
    </row>
    <row r="43" spans="1:15" x14ac:dyDescent="0.25">
      <c r="A43" s="3">
        <v>39</v>
      </c>
      <c r="B43" s="3" t="s">
        <v>81</v>
      </c>
      <c r="C43" s="3" t="s">
        <v>40</v>
      </c>
      <c r="D43" s="4">
        <v>17.7</v>
      </c>
      <c r="E43" s="4">
        <v>6.1</v>
      </c>
      <c r="F43" s="4">
        <v>1.2</v>
      </c>
      <c r="G43" s="4">
        <v>0.4</v>
      </c>
      <c r="H43" s="4">
        <v>4.2</v>
      </c>
      <c r="I43" s="6">
        <f t="shared" si="0"/>
        <v>1.6426499182508438</v>
      </c>
      <c r="J43" s="6">
        <f t="shared" si="1"/>
        <v>2.3714728277189931</v>
      </c>
      <c r="K43" s="6">
        <f t="shared" si="2"/>
        <v>1.2992923047491187</v>
      </c>
      <c r="L43" s="6">
        <f t="shared" si="3"/>
        <v>1.9622569131869612E-2</v>
      </c>
      <c r="M43" s="6">
        <f t="shared" si="4"/>
        <v>0.27346332990686667</v>
      </c>
      <c r="N43" s="6">
        <f>Table1[[#This Row],[PtsSD]]*$D$1+Table1[[#This Row],[AstSD]]*$E$1+Table1[[#This Row],[StlSD]]*$F$1+Table1[[#This Row],[BlkSD]]*$G$1+Table1[[#This Row],[RbdSD]]*$H$1</f>
        <v>1.2196194380825736</v>
      </c>
      <c r="O43" s="4"/>
    </row>
    <row r="44" spans="1:15" x14ac:dyDescent="0.25">
      <c r="A44" s="3">
        <v>40</v>
      </c>
      <c r="B44" s="3" t="s">
        <v>80</v>
      </c>
      <c r="C44" s="3" t="s">
        <v>54</v>
      </c>
      <c r="D44" s="4">
        <v>17.7</v>
      </c>
      <c r="E44" s="4">
        <v>5.5</v>
      </c>
      <c r="F44" s="4">
        <v>1.6</v>
      </c>
      <c r="G44" s="4">
        <v>0.3</v>
      </c>
      <c r="H44" s="4">
        <v>4.7</v>
      </c>
      <c r="I44" s="6">
        <f t="shared" si="0"/>
        <v>1.6426499182508438</v>
      </c>
      <c r="J44" s="6">
        <f t="shared" si="1"/>
        <v>2.0420794547895795</v>
      </c>
      <c r="K44" s="6">
        <f t="shared" si="2"/>
        <v>2.215545254111337</v>
      </c>
      <c r="L44" s="6">
        <f t="shared" si="3"/>
        <v>-0.21106226797934879</v>
      </c>
      <c r="M44" s="6">
        <f t="shared" si="4"/>
        <v>0.47568690311200684</v>
      </c>
      <c r="N44" s="6">
        <f>Table1[[#This Row],[PtsSD]]*$D$1+Table1[[#This Row],[AstSD]]*$E$1+Table1[[#This Row],[StlSD]]*$F$1+Table1[[#This Row],[BlkSD]]*$G$1+Table1[[#This Row],[RbdSD]]*$H$1</f>
        <v>1.2970206949753686</v>
      </c>
      <c r="O44" s="4"/>
    </row>
    <row r="45" spans="1:15" x14ac:dyDescent="0.25">
      <c r="A45" s="3">
        <v>41</v>
      </c>
      <c r="B45" s="3" t="s">
        <v>82</v>
      </c>
      <c r="C45" s="3" t="s">
        <v>83</v>
      </c>
      <c r="D45" s="4">
        <v>17.600000000000001</v>
      </c>
      <c r="E45" s="4">
        <v>8.8000000000000007</v>
      </c>
      <c r="F45" s="4">
        <v>1.6</v>
      </c>
      <c r="G45" s="4">
        <v>0.2</v>
      </c>
      <c r="H45" s="4">
        <v>3.5</v>
      </c>
      <c r="I45" s="6">
        <f t="shared" si="0"/>
        <v>1.6255567131429662</v>
      </c>
      <c r="J45" s="6">
        <f t="shared" si="1"/>
        <v>3.8537430059013578</v>
      </c>
      <c r="K45" s="6">
        <f t="shared" si="2"/>
        <v>2.215545254111337</v>
      </c>
      <c r="L45" s="6">
        <f t="shared" si="3"/>
        <v>-0.44174710509056708</v>
      </c>
      <c r="M45" s="6">
        <f t="shared" si="4"/>
        <v>-9.6496725803296678E-3</v>
      </c>
      <c r="N45" s="6">
        <f>Table1[[#This Row],[PtsSD]]*$D$1+Table1[[#This Row],[AstSD]]*$E$1+Table1[[#This Row],[StlSD]]*$F$1+Table1[[#This Row],[BlkSD]]*$G$1+Table1[[#This Row],[RbdSD]]*$H$1</f>
        <v>1.5225554029602109</v>
      </c>
      <c r="O45" s="4"/>
    </row>
    <row r="46" spans="1:15" x14ac:dyDescent="0.25">
      <c r="A46" s="3">
        <v>42</v>
      </c>
      <c r="B46" s="3" t="s">
        <v>86</v>
      </c>
      <c r="C46" s="3" t="s">
        <v>73</v>
      </c>
      <c r="D46" s="4">
        <v>17.399999999999999</v>
      </c>
      <c r="E46" s="4">
        <v>3.4</v>
      </c>
      <c r="F46" s="4">
        <v>0.5</v>
      </c>
      <c r="G46" s="4">
        <v>1.5</v>
      </c>
      <c r="H46" s="4">
        <v>9.6999999999999993</v>
      </c>
      <c r="I46" s="6">
        <f t="shared" si="0"/>
        <v>1.5913703029272099</v>
      </c>
      <c r="J46" s="6">
        <f t="shared" si="1"/>
        <v>0.88920264953663009</v>
      </c>
      <c r="K46" s="6">
        <f t="shared" si="2"/>
        <v>-0.30415035663476292</v>
      </c>
      <c r="L46" s="6">
        <f t="shared" si="3"/>
        <v>2.5571557773552707</v>
      </c>
      <c r="M46" s="6">
        <f t="shared" si="4"/>
        <v>2.4979226351634081</v>
      </c>
      <c r="N46" s="6">
        <f>Table1[[#This Row],[PtsSD]]*$D$1+Table1[[#This Row],[AstSD]]*$E$1+Table1[[#This Row],[StlSD]]*$F$1+Table1[[#This Row],[BlkSD]]*$G$1+Table1[[#This Row],[RbdSD]]*$H$1</f>
        <v>1.4927869609262467</v>
      </c>
    </row>
    <row r="47" spans="1:15" x14ac:dyDescent="0.25">
      <c r="A47" s="3">
        <v>43</v>
      </c>
      <c r="B47" s="3" t="s">
        <v>84</v>
      </c>
      <c r="C47" s="3" t="s">
        <v>85</v>
      </c>
      <c r="D47" s="4">
        <v>17.399999999999999</v>
      </c>
      <c r="E47" s="4">
        <v>2.5</v>
      </c>
      <c r="F47" s="4">
        <v>0.7</v>
      </c>
      <c r="G47" s="4">
        <v>0.3</v>
      </c>
      <c r="H47" s="4">
        <v>10.1</v>
      </c>
      <c r="I47" s="6">
        <f t="shared" si="0"/>
        <v>1.5913703029272099</v>
      </c>
      <c r="J47" s="6">
        <f t="shared" si="1"/>
        <v>0.39511259014250888</v>
      </c>
      <c r="K47" s="6">
        <f t="shared" si="2"/>
        <v>0.15397611804634603</v>
      </c>
      <c r="L47" s="6">
        <f t="shared" si="3"/>
        <v>-0.21106226797934879</v>
      </c>
      <c r="M47" s="6">
        <f t="shared" si="4"/>
        <v>2.6597014937275207</v>
      </c>
      <c r="N47" s="6">
        <f>Table1[[#This Row],[PtsSD]]*$D$1+Table1[[#This Row],[AstSD]]*$E$1+Table1[[#This Row],[StlSD]]*$F$1+Table1[[#This Row],[BlkSD]]*$G$1+Table1[[#This Row],[RbdSD]]*$H$1</f>
        <v>1.0798109851622186</v>
      </c>
    </row>
    <row r="48" spans="1:15" x14ac:dyDescent="0.25">
      <c r="A48" s="3">
        <v>44</v>
      </c>
      <c r="B48" s="3" t="s">
        <v>87</v>
      </c>
      <c r="C48" s="3" t="s">
        <v>26</v>
      </c>
      <c r="D48" s="4">
        <v>17.399999999999999</v>
      </c>
      <c r="E48" s="4">
        <v>0.9</v>
      </c>
      <c r="F48" s="4">
        <v>0.6</v>
      </c>
      <c r="G48" s="4">
        <v>0.4</v>
      </c>
      <c r="H48" s="4">
        <v>8.6999999999999993</v>
      </c>
      <c r="I48" s="6">
        <f t="shared" si="0"/>
        <v>1.5913703029272099</v>
      </c>
      <c r="J48" s="6">
        <f t="shared" si="1"/>
        <v>-0.48326973766926212</v>
      </c>
      <c r="K48" s="6">
        <f t="shared" si="2"/>
        <v>-7.5087119294208429E-2</v>
      </c>
      <c r="L48" s="6">
        <f t="shared" si="3"/>
        <v>1.9622569131869612E-2</v>
      </c>
      <c r="M48" s="6">
        <f t="shared" si="4"/>
        <v>2.0934754887531279</v>
      </c>
      <c r="N48" s="6">
        <f>Table1[[#This Row],[PtsSD]]*$D$1+Table1[[#This Row],[AstSD]]*$E$1+Table1[[#This Row],[StlSD]]*$F$1+Table1[[#This Row],[BlkSD]]*$G$1+Table1[[#This Row],[RbdSD]]*$H$1</f>
        <v>0.79113255857058529</v>
      </c>
    </row>
    <row r="49" spans="1:14" x14ac:dyDescent="0.25">
      <c r="A49" s="3">
        <v>45</v>
      </c>
      <c r="B49" s="3" t="s">
        <v>89</v>
      </c>
      <c r="C49" s="3" t="s">
        <v>85</v>
      </c>
      <c r="D49" s="4">
        <v>17.2</v>
      </c>
      <c r="E49" s="4">
        <v>6</v>
      </c>
      <c r="F49" s="4">
        <v>1.5</v>
      </c>
      <c r="G49" s="4">
        <v>0.2</v>
      </c>
      <c r="H49" s="4">
        <v>2.9</v>
      </c>
      <c r="I49" s="6">
        <f t="shared" si="0"/>
        <v>1.5571838927114543</v>
      </c>
      <c r="J49" s="6">
        <f t="shared" si="1"/>
        <v>2.3165739322307579</v>
      </c>
      <c r="K49" s="6">
        <f t="shared" si="2"/>
        <v>1.9864820167707822</v>
      </c>
      <c r="L49" s="6">
        <f t="shared" si="3"/>
        <v>-0.44174710509056708</v>
      </c>
      <c r="M49" s="6">
        <f t="shared" si="4"/>
        <v>-0.2523179604264979</v>
      </c>
      <c r="N49" s="6">
        <f>Table1[[#This Row],[PtsSD]]*$D$1+Table1[[#This Row],[AstSD]]*$E$1+Table1[[#This Row],[StlSD]]*$F$1+Table1[[#This Row],[BlkSD]]*$G$1+Table1[[#This Row],[RbdSD]]*$H$1</f>
        <v>1.1117165989263205</v>
      </c>
    </row>
    <row r="50" spans="1:14" x14ac:dyDescent="0.25">
      <c r="A50" s="3">
        <v>46</v>
      </c>
      <c r="B50" s="3" t="s">
        <v>90</v>
      </c>
      <c r="C50" s="3" t="s">
        <v>59</v>
      </c>
      <c r="D50" s="4">
        <v>17.100000000000001</v>
      </c>
      <c r="E50" s="4">
        <v>3.3</v>
      </c>
      <c r="F50" s="4">
        <v>1</v>
      </c>
      <c r="G50" s="4">
        <v>0.2</v>
      </c>
      <c r="H50" s="4">
        <v>3.7</v>
      </c>
      <c r="I50" s="6">
        <f t="shared" si="0"/>
        <v>1.5400906876035767</v>
      </c>
      <c r="J50" s="6">
        <f t="shared" si="1"/>
        <v>0.8343037540483943</v>
      </c>
      <c r="K50" s="6">
        <f t="shared" si="2"/>
        <v>0.84116583006800971</v>
      </c>
      <c r="L50" s="6">
        <f t="shared" si="3"/>
        <v>-0.44174710509056708</v>
      </c>
      <c r="M50" s="6">
        <f t="shared" si="4"/>
        <v>7.123975670172647E-2</v>
      </c>
      <c r="N50" s="6">
        <f>Table1[[#This Row],[PtsSD]]*$D$1+Table1[[#This Row],[AstSD]]*$E$1+Table1[[#This Row],[StlSD]]*$F$1+Table1[[#This Row],[BlkSD]]*$G$1+Table1[[#This Row],[RbdSD]]*$H$1</f>
        <v>0.70304871717771356</v>
      </c>
    </row>
    <row r="51" spans="1:14" x14ac:dyDescent="0.25">
      <c r="A51" s="3">
        <v>47</v>
      </c>
      <c r="B51" s="3" t="s">
        <v>91</v>
      </c>
      <c r="C51" s="3" t="s">
        <v>92</v>
      </c>
      <c r="D51" s="4">
        <v>16.899999999999999</v>
      </c>
      <c r="E51" s="4">
        <v>1.7</v>
      </c>
      <c r="F51" s="4">
        <v>0.7</v>
      </c>
      <c r="G51" s="4">
        <v>0.6</v>
      </c>
      <c r="H51" s="4">
        <v>4.5999999999999996</v>
      </c>
      <c r="I51" s="6">
        <f t="shared" si="0"/>
        <v>1.5059042773878202</v>
      </c>
      <c r="J51" s="6">
        <f t="shared" si="1"/>
        <v>-4.4078573763376656E-2</v>
      </c>
      <c r="K51" s="6">
        <f t="shared" si="2"/>
        <v>0.15397611804634603</v>
      </c>
      <c r="L51" s="6">
        <f t="shared" si="3"/>
        <v>0.48099224335430618</v>
      </c>
      <c r="M51" s="6">
        <f t="shared" si="4"/>
        <v>0.43524218847097856</v>
      </c>
      <c r="N51" s="6">
        <f>Table1[[#This Row],[PtsSD]]*$D$1+Table1[[#This Row],[AstSD]]*$E$1+Table1[[#This Row],[StlSD]]*$F$1+Table1[[#This Row],[BlkSD]]*$G$1+Table1[[#This Row],[RbdSD]]*$H$1</f>
        <v>0.62524926036796424</v>
      </c>
    </row>
    <row r="52" spans="1:14" x14ac:dyDescent="0.25">
      <c r="A52" s="3">
        <v>48</v>
      </c>
      <c r="B52" s="3" t="s">
        <v>95</v>
      </c>
      <c r="C52" s="3" t="s">
        <v>75</v>
      </c>
      <c r="D52" s="4">
        <v>16.7</v>
      </c>
      <c r="E52" s="4">
        <v>6.3</v>
      </c>
      <c r="F52" s="4">
        <v>1.9</v>
      </c>
      <c r="G52" s="4">
        <v>0.6</v>
      </c>
      <c r="H52" s="4">
        <v>6.2</v>
      </c>
      <c r="I52" s="6">
        <f t="shared" si="0"/>
        <v>1.4717178671720645</v>
      </c>
      <c r="J52" s="6">
        <f t="shared" si="1"/>
        <v>2.4812706186954654</v>
      </c>
      <c r="K52" s="6">
        <f t="shared" si="2"/>
        <v>2.902734966133</v>
      </c>
      <c r="L52" s="6">
        <f t="shared" si="3"/>
        <v>0.48099224335430618</v>
      </c>
      <c r="M52" s="6">
        <f t="shared" si="4"/>
        <v>1.0823576227274274</v>
      </c>
      <c r="N52" s="6">
        <f>Table1[[#This Row],[PtsSD]]*$D$1+Table1[[#This Row],[AstSD]]*$E$1+Table1[[#This Row],[StlSD]]*$F$1+Table1[[#This Row],[BlkSD]]*$G$1+Table1[[#This Row],[RbdSD]]*$H$1</f>
        <v>1.6618000898592939</v>
      </c>
    </row>
    <row r="53" spans="1:14" x14ac:dyDescent="0.25">
      <c r="A53" s="3">
        <v>49</v>
      </c>
      <c r="B53" s="3" t="s">
        <v>93</v>
      </c>
      <c r="C53" s="3" t="s">
        <v>94</v>
      </c>
      <c r="D53" s="4">
        <v>16.7</v>
      </c>
      <c r="E53" s="4">
        <v>5.7</v>
      </c>
      <c r="F53" s="4">
        <v>0.5</v>
      </c>
      <c r="G53" s="4">
        <v>0.1</v>
      </c>
      <c r="H53" s="4">
        <v>2.2999999999999998</v>
      </c>
      <c r="I53" s="6">
        <f t="shared" si="0"/>
        <v>1.4717178671720645</v>
      </c>
      <c r="J53" s="6">
        <f t="shared" si="1"/>
        <v>2.1518772457660509</v>
      </c>
      <c r="K53" s="6">
        <f t="shared" si="2"/>
        <v>-0.30415035663476292</v>
      </c>
      <c r="L53" s="6">
        <f t="shared" si="3"/>
        <v>-0.67243194220178548</v>
      </c>
      <c r="M53" s="6">
        <f t="shared" si="4"/>
        <v>-0.49498624827266618</v>
      </c>
      <c r="N53" s="6">
        <f>Table1[[#This Row],[PtsSD]]*$D$1+Table1[[#This Row],[AstSD]]*$E$1+Table1[[#This Row],[StlSD]]*$F$1+Table1[[#This Row],[BlkSD]]*$G$1+Table1[[#This Row],[RbdSD]]*$H$1</f>
        <v>0.62640621482481396</v>
      </c>
    </row>
    <row r="54" spans="1:14" x14ac:dyDescent="0.25">
      <c r="A54" s="3">
        <v>50</v>
      </c>
      <c r="B54" s="3" t="s">
        <v>96</v>
      </c>
      <c r="C54" s="3" t="s">
        <v>28</v>
      </c>
      <c r="D54" s="4">
        <v>16.600000000000001</v>
      </c>
      <c r="E54" s="4">
        <v>4</v>
      </c>
      <c r="F54" s="4">
        <v>1.2</v>
      </c>
      <c r="G54" s="4">
        <v>0.4</v>
      </c>
      <c r="H54" s="4">
        <v>5.5</v>
      </c>
      <c r="I54" s="6">
        <f t="shared" si="0"/>
        <v>1.4546246620641869</v>
      </c>
      <c r="J54" s="6">
        <f t="shared" si="1"/>
        <v>1.2185960224660441</v>
      </c>
      <c r="K54" s="6">
        <f t="shared" si="2"/>
        <v>1.2992923047491187</v>
      </c>
      <c r="L54" s="6">
        <f t="shared" si="3"/>
        <v>1.9622569131869612E-2</v>
      </c>
      <c r="M54" s="6">
        <f t="shared" si="4"/>
        <v>0.79924462024023102</v>
      </c>
      <c r="N54" s="6">
        <f>Table1[[#This Row],[PtsSD]]*$D$1+Table1[[#This Row],[AstSD]]*$E$1+Table1[[#This Row],[StlSD]]*$F$1+Table1[[#This Row],[BlkSD]]*$G$1+Table1[[#This Row],[RbdSD]]*$H$1</f>
        <v>1.0377927582426594</v>
      </c>
    </row>
    <row r="55" spans="1:14" x14ac:dyDescent="0.25">
      <c r="A55" s="3">
        <v>51</v>
      </c>
      <c r="B55" s="3" t="s">
        <v>97</v>
      </c>
      <c r="C55" s="3" t="s">
        <v>66</v>
      </c>
      <c r="D55" s="4">
        <v>16.5</v>
      </c>
      <c r="E55" s="4">
        <v>6.7</v>
      </c>
      <c r="F55" s="4">
        <v>1.1000000000000001</v>
      </c>
      <c r="G55" s="4">
        <v>0.2</v>
      </c>
      <c r="H55" s="4">
        <v>2.6</v>
      </c>
      <c r="I55" s="6">
        <f t="shared" si="0"/>
        <v>1.4375314569563087</v>
      </c>
      <c r="J55" s="6">
        <f t="shared" si="1"/>
        <v>2.7008662006484081</v>
      </c>
      <c r="K55" s="6">
        <f t="shared" si="2"/>
        <v>1.0702290674085644</v>
      </c>
      <c r="L55" s="6">
        <f t="shared" si="3"/>
        <v>-0.44174710509056708</v>
      </c>
      <c r="M55" s="6">
        <f t="shared" si="4"/>
        <v>-0.37365210434958196</v>
      </c>
      <c r="N55" s="6">
        <f>Table1[[#This Row],[PtsSD]]*$D$1+Table1[[#This Row],[AstSD]]*$E$1+Table1[[#This Row],[StlSD]]*$F$1+Table1[[#This Row],[BlkSD]]*$G$1+Table1[[#This Row],[RbdSD]]*$H$1</f>
        <v>0.99097455069435747</v>
      </c>
    </row>
    <row r="56" spans="1:14" x14ac:dyDescent="0.25">
      <c r="A56" s="3">
        <v>52</v>
      </c>
      <c r="B56" s="3" t="s">
        <v>99</v>
      </c>
      <c r="C56" s="3" t="s">
        <v>100</v>
      </c>
      <c r="D56" s="4">
        <v>16.399999999999999</v>
      </c>
      <c r="E56" s="4">
        <v>3.3</v>
      </c>
      <c r="F56" s="4">
        <v>1.4</v>
      </c>
      <c r="G56" s="4">
        <v>1.4</v>
      </c>
      <c r="H56" s="4">
        <v>6.8</v>
      </c>
      <c r="I56" s="6">
        <f t="shared" si="0"/>
        <v>1.4204382518484304</v>
      </c>
      <c r="J56" s="6">
        <f t="shared" si="1"/>
        <v>0.8343037540483943</v>
      </c>
      <c r="K56" s="6">
        <f t="shared" si="2"/>
        <v>1.7574187794302276</v>
      </c>
      <c r="L56" s="6">
        <f t="shared" si="3"/>
        <v>2.3264709402440524</v>
      </c>
      <c r="M56" s="6">
        <f t="shared" si="4"/>
        <v>1.3250259105735955</v>
      </c>
      <c r="N56" s="6">
        <f>Table1[[#This Row],[PtsSD]]*$D$1+Table1[[#This Row],[AstSD]]*$E$1+Table1[[#This Row],[StlSD]]*$F$1+Table1[[#This Row],[BlkSD]]*$G$1+Table1[[#This Row],[RbdSD]]*$H$1</f>
        <v>1.470580866430069</v>
      </c>
    </row>
    <row r="57" spans="1:14" x14ac:dyDescent="0.25">
      <c r="A57" s="3">
        <v>53</v>
      </c>
      <c r="B57" s="3" t="s">
        <v>98</v>
      </c>
      <c r="C57" s="3" t="s">
        <v>34</v>
      </c>
      <c r="D57" s="4">
        <v>16.399999999999999</v>
      </c>
      <c r="E57" s="4">
        <v>2.4</v>
      </c>
      <c r="F57" s="4">
        <v>0.9</v>
      </c>
      <c r="G57" s="4">
        <v>0.2</v>
      </c>
      <c r="H57" s="4">
        <v>3.5</v>
      </c>
      <c r="I57" s="6">
        <f t="shared" si="0"/>
        <v>1.4204382518484304</v>
      </c>
      <c r="J57" s="6">
        <f t="shared" si="1"/>
        <v>0.34021369465427315</v>
      </c>
      <c r="K57" s="6">
        <f t="shared" si="2"/>
        <v>0.61210259272745526</v>
      </c>
      <c r="L57" s="6">
        <f t="shared" si="3"/>
        <v>-0.44174710509056708</v>
      </c>
      <c r="M57" s="6">
        <f t="shared" si="4"/>
        <v>-9.6496725803296678E-3</v>
      </c>
      <c r="N57" s="6">
        <f>Table1[[#This Row],[PtsSD]]*$D$1+Table1[[#This Row],[AstSD]]*$E$1+Table1[[#This Row],[StlSD]]*$F$1+Table1[[#This Row],[BlkSD]]*$G$1+Table1[[#This Row],[RbdSD]]*$H$1</f>
        <v>0.51779760311485112</v>
      </c>
    </row>
    <row r="58" spans="1:14" x14ac:dyDescent="0.25">
      <c r="A58" s="3">
        <v>54</v>
      </c>
      <c r="B58" s="3" t="s">
        <v>101</v>
      </c>
      <c r="C58" s="3" t="s">
        <v>24</v>
      </c>
      <c r="D58" s="4">
        <v>16.2</v>
      </c>
      <c r="E58" s="4">
        <v>1.1000000000000001</v>
      </c>
      <c r="F58" s="4">
        <v>1</v>
      </c>
      <c r="G58" s="4">
        <v>1</v>
      </c>
      <c r="H58" s="4">
        <v>6.6</v>
      </c>
      <c r="I58" s="6">
        <f t="shared" si="0"/>
        <v>1.3862518416326748</v>
      </c>
      <c r="J58" s="6">
        <f t="shared" si="1"/>
        <v>-0.37347194669279071</v>
      </c>
      <c r="K58" s="6">
        <f t="shared" si="2"/>
        <v>0.84116583006800971</v>
      </c>
      <c r="L58" s="6">
        <f t="shared" si="3"/>
        <v>1.4037315917991795</v>
      </c>
      <c r="M58" s="6">
        <f t="shared" si="4"/>
        <v>1.2441364812915392</v>
      </c>
      <c r="N58" s="6">
        <f>Table1[[#This Row],[PtsSD]]*$D$1+Table1[[#This Row],[AstSD]]*$E$1+Table1[[#This Row],[StlSD]]*$F$1+Table1[[#This Row],[BlkSD]]*$G$1+Table1[[#This Row],[RbdSD]]*$H$1</f>
        <v>0.92674307268963041</v>
      </c>
    </row>
    <row r="59" spans="1:14" x14ac:dyDescent="0.25">
      <c r="A59" s="3">
        <v>55</v>
      </c>
      <c r="B59" s="3" t="s">
        <v>102</v>
      </c>
      <c r="C59" s="3" t="s">
        <v>103</v>
      </c>
      <c r="D59" s="4">
        <v>16.2</v>
      </c>
      <c r="E59" s="4">
        <v>5.2</v>
      </c>
      <c r="F59" s="4">
        <v>1.4</v>
      </c>
      <c r="G59" s="4">
        <v>0.5</v>
      </c>
      <c r="H59" s="4">
        <v>5.0999999999999996</v>
      </c>
      <c r="I59" s="6">
        <f t="shared" si="0"/>
        <v>1.3862518416326748</v>
      </c>
      <c r="J59" s="6">
        <f t="shared" si="1"/>
        <v>1.8773827683248727</v>
      </c>
      <c r="K59" s="6">
        <f t="shared" si="2"/>
        <v>1.7574187794302276</v>
      </c>
      <c r="L59" s="6">
        <f t="shared" si="3"/>
        <v>0.25030740624308789</v>
      </c>
      <c r="M59" s="6">
        <f t="shared" si="4"/>
        <v>0.63746576167611879</v>
      </c>
      <c r="N59" s="6">
        <f>Table1[[#This Row],[PtsSD]]*$D$1+Table1[[#This Row],[AstSD]]*$E$1+Table1[[#This Row],[StlSD]]*$F$1+Table1[[#This Row],[BlkSD]]*$G$1+Table1[[#This Row],[RbdSD]]*$H$1</f>
        <v>1.2200041863409983</v>
      </c>
    </row>
    <row r="60" spans="1:14" x14ac:dyDescent="0.25">
      <c r="A60" s="3">
        <v>56</v>
      </c>
      <c r="B60" s="3" t="s">
        <v>104</v>
      </c>
      <c r="C60" s="3" t="s">
        <v>47</v>
      </c>
      <c r="D60" s="4">
        <v>16</v>
      </c>
      <c r="E60" s="4">
        <v>2.9</v>
      </c>
      <c r="F60" s="4">
        <v>1</v>
      </c>
      <c r="G60" s="4">
        <v>0.1</v>
      </c>
      <c r="H60" s="4">
        <v>5.7</v>
      </c>
      <c r="I60" s="6">
        <f t="shared" si="0"/>
        <v>1.3520654314169189</v>
      </c>
      <c r="J60" s="6">
        <f t="shared" si="1"/>
        <v>0.61470817209545159</v>
      </c>
      <c r="K60" s="6">
        <f t="shared" si="2"/>
        <v>0.84116583006800971</v>
      </c>
      <c r="L60" s="6">
        <f t="shared" si="3"/>
        <v>-0.67243194220178548</v>
      </c>
      <c r="M60" s="6">
        <f t="shared" si="4"/>
        <v>0.88013404952228724</v>
      </c>
      <c r="N60" s="6">
        <f>Table1[[#This Row],[PtsSD]]*$D$1+Table1[[#This Row],[AstSD]]*$E$1+Table1[[#This Row],[StlSD]]*$F$1+Table1[[#This Row],[BlkSD]]*$G$1+Table1[[#This Row],[RbdSD]]*$H$1</f>
        <v>0.7298981569285572</v>
      </c>
    </row>
    <row r="61" spans="1:14" x14ac:dyDescent="0.25">
      <c r="A61" s="3">
        <v>57</v>
      </c>
      <c r="B61" s="3" t="s">
        <v>106</v>
      </c>
      <c r="C61" s="3" t="s">
        <v>107</v>
      </c>
      <c r="D61" s="4">
        <v>15.9</v>
      </c>
      <c r="E61" s="4">
        <v>4.3</v>
      </c>
      <c r="F61" s="4">
        <v>0.5</v>
      </c>
      <c r="G61" s="4">
        <v>0.1</v>
      </c>
      <c r="H61" s="4">
        <v>3.2</v>
      </c>
      <c r="I61" s="6">
        <f t="shared" si="0"/>
        <v>1.3349722263090411</v>
      </c>
      <c r="J61" s="6">
        <f t="shared" si="1"/>
        <v>1.3832927089307512</v>
      </c>
      <c r="K61" s="6">
        <f t="shared" si="2"/>
        <v>-0.30415035663476292</v>
      </c>
      <c r="L61" s="6">
        <f t="shared" si="3"/>
        <v>-0.67243194220178548</v>
      </c>
      <c r="M61" s="6">
        <f t="shared" si="4"/>
        <v>-0.1309838165034137</v>
      </c>
      <c r="N61" s="6">
        <f>Table1[[#This Row],[PtsSD]]*$D$1+Table1[[#This Row],[AstSD]]*$E$1+Table1[[#This Row],[StlSD]]*$F$1+Table1[[#This Row],[BlkSD]]*$G$1+Table1[[#This Row],[RbdSD]]*$H$1</f>
        <v>0.50446610155269767</v>
      </c>
    </row>
    <row r="62" spans="1:14" x14ac:dyDescent="0.25">
      <c r="A62" s="3">
        <v>58</v>
      </c>
      <c r="B62" s="3" t="s">
        <v>105</v>
      </c>
      <c r="C62" s="3" t="s">
        <v>47</v>
      </c>
      <c r="D62" s="4">
        <v>15.9</v>
      </c>
      <c r="E62" s="4">
        <v>3</v>
      </c>
      <c r="F62" s="4">
        <v>0.9</v>
      </c>
      <c r="G62" s="4">
        <v>0.2</v>
      </c>
      <c r="H62" s="4">
        <v>2.8</v>
      </c>
      <c r="I62" s="6">
        <f t="shared" si="0"/>
        <v>1.3349722263090411</v>
      </c>
      <c r="J62" s="6">
        <f t="shared" si="1"/>
        <v>0.66960706758368738</v>
      </c>
      <c r="K62" s="6">
        <f t="shared" si="2"/>
        <v>0.61210259272745526</v>
      </c>
      <c r="L62" s="6">
        <f t="shared" si="3"/>
        <v>-0.44174710509056708</v>
      </c>
      <c r="M62" s="6">
        <f t="shared" si="4"/>
        <v>-0.29276267506752601</v>
      </c>
      <c r="N62" s="6">
        <f>Table1[[#This Row],[PtsSD]]*$D$1+Table1[[#This Row],[AstSD]]*$E$1+Table1[[#This Row],[StlSD]]*$F$1+Table1[[#This Row],[BlkSD]]*$G$1+Table1[[#This Row],[RbdSD]]*$H$1</f>
        <v>0.50141386954147793</v>
      </c>
    </row>
    <row r="63" spans="1:14" x14ac:dyDescent="0.25">
      <c r="A63" s="3">
        <v>59</v>
      </c>
      <c r="B63" s="3" t="s">
        <v>109</v>
      </c>
      <c r="C63" s="3" t="s">
        <v>52</v>
      </c>
      <c r="D63" s="4">
        <v>15.8</v>
      </c>
      <c r="E63" s="4">
        <v>2.7</v>
      </c>
      <c r="F63" s="4">
        <v>0.6</v>
      </c>
      <c r="G63" s="4">
        <v>0.1</v>
      </c>
      <c r="H63" s="4">
        <v>3.4</v>
      </c>
      <c r="I63" s="6">
        <f t="shared" si="0"/>
        <v>1.3178790212011631</v>
      </c>
      <c r="J63" s="6">
        <f t="shared" si="1"/>
        <v>0.50491038111898034</v>
      </c>
      <c r="K63" s="6">
        <f t="shared" si="2"/>
        <v>-7.5087119294208429E-2</v>
      </c>
      <c r="L63" s="6">
        <f t="shared" si="3"/>
        <v>-0.67243194220178548</v>
      </c>
      <c r="M63" s="6">
        <f t="shared" si="4"/>
        <v>-5.0094387221357742E-2</v>
      </c>
      <c r="N63" s="6">
        <f>Table1[[#This Row],[PtsSD]]*$D$1+Table1[[#This Row],[AstSD]]*$E$1+Table1[[#This Row],[StlSD]]*$F$1+Table1[[#This Row],[BlkSD]]*$G$1+Table1[[#This Row],[RbdSD]]*$H$1</f>
        <v>0.37419904591547432</v>
      </c>
    </row>
    <row r="64" spans="1:14" x14ac:dyDescent="0.25">
      <c r="A64" s="3">
        <v>60</v>
      </c>
      <c r="B64" s="3" t="s">
        <v>108</v>
      </c>
      <c r="C64" s="3" t="s">
        <v>54</v>
      </c>
      <c r="D64" s="4">
        <v>15.8</v>
      </c>
      <c r="E64" s="4">
        <v>1.5</v>
      </c>
      <c r="F64" s="4">
        <v>0.9</v>
      </c>
      <c r="G64" s="4">
        <v>0.5</v>
      </c>
      <c r="H64" s="4">
        <v>3.4</v>
      </c>
      <c r="I64" s="6">
        <f t="shared" si="0"/>
        <v>1.3178790212011631</v>
      </c>
      <c r="J64" s="6">
        <f t="shared" si="1"/>
        <v>-0.153876364739848</v>
      </c>
      <c r="K64" s="6">
        <f t="shared" si="2"/>
        <v>0.61210259272745526</v>
      </c>
      <c r="L64" s="6">
        <f t="shared" si="3"/>
        <v>0.25030740624308789</v>
      </c>
      <c r="M64" s="6">
        <f t="shared" si="4"/>
        <v>-5.0094387221357742E-2</v>
      </c>
      <c r="N64" s="6">
        <f>Table1[[#This Row],[PtsSD]]*$D$1+Table1[[#This Row],[AstSD]]*$E$1+Table1[[#This Row],[StlSD]]*$F$1+Table1[[#This Row],[BlkSD]]*$G$1+Table1[[#This Row],[RbdSD]]*$H$1</f>
        <v>0.48393105581368923</v>
      </c>
    </row>
    <row r="65" spans="1:14" x14ac:dyDescent="0.25">
      <c r="A65" s="3">
        <v>61</v>
      </c>
      <c r="B65" s="3" t="s">
        <v>110</v>
      </c>
      <c r="C65" s="3" t="s">
        <v>73</v>
      </c>
      <c r="D65" s="4">
        <v>15.7</v>
      </c>
      <c r="E65" s="4">
        <v>1.8</v>
      </c>
      <c r="F65" s="4">
        <v>1.4</v>
      </c>
      <c r="G65" s="4">
        <v>0.1</v>
      </c>
      <c r="H65" s="4">
        <v>2.5</v>
      </c>
      <c r="I65" s="6">
        <f t="shared" si="0"/>
        <v>1.300785816093285</v>
      </c>
      <c r="J65" s="6">
        <f t="shared" si="1"/>
        <v>1.0820321724859083E-2</v>
      </c>
      <c r="K65" s="6">
        <f t="shared" si="2"/>
        <v>1.7574187794302276</v>
      </c>
      <c r="L65" s="6">
        <f t="shared" si="3"/>
        <v>-0.67243194220178548</v>
      </c>
      <c r="M65" s="6">
        <f t="shared" si="4"/>
        <v>-0.41409681899061002</v>
      </c>
      <c r="N65" s="6">
        <f>Table1[[#This Row],[PtsSD]]*$D$1+Table1[[#This Row],[AstSD]]*$E$1+Table1[[#This Row],[StlSD]]*$F$1+Table1[[#This Row],[BlkSD]]*$G$1+Table1[[#This Row],[RbdSD]]*$H$1</f>
        <v>0.47232847095910163</v>
      </c>
    </row>
    <row r="66" spans="1:14" x14ac:dyDescent="0.25">
      <c r="A66" s="3">
        <v>62</v>
      </c>
      <c r="B66" s="3" t="s">
        <v>111</v>
      </c>
      <c r="C66" s="3" t="s">
        <v>100</v>
      </c>
      <c r="D66" s="4">
        <v>15.5</v>
      </c>
      <c r="E66" s="4">
        <v>7.6</v>
      </c>
      <c r="F66" s="4">
        <v>1.3</v>
      </c>
      <c r="G66" s="4">
        <v>0.1</v>
      </c>
      <c r="H66" s="4">
        <v>3.1</v>
      </c>
      <c r="I66" s="6">
        <f t="shared" si="0"/>
        <v>1.2665994058775292</v>
      </c>
      <c r="J66" s="6">
        <f t="shared" si="1"/>
        <v>3.1949562600425288</v>
      </c>
      <c r="K66" s="6">
        <f t="shared" si="2"/>
        <v>1.5283555420896733</v>
      </c>
      <c r="L66" s="6">
        <f t="shared" si="3"/>
        <v>-0.67243194220178548</v>
      </c>
      <c r="M66" s="6">
        <f t="shared" si="4"/>
        <v>-0.17142853114444179</v>
      </c>
      <c r="N66" s="6">
        <f>Table1[[#This Row],[PtsSD]]*$D$1+Table1[[#This Row],[AstSD]]*$E$1+Table1[[#This Row],[StlSD]]*$F$1+Table1[[#This Row],[BlkSD]]*$G$1+Table1[[#This Row],[RbdSD]]*$H$1</f>
        <v>1.1130739075260594</v>
      </c>
    </row>
    <row r="67" spans="1:14" x14ac:dyDescent="0.25">
      <c r="A67" s="3">
        <v>63</v>
      </c>
      <c r="B67" s="3" t="s">
        <v>112</v>
      </c>
      <c r="C67" s="3" t="s">
        <v>49</v>
      </c>
      <c r="D67" s="4">
        <v>15.4</v>
      </c>
      <c r="E67" s="4">
        <v>3.3</v>
      </c>
      <c r="F67" s="4">
        <v>1.2</v>
      </c>
      <c r="G67" s="4">
        <v>0.2</v>
      </c>
      <c r="H67" s="4">
        <v>2.6</v>
      </c>
      <c r="I67" s="6">
        <f t="shared" si="0"/>
        <v>1.2495062007696514</v>
      </c>
      <c r="J67" s="6">
        <f t="shared" si="1"/>
        <v>0.8343037540483943</v>
      </c>
      <c r="K67" s="6">
        <f t="shared" si="2"/>
        <v>1.2992923047491187</v>
      </c>
      <c r="L67" s="6">
        <f t="shared" si="3"/>
        <v>-0.44174710509056708</v>
      </c>
      <c r="M67" s="6">
        <f t="shared" si="4"/>
        <v>-0.37365210434958196</v>
      </c>
      <c r="N67" s="6">
        <f>Table1[[#This Row],[PtsSD]]*$D$1+Table1[[#This Row],[AstSD]]*$E$1+Table1[[#This Row],[StlSD]]*$F$1+Table1[[#This Row],[BlkSD]]*$G$1+Table1[[#This Row],[RbdSD]]*$H$1</f>
        <v>0.59561397011944062</v>
      </c>
    </row>
    <row r="68" spans="1:14" x14ac:dyDescent="0.25">
      <c r="A68" s="3">
        <v>64</v>
      </c>
      <c r="B68" s="3" t="s">
        <v>114</v>
      </c>
      <c r="C68" s="3" t="s">
        <v>100</v>
      </c>
      <c r="D68" s="4">
        <v>15.2</v>
      </c>
      <c r="E68" s="4">
        <v>2.1</v>
      </c>
      <c r="F68" s="4">
        <v>1.1000000000000001</v>
      </c>
      <c r="G68" s="4">
        <v>0.6</v>
      </c>
      <c r="H68" s="4">
        <v>9.3000000000000007</v>
      </c>
      <c r="I68" s="6">
        <f t="shared" si="0"/>
        <v>1.2153197905538953</v>
      </c>
      <c r="J68" s="6">
        <f t="shared" si="1"/>
        <v>0.17551700818956617</v>
      </c>
      <c r="K68" s="6">
        <f t="shared" si="2"/>
        <v>1.0702290674085644</v>
      </c>
      <c r="L68" s="6">
        <f t="shared" si="3"/>
        <v>0.48099224335430618</v>
      </c>
      <c r="M68" s="6">
        <f t="shared" si="4"/>
        <v>2.3361437765992967</v>
      </c>
      <c r="N68" s="6">
        <f>Table1[[#This Row],[PtsSD]]*$D$1+Table1[[#This Row],[AstSD]]*$E$1+Table1[[#This Row],[StlSD]]*$F$1+Table1[[#This Row],[BlkSD]]*$G$1+Table1[[#This Row],[RbdSD]]*$H$1</f>
        <v>1.0996112907383717</v>
      </c>
    </row>
    <row r="69" spans="1:14" x14ac:dyDescent="0.25">
      <c r="A69" s="3">
        <v>65</v>
      </c>
      <c r="B69" s="3" t="s">
        <v>113</v>
      </c>
      <c r="C69" s="3" t="s">
        <v>30</v>
      </c>
      <c r="D69" s="4">
        <v>15.2</v>
      </c>
      <c r="E69" s="4">
        <v>2.2000000000000002</v>
      </c>
      <c r="F69" s="4">
        <v>0.8</v>
      </c>
      <c r="G69" s="4">
        <v>0.1</v>
      </c>
      <c r="H69" s="4">
        <v>2.1</v>
      </c>
      <c r="I69" s="6">
        <f t="shared" ref="I69:I132" si="5">(D69-AVERAGE(D$5:D$486))/_xlfn.STDEV.P(D$5:D$486)</f>
        <v>1.2153197905538953</v>
      </c>
      <c r="J69" s="6">
        <f t="shared" ref="J69:J132" si="6">(E69-AVERAGE(E$5:E$486))/_xlfn.STDEV.P(E$5:E$486)</f>
        <v>0.23041590367780193</v>
      </c>
      <c r="K69" s="6">
        <f t="shared" ref="K69:K132" si="7">(F69-AVERAGE(F$5:F$486))/_xlfn.STDEV.P(F$5:F$486)</f>
        <v>0.38303935538690076</v>
      </c>
      <c r="L69" s="6">
        <f t="shared" ref="L69:L132" si="8">(G69-AVERAGE(G$5:G$486))/_xlfn.STDEV.P(G$5:G$486)</f>
        <v>-0.67243194220178548</v>
      </c>
      <c r="M69" s="6">
        <f t="shared" ref="M69:M132" si="9">(H69-AVERAGE(H$5:H$486))/_xlfn.STDEV.P(H$5:H$486)</f>
        <v>-0.57587567755472213</v>
      </c>
      <c r="N69" s="6">
        <f>Table1[[#This Row],[PtsSD]]*$D$1+Table1[[#This Row],[AstSD]]*$E$1+Table1[[#This Row],[StlSD]]*$F$1+Table1[[#This Row],[BlkSD]]*$G$1+Table1[[#This Row],[RbdSD]]*$H$1</f>
        <v>0.25209509436855182</v>
      </c>
    </row>
    <row r="70" spans="1:14" x14ac:dyDescent="0.25">
      <c r="A70" s="3">
        <v>66</v>
      </c>
      <c r="B70" s="3" t="s">
        <v>115</v>
      </c>
      <c r="C70" s="3" t="s">
        <v>20</v>
      </c>
      <c r="D70" s="4">
        <v>15.1</v>
      </c>
      <c r="E70" s="4">
        <v>1</v>
      </c>
      <c r="F70" s="4">
        <v>0.5</v>
      </c>
      <c r="G70" s="4">
        <v>2.7</v>
      </c>
      <c r="H70" s="4">
        <v>8.8000000000000007</v>
      </c>
      <c r="I70" s="6">
        <f t="shared" si="5"/>
        <v>1.1982265854460175</v>
      </c>
      <c r="J70" s="6">
        <f t="shared" si="6"/>
        <v>-0.42837084218102645</v>
      </c>
      <c r="K70" s="6">
        <f t="shared" si="7"/>
        <v>-0.30415035663476292</v>
      </c>
      <c r="L70" s="6">
        <f t="shared" si="8"/>
        <v>5.3253738226898912</v>
      </c>
      <c r="M70" s="6">
        <f t="shared" si="9"/>
        <v>2.1339202033941564</v>
      </c>
      <c r="N70" s="6">
        <f>Table1[[#This Row],[PtsSD]]*$D$1+Table1[[#This Row],[AstSD]]*$E$1+Table1[[#This Row],[StlSD]]*$F$1+Table1[[#This Row],[BlkSD]]*$G$1+Table1[[#This Row],[RbdSD]]*$H$1</f>
        <v>1.4537613677847003</v>
      </c>
    </row>
    <row r="71" spans="1:14" x14ac:dyDescent="0.25">
      <c r="A71" s="3">
        <v>67</v>
      </c>
      <c r="B71" s="3" t="s">
        <v>116</v>
      </c>
      <c r="C71" s="3" t="s">
        <v>94</v>
      </c>
      <c r="D71" s="4">
        <v>15.1</v>
      </c>
      <c r="E71" s="4">
        <v>3</v>
      </c>
      <c r="F71" s="4">
        <v>0.6</v>
      </c>
      <c r="G71" s="4">
        <v>1.9</v>
      </c>
      <c r="H71" s="4">
        <v>9.6999999999999993</v>
      </c>
      <c r="I71" s="6">
        <f t="shared" si="5"/>
        <v>1.1982265854460175</v>
      </c>
      <c r="J71" s="6">
        <f t="shared" si="6"/>
        <v>0.66960706758368738</v>
      </c>
      <c r="K71" s="6">
        <f t="shared" si="7"/>
        <v>-7.5087119294208429E-2</v>
      </c>
      <c r="L71" s="6">
        <f t="shared" si="8"/>
        <v>3.479895125800144</v>
      </c>
      <c r="M71" s="6">
        <f t="shared" si="9"/>
        <v>2.4979226351634081</v>
      </c>
      <c r="N71" s="6">
        <f>Table1[[#This Row],[PtsSD]]*$D$1+Table1[[#This Row],[AstSD]]*$E$1+Table1[[#This Row],[StlSD]]*$F$1+Table1[[#This Row],[BlkSD]]*$G$1+Table1[[#This Row],[RbdSD]]*$H$1</f>
        <v>1.5036951171591144</v>
      </c>
    </row>
    <row r="72" spans="1:14" x14ac:dyDescent="0.25">
      <c r="A72" s="3">
        <v>68</v>
      </c>
      <c r="B72" s="3" t="s">
        <v>117</v>
      </c>
      <c r="C72" s="3" t="s">
        <v>92</v>
      </c>
      <c r="D72" s="4">
        <v>14.9</v>
      </c>
      <c r="E72" s="4">
        <v>1.4</v>
      </c>
      <c r="F72" s="4">
        <v>1.1000000000000001</v>
      </c>
      <c r="G72" s="4">
        <v>0.2</v>
      </c>
      <c r="H72" s="4">
        <v>3.8</v>
      </c>
      <c r="I72" s="6">
        <f t="shared" si="5"/>
        <v>1.1640401752302616</v>
      </c>
      <c r="J72" s="6">
        <f t="shared" si="6"/>
        <v>-0.20877526022808376</v>
      </c>
      <c r="K72" s="6">
        <f t="shared" si="7"/>
        <v>1.0702290674085644</v>
      </c>
      <c r="L72" s="6">
        <f t="shared" si="8"/>
        <v>-0.44174710509056708</v>
      </c>
      <c r="M72" s="6">
        <f t="shared" si="9"/>
        <v>0.11168447134275437</v>
      </c>
      <c r="N72" s="6">
        <f>Table1[[#This Row],[PtsSD]]*$D$1+Table1[[#This Row],[AstSD]]*$E$1+Table1[[#This Row],[StlSD]]*$F$1+Table1[[#This Row],[BlkSD]]*$G$1+Table1[[#This Row],[RbdSD]]*$H$1</f>
        <v>0.42406618913971217</v>
      </c>
    </row>
    <row r="73" spans="1:14" x14ac:dyDescent="0.25">
      <c r="A73" s="3">
        <v>69</v>
      </c>
      <c r="B73" s="3" t="s">
        <v>119</v>
      </c>
      <c r="C73" s="3" t="s">
        <v>85</v>
      </c>
      <c r="D73" s="4">
        <v>14.6</v>
      </c>
      <c r="E73" s="4">
        <v>3.6</v>
      </c>
      <c r="F73" s="4">
        <v>1</v>
      </c>
      <c r="G73" s="4">
        <v>1.3</v>
      </c>
      <c r="H73" s="4">
        <v>7.2</v>
      </c>
      <c r="I73" s="6">
        <f t="shared" si="5"/>
        <v>1.1127605599066277</v>
      </c>
      <c r="J73" s="6">
        <f t="shared" si="6"/>
        <v>0.99900044051310155</v>
      </c>
      <c r="K73" s="6">
        <f t="shared" si="7"/>
        <v>0.84116583006800971</v>
      </c>
      <c r="L73" s="6">
        <f t="shared" si="8"/>
        <v>2.0957861031328346</v>
      </c>
      <c r="M73" s="6">
        <f t="shared" si="9"/>
        <v>1.4868047691377078</v>
      </c>
      <c r="N73" s="6">
        <f>Table1[[#This Row],[PtsSD]]*$D$1+Table1[[#This Row],[AstSD]]*$E$1+Table1[[#This Row],[StlSD]]*$F$1+Table1[[#This Row],[BlkSD]]*$G$1+Table1[[#This Row],[RbdSD]]*$H$1</f>
        <v>1.2715319998822769</v>
      </c>
    </row>
    <row r="74" spans="1:14" x14ac:dyDescent="0.25">
      <c r="A74" s="3">
        <v>70</v>
      </c>
      <c r="B74" s="3" t="s">
        <v>118</v>
      </c>
      <c r="C74" s="3" t="s">
        <v>71</v>
      </c>
      <c r="D74" s="4">
        <v>14.6</v>
      </c>
      <c r="E74" s="4">
        <v>1.3</v>
      </c>
      <c r="F74" s="4">
        <v>0.7</v>
      </c>
      <c r="G74" s="4">
        <v>0.4</v>
      </c>
      <c r="H74" s="4">
        <v>7</v>
      </c>
      <c r="I74" s="6">
        <f t="shared" si="5"/>
        <v>1.1127605599066277</v>
      </c>
      <c r="J74" s="6">
        <f t="shared" si="6"/>
        <v>-0.26367415571631936</v>
      </c>
      <c r="K74" s="6">
        <f t="shared" si="7"/>
        <v>0.15397611804634603</v>
      </c>
      <c r="L74" s="6">
        <f t="shared" si="8"/>
        <v>1.9622569131869612E-2</v>
      </c>
      <c r="M74" s="6">
        <f t="shared" si="9"/>
        <v>1.4059153398556516</v>
      </c>
      <c r="N74" s="6">
        <f>Table1[[#This Row],[PtsSD]]*$D$1+Table1[[#This Row],[AstSD]]*$E$1+Table1[[#This Row],[StlSD]]*$F$1+Table1[[#This Row],[BlkSD]]*$G$1+Table1[[#This Row],[RbdSD]]*$H$1</f>
        <v>0.58831620787658712</v>
      </c>
    </row>
    <row r="75" spans="1:14" x14ac:dyDescent="0.25">
      <c r="A75" s="3">
        <v>71</v>
      </c>
      <c r="B75" s="3" t="s">
        <v>120</v>
      </c>
      <c r="C75" s="3" t="s">
        <v>49</v>
      </c>
      <c r="D75" s="4">
        <v>14.5</v>
      </c>
      <c r="E75" s="4">
        <v>5</v>
      </c>
      <c r="F75" s="4">
        <v>1.2</v>
      </c>
      <c r="G75" s="4">
        <v>0.3</v>
      </c>
      <c r="H75" s="4">
        <v>4.7</v>
      </c>
      <c r="I75" s="6">
        <f t="shared" si="5"/>
        <v>1.0956673547987497</v>
      </c>
      <c r="J75" s="6">
        <f t="shared" si="6"/>
        <v>1.7675849773484011</v>
      </c>
      <c r="K75" s="6">
        <f t="shared" si="7"/>
        <v>1.2992923047491187</v>
      </c>
      <c r="L75" s="6">
        <f t="shared" si="8"/>
        <v>-0.21106226797934879</v>
      </c>
      <c r="M75" s="6">
        <f t="shared" si="9"/>
        <v>0.47568690311200684</v>
      </c>
      <c r="N75" s="6">
        <f>Table1[[#This Row],[PtsSD]]*$D$1+Table1[[#This Row],[AstSD]]*$E$1+Table1[[#This Row],[StlSD]]*$F$1+Table1[[#This Row],[BlkSD]]*$G$1+Table1[[#This Row],[RbdSD]]*$H$1</f>
        <v>0.94058908804717201</v>
      </c>
    </row>
    <row r="76" spans="1:14" x14ac:dyDescent="0.25">
      <c r="A76" s="3">
        <v>72</v>
      </c>
      <c r="B76" s="3" t="s">
        <v>121</v>
      </c>
      <c r="C76" s="3" t="s">
        <v>22</v>
      </c>
      <c r="D76" s="4">
        <v>14.5</v>
      </c>
      <c r="E76" s="4">
        <v>3</v>
      </c>
      <c r="F76" s="4">
        <v>0.9</v>
      </c>
      <c r="G76" s="4">
        <v>0.3</v>
      </c>
      <c r="H76" s="4">
        <v>4</v>
      </c>
      <c r="I76" s="6">
        <f t="shared" si="5"/>
        <v>1.0956673547987497</v>
      </c>
      <c r="J76" s="6">
        <f t="shared" si="6"/>
        <v>0.66960706758368738</v>
      </c>
      <c r="K76" s="6">
        <f t="shared" si="7"/>
        <v>0.61210259272745526</v>
      </c>
      <c r="L76" s="6">
        <f t="shared" si="8"/>
        <v>-0.21106226797934879</v>
      </c>
      <c r="M76" s="6">
        <f t="shared" si="9"/>
        <v>0.1925739006248105</v>
      </c>
      <c r="N76" s="6">
        <f>Table1[[#This Row],[PtsSD]]*$D$1+Table1[[#This Row],[AstSD]]*$E$1+Table1[[#This Row],[StlSD]]*$F$1+Table1[[#This Row],[BlkSD]]*$G$1+Table1[[#This Row],[RbdSD]]*$H$1</f>
        <v>0.56129244879354045</v>
      </c>
    </row>
    <row r="77" spans="1:14" x14ac:dyDescent="0.25">
      <c r="A77" s="3">
        <v>73</v>
      </c>
      <c r="B77" s="3" t="s">
        <v>122</v>
      </c>
      <c r="C77" s="3" t="s">
        <v>59</v>
      </c>
      <c r="D77" s="4">
        <v>14.4</v>
      </c>
      <c r="E77" s="4">
        <v>2.5</v>
      </c>
      <c r="F77" s="4">
        <v>1.6</v>
      </c>
      <c r="G77" s="4">
        <v>0.3</v>
      </c>
      <c r="H77" s="4">
        <v>6.2</v>
      </c>
      <c r="I77" s="6">
        <f t="shared" si="5"/>
        <v>1.0785741496908718</v>
      </c>
      <c r="J77" s="6">
        <f t="shared" si="6"/>
        <v>0.39511259014250888</v>
      </c>
      <c r="K77" s="6">
        <f t="shared" si="7"/>
        <v>2.215545254111337</v>
      </c>
      <c r="L77" s="6">
        <f t="shared" si="8"/>
        <v>-0.21106226797934879</v>
      </c>
      <c r="M77" s="6">
        <f t="shared" si="9"/>
        <v>1.0823576227274274</v>
      </c>
      <c r="N77" s="6">
        <f>Table1[[#This Row],[PtsSD]]*$D$1+Table1[[#This Row],[AstSD]]*$E$1+Table1[[#This Row],[StlSD]]*$F$1+Table1[[#This Row],[BlkSD]]*$G$1+Table1[[#This Row],[RbdSD]]*$H$1</f>
        <v>0.919738735401047</v>
      </c>
    </row>
    <row r="78" spans="1:14" x14ac:dyDescent="0.25">
      <c r="A78" s="3">
        <v>74</v>
      </c>
      <c r="B78" s="3" t="s">
        <v>123</v>
      </c>
      <c r="C78" s="3" t="s">
        <v>52</v>
      </c>
      <c r="D78" s="4">
        <v>14.3</v>
      </c>
      <c r="E78" s="4">
        <v>6.1</v>
      </c>
      <c r="F78" s="4">
        <v>1.5</v>
      </c>
      <c r="G78" s="4">
        <v>0.2</v>
      </c>
      <c r="H78" s="4">
        <v>2.6</v>
      </c>
      <c r="I78" s="6">
        <f t="shared" si="5"/>
        <v>1.061480944582994</v>
      </c>
      <c r="J78" s="6">
        <f t="shared" si="6"/>
        <v>2.3714728277189931</v>
      </c>
      <c r="K78" s="6">
        <f t="shared" si="7"/>
        <v>1.9864820167707822</v>
      </c>
      <c r="L78" s="6">
        <f t="shared" si="8"/>
        <v>-0.44174710509056708</v>
      </c>
      <c r="M78" s="6">
        <f t="shared" si="9"/>
        <v>-0.37365210434958196</v>
      </c>
      <c r="N78" s="6">
        <f>Table1[[#This Row],[PtsSD]]*$D$1+Table1[[#This Row],[AstSD]]*$E$1+Table1[[#This Row],[StlSD]]*$F$1+Table1[[#This Row],[BlkSD]]*$G$1+Table1[[#This Row],[RbdSD]]*$H$1</f>
        <v>0.94971866480081268</v>
      </c>
    </row>
    <row r="79" spans="1:14" x14ac:dyDescent="0.25">
      <c r="A79" s="3">
        <v>75</v>
      </c>
      <c r="B79" s="3" t="s">
        <v>124</v>
      </c>
      <c r="C79" s="3" t="s">
        <v>49</v>
      </c>
      <c r="D79" s="4">
        <v>14.3</v>
      </c>
      <c r="E79" s="4">
        <v>7.9</v>
      </c>
      <c r="F79" s="4">
        <v>1.6</v>
      </c>
      <c r="G79" s="4">
        <v>0.4</v>
      </c>
      <c r="H79" s="4">
        <v>4.2</v>
      </c>
      <c r="I79" s="6">
        <f t="shared" si="5"/>
        <v>1.061480944582994</v>
      </c>
      <c r="J79" s="6">
        <f t="shared" si="6"/>
        <v>3.3596529465072362</v>
      </c>
      <c r="K79" s="6">
        <f t="shared" si="7"/>
        <v>2.215545254111337</v>
      </c>
      <c r="L79" s="6">
        <f t="shared" si="8"/>
        <v>1.9622569131869612E-2</v>
      </c>
      <c r="M79" s="6">
        <f t="shared" si="9"/>
        <v>0.27346332990686667</v>
      </c>
      <c r="N79" s="6">
        <f>Table1[[#This Row],[PtsSD]]*$D$1+Table1[[#This Row],[AstSD]]*$E$1+Table1[[#This Row],[StlSD]]*$F$1+Table1[[#This Row],[BlkSD]]*$G$1+Table1[[#This Row],[RbdSD]]*$H$1</f>
        <v>1.3803427121441998</v>
      </c>
    </row>
    <row r="80" spans="1:14" x14ac:dyDescent="0.25">
      <c r="A80" s="3">
        <v>76</v>
      </c>
      <c r="B80" s="3" t="s">
        <v>125</v>
      </c>
      <c r="C80" s="3" t="s">
        <v>71</v>
      </c>
      <c r="D80" s="4">
        <v>14.2</v>
      </c>
      <c r="E80" s="4">
        <v>1.8</v>
      </c>
      <c r="F80" s="4">
        <v>1.1000000000000001</v>
      </c>
      <c r="G80" s="4">
        <v>0.8</v>
      </c>
      <c r="H80" s="4">
        <v>11</v>
      </c>
      <c r="I80" s="6">
        <f t="shared" si="5"/>
        <v>1.0443877394751158</v>
      </c>
      <c r="J80" s="6">
        <f t="shared" si="6"/>
        <v>1.0820321724859083E-2</v>
      </c>
      <c r="K80" s="6">
        <f t="shared" si="7"/>
        <v>1.0702290674085644</v>
      </c>
      <c r="L80" s="6">
        <f t="shared" si="8"/>
        <v>0.94236191757674292</v>
      </c>
      <c r="M80" s="6">
        <f t="shared" si="9"/>
        <v>3.0237039254967732</v>
      </c>
      <c r="N80" s="6">
        <f>Table1[[#This Row],[PtsSD]]*$D$1+Table1[[#This Row],[AstSD]]*$E$1+Table1[[#This Row],[StlSD]]*$F$1+Table1[[#This Row],[BlkSD]]*$G$1+Table1[[#This Row],[RbdSD]]*$H$1</f>
        <v>1.2221098190346573</v>
      </c>
    </row>
    <row r="81" spans="1:14" x14ac:dyDescent="0.25">
      <c r="A81" s="3">
        <v>77</v>
      </c>
      <c r="B81" s="3" t="s">
        <v>126</v>
      </c>
      <c r="C81" s="3" t="s">
        <v>59</v>
      </c>
      <c r="D81" s="4">
        <v>14.2</v>
      </c>
      <c r="E81" s="4">
        <v>2.9</v>
      </c>
      <c r="F81" s="4">
        <v>1.2</v>
      </c>
      <c r="G81" s="4">
        <v>0.9</v>
      </c>
      <c r="H81" s="4">
        <v>5.5</v>
      </c>
      <c r="I81" s="6">
        <f t="shared" si="5"/>
        <v>1.0443877394751158</v>
      </c>
      <c r="J81" s="6">
        <f t="shared" si="6"/>
        <v>0.61470817209545159</v>
      </c>
      <c r="K81" s="6">
        <f t="shared" si="7"/>
        <v>1.2992923047491187</v>
      </c>
      <c r="L81" s="6">
        <f t="shared" si="8"/>
        <v>1.1730467546879613</v>
      </c>
      <c r="M81" s="6">
        <f t="shared" si="9"/>
        <v>0.79924462024023102</v>
      </c>
      <c r="N81" s="6">
        <f>Table1[[#This Row],[PtsSD]]*$D$1+Table1[[#This Row],[AstSD]]*$E$1+Table1[[#This Row],[StlSD]]*$F$1+Table1[[#This Row],[BlkSD]]*$G$1+Table1[[#This Row],[RbdSD]]*$H$1</f>
        <v>0.9669577392252332</v>
      </c>
    </row>
    <row r="82" spans="1:14" x14ac:dyDescent="0.25">
      <c r="A82" s="3">
        <v>78</v>
      </c>
      <c r="B82" s="3" t="s">
        <v>130</v>
      </c>
      <c r="C82" s="3" t="s">
        <v>40</v>
      </c>
      <c r="D82" s="4">
        <v>14</v>
      </c>
      <c r="E82" s="4">
        <v>2.6</v>
      </c>
      <c r="F82" s="4">
        <v>0.7</v>
      </c>
      <c r="G82" s="4">
        <v>0.4</v>
      </c>
      <c r="H82" s="4">
        <v>4</v>
      </c>
      <c r="I82" s="6">
        <f t="shared" si="5"/>
        <v>1.0102013292593599</v>
      </c>
      <c r="J82" s="6">
        <f t="shared" si="6"/>
        <v>0.45001148563074461</v>
      </c>
      <c r="K82" s="6">
        <f t="shared" si="7"/>
        <v>0.15397611804634603</v>
      </c>
      <c r="L82" s="6">
        <f t="shared" si="8"/>
        <v>1.9622569131869612E-2</v>
      </c>
      <c r="M82" s="6">
        <f t="shared" si="9"/>
        <v>0.1925739006248105</v>
      </c>
      <c r="N82" s="6">
        <f>Table1[[#This Row],[PtsSD]]*$D$1+Table1[[#This Row],[AstSD]]*$E$1+Table1[[#This Row],[StlSD]]*$F$1+Table1[[#This Row],[BlkSD]]*$G$1+Table1[[#This Row],[RbdSD]]*$H$1</f>
        <v>0.45761727910565136</v>
      </c>
    </row>
    <row r="83" spans="1:14" x14ac:dyDescent="0.25">
      <c r="A83" s="3">
        <v>79</v>
      </c>
      <c r="B83" s="3" t="s">
        <v>128</v>
      </c>
      <c r="C83" s="3" t="s">
        <v>43</v>
      </c>
      <c r="D83" s="4">
        <v>14</v>
      </c>
      <c r="E83" s="4">
        <v>2.8</v>
      </c>
      <c r="F83" s="4">
        <v>0.8</v>
      </c>
      <c r="G83" s="4">
        <v>0.9</v>
      </c>
      <c r="H83" s="4">
        <v>6.8</v>
      </c>
      <c r="I83" s="6">
        <f t="shared" si="5"/>
        <v>1.0102013292593599</v>
      </c>
      <c r="J83" s="6">
        <f t="shared" si="6"/>
        <v>0.55980927660721591</v>
      </c>
      <c r="K83" s="6">
        <f t="shared" si="7"/>
        <v>0.38303935538690076</v>
      </c>
      <c r="L83" s="6">
        <f t="shared" si="8"/>
        <v>1.1730467546879613</v>
      </c>
      <c r="M83" s="6">
        <f t="shared" si="9"/>
        <v>1.3250259105735955</v>
      </c>
      <c r="N83" s="6">
        <f>Table1[[#This Row],[PtsSD]]*$D$1+Table1[[#This Row],[AstSD]]*$E$1+Table1[[#This Row],[StlSD]]*$F$1+Table1[[#This Row],[BlkSD]]*$G$1+Table1[[#This Row],[RbdSD]]*$H$1</f>
        <v>0.91344035272519963</v>
      </c>
    </row>
    <row r="84" spans="1:14" x14ac:dyDescent="0.25">
      <c r="A84" s="3">
        <v>80</v>
      </c>
      <c r="B84" s="3" t="s">
        <v>129</v>
      </c>
      <c r="C84" s="3" t="s">
        <v>43</v>
      </c>
      <c r="D84" s="4">
        <v>14</v>
      </c>
      <c r="E84" s="4">
        <v>3.2</v>
      </c>
      <c r="F84" s="4">
        <v>0.8</v>
      </c>
      <c r="G84" s="4">
        <v>0.1</v>
      </c>
      <c r="H84" s="4">
        <v>5</v>
      </c>
      <c r="I84" s="6">
        <f t="shared" si="5"/>
        <v>1.0102013292593599</v>
      </c>
      <c r="J84" s="6">
        <f t="shared" si="6"/>
        <v>0.77940485856015884</v>
      </c>
      <c r="K84" s="6">
        <f t="shared" si="7"/>
        <v>0.38303935538690076</v>
      </c>
      <c r="L84" s="6">
        <f t="shared" si="8"/>
        <v>-0.67243194220178548</v>
      </c>
      <c r="M84" s="6">
        <f t="shared" si="9"/>
        <v>0.59702104703509085</v>
      </c>
      <c r="N84" s="6">
        <f>Table1[[#This Row],[PtsSD]]*$D$1+Table1[[#This Row],[AstSD]]*$E$1+Table1[[#This Row],[StlSD]]*$F$1+Table1[[#This Row],[BlkSD]]*$G$1+Table1[[#This Row],[RbdSD]]*$H$1</f>
        <v>0.53493669187462523</v>
      </c>
    </row>
    <row r="85" spans="1:14" x14ac:dyDescent="0.25">
      <c r="A85" s="3">
        <v>81</v>
      </c>
      <c r="B85" s="3" t="s">
        <v>127</v>
      </c>
      <c r="C85" s="3" t="s">
        <v>103</v>
      </c>
      <c r="D85" s="4">
        <v>14</v>
      </c>
      <c r="E85" s="4">
        <v>2.7</v>
      </c>
      <c r="F85" s="4">
        <v>0.9</v>
      </c>
      <c r="G85" s="4">
        <v>0.2</v>
      </c>
      <c r="H85" s="4">
        <v>3.3</v>
      </c>
      <c r="I85" s="6">
        <f t="shared" si="5"/>
        <v>1.0102013292593599</v>
      </c>
      <c r="J85" s="6">
        <f t="shared" si="6"/>
        <v>0.50491038111898034</v>
      </c>
      <c r="K85" s="6">
        <f t="shared" si="7"/>
        <v>0.61210259272745526</v>
      </c>
      <c r="L85" s="6">
        <f t="shared" si="8"/>
        <v>-0.44174710509056708</v>
      </c>
      <c r="M85" s="6">
        <f t="shared" si="9"/>
        <v>-9.0539101862385812E-2</v>
      </c>
      <c r="N85" s="6">
        <f>Table1[[#This Row],[PtsSD]]*$D$1+Table1[[#This Row],[AstSD]]*$E$1+Table1[[#This Row],[StlSD]]*$F$1+Table1[[#This Row],[BlkSD]]*$G$1+Table1[[#This Row],[RbdSD]]*$H$1</f>
        <v>0.41148797777466006</v>
      </c>
    </row>
    <row r="86" spans="1:14" x14ac:dyDescent="0.25">
      <c r="A86" s="3">
        <v>82</v>
      </c>
      <c r="B86" s="3" t="s">
        <v>131</v>
      </c>
      <c r="C86" s="3" t="s">
        <v>100</v>
      </c>
      <c r="D86" s="4">
        <v>13.9</v>
      </c>
      <c r="E86" s="4">
        <v>2.1</v>
      </c>
      <c r="F86" s="4">
        <v>0.7</v>
      </c>
      <c r="G86" s="4">
        <v>0.1</v>
      </c>
      <c r="H86" s="4">
        <v>2.2999999999999998</v>
      </c>
      <c r="I86" s="6">
        <f t="shared" si="5"/>
        <v>0.99310812415148209</v>
      </c>
      <c r="J86" s="6">
        <f t="shared" si="6"/>
        <v>0.17551700818956617</v>
      </c>
      <c r="K86" s="6">
        <f t="shared" si="7"/>
        <v>0.15397611804634603</v>
      </c>
      <c r="L86" s="6">
        <f t="shared" si="8"/>
        <v>-0.67243194220178548</v>
      </c>
      <c r="M86" s="6">
        <f t="shared" si="9"/>
        <v>-0.49498624827266618</v>
      </c>
      <c r="N86" s="6">
        <f>Table1[[#This Row],[PtsSD]]*$D$1+Table1[[#This Row],[AstSD]]*$E$1+Table1[[#This Row],[StlSD]]*$F$1+Table1[[#This Row],[BlkSD]]*$G$1+Table1[[#This Row],[RbdSD]]*$H$1</f>
        <v>0.15627021560550872</v>
      </c>
    </row>
    <row r="87" spans="1:14" x14ac:dyDescent="0.25">
      <c r="A87" s="3">
        <v>83</v>
      </c>
      <c r="B87" s="3" t="s">
        <v>132</v>
      </c>
      <c r="C87" s="3" t="s">
        <v>43</v>
      </c>
      <c r="D87" s="4">
        <v>13.8</v>
      </c>
      <c r="E87" s="4">
        <v>4.5999999999999996</v>
      </c>
      <c r="F87" s="4">
        <v>0.7</v>
      </c>
      <c r="G87" s="4">
        <v>0.1</v>
      </c>
      <c r="H87" s="4">
        <v>7.2</v>
      </c>
      <c r="I87" s="6">
        <f t="shared" si="5"/>
        <v>0.97601491904360427</v>
      </c>
      <c r="J87" s="6">
        <f t="shared" si="6"/>
        <v>1.5479893953954582</v>
      </c>
      <c r="K87" s="6">
        <f t="shared" si="7"/>
        <v>0.15397611804634603</v>
      </c>
      <c r="L87" s="6">
        <f t="shared" si="8"/>
        <v>-0.67243194220178548</v>
      </c>
      <c r="M87" s="6">
        <f t="shared" si="9"/>
        <v>1.4868047691377078</v>
      </c>
      <c r="N87" s="6">
        <f>Table1[[#This Row],[PtsSD]]*$D$1+Table1[[#This Row],[AstSD]]*$E$1+Table1[[#This Row],[StlSD]]*$F$1+Table1[[#This Row],[BlkSD]]*$G$1+Table1[[#This Row],[RbdSD]]*$H$1</f>
        <v>0.82199493499639853</v>
      </c>
    </row>
    <row r="88" spans="1:14" x14ac:dyDescent="0.25">
      <c r="A88" s="3">
        <v>84</v>
      </c>
      <c r="B88" s="3" t="s">
        <v>134</v>
      </c>
      <c r="C88" s="3" t="s">
        <v>73</v>
      </c>
      <c r="D88" s="4">
        <v>13.8</v>
      </c>
      <c r="E88" s="4">
        <v>6.3</v>
      </c>
      <c r="F88" s="4">
        <v>1.2</v>
      </c>
      <c r="G88" s="4">
        <v>0.2</v>
      </c>
      <c r="H88" s="4">
        <v>4.3</v>
      </c>
      <c r="I88" s="6">
        <f t="shared" si="5"/>
        <v>0.97601491904360427</v>
      </c>
      <c r="J88" s="6">
        <f t="shared" si="6"/>
        <v>2.4812706186954654</v>
      </c>
      <c r="K88" s="6">
        <f t="shared" si="7"/>
        <v>1.2992923047491187</v>
      </c>
      <c r="L88" s="6">
        <f t="shared" si="8"/>
        <v>-0.44174710509056708</v>
      </c>
      <c r="M88" s="6">
        <f t="shared" si="9"/>
        <v>0.31390804454789456</v>
      </c>
      <c r="N88" s="6">
        <f>Table1[[#This Row],[PtsSD]]*$D$1+Table1[[#This Row],[AstSD]]*$E$1+Table1[[#This Row],[StlSD]]*$F$1+Table1[[#This Row],[BlkSD]]*$G$1+Table1[[#This Row],[RbdSD]]*$H$1</f>
        <v>0.98047198831053606</v>
      </c>
    </row>
    <row r="89" spans="1:14" x14ac:dyDescent="0.25">
      <c r="A89" s="3">
        <v>85</v>
      </c>
      <c r="B89" s="3" t="s">
        <v>135</v>
      </c>
      <c r="C89" s="3" t="s">
        <v>71</v>
      </c>
      <c r="D89" s="4">
        <v>13.8</v>
      </c>
      <c r="E89" s="4">
        <v>4.0999999999999996</v>
      </c>
      <c r="F89" s="4">
        <v>1.6</v>
      </c>
      <c r="G89" s="4">
        <v>0.5</v>
      </c>
      <c r="H89" s="4">
        <v>4.0999999999999996</v>
      </c>
      <c r="I89" s="6">
        <f t="shared" si="5"/>
        <v>0.97601491904360427</v>
      </c>
      <c r="J89" s="6">
        <f t="shared" si="6"/>
        <v>1.2734949179542798</v>
      </c>
      <c r="K89" s="6">
        <f t="shared" si="7"/>
        <v>2.215545254111337</v>
      </c>
      <c r="L89" s="6">
        <f t="shared" si="8"/>
        <v>0.25030740624308789</v>
      </c>
      <c r="M89" s="6">
        <f t="shared" si="9"/>
        <v>0.23301861526583839</v>
      </c>
      <c r="N89" s="6">
        <f>Table1[[#This Row],[PtsSD]]*$D$1+Table1[[#This Row],[AstSD]]*$E$1+Table1[[#This Row],[StlSD]]*$F$1+Table1[[#This Row],[BlkSD]]*$G$1+Table1[[#This Row],[RbdSD]]*$H$1</f>
        <v>0.96398508141026862</v>
      </c>
    </row>
    <row r="90" spans="1:14" x14ac:dyDescent="0.25">
      <c r="A90" s="3">
        <v>86</v>
      </c>
      <c r="B90" s="3" t="s">
        <v>133</v>
      </c>
      <c r="C90" s="3" t="s">
        <v>54</v>
      </c>
      <c r="D90" s="4">
        <v>13.8</v>
      </c>
      <c r="E90" s="4">
        <v>1.8</v>
      </c>
      <c r="F90" s="4">
        <v>0.8</v>
      </c>
      <c r="G90" s="4">
        <v>0.6</v>
      </c>
      <c r="H90" s="4">
        <v>6</v>
      </c>
      <c r="I90" s="6">
        <f t="shared" si="5"/>
        <v>0.97601491904360427</v>
      </c>
      <c r="J90" s="6">
        <f t="shared" si="6"/>
        <v>1.0820321724859083E-2</v>
      </c>
      <c r="K90" s="6">
        <f t="shared" si="7"/>
        <v>0.38303935538690076</v>
      </c>
      <c r="L90" s="6">
        <f t="shared" si="8"/>
        <v>0.48099224335430618</v>
      </c>
      <c r="M90" s="6">
        <f t="shared" si="9"/>
        <v>1.0014681934453713</v>
      </c>
      <c r="N90" s="6">
        <f>Table1[[#This Row],[PtsSD]]*$D$1+Table1[[#This Row],[AstSD]]*$E$1+Table1[[#This Row],[StlSD]]*$F$1+Table1[[#This Row],[BlkSD]]*$G$1+Table1[[#This Row],[RbdSD]]*$H$1</f>
        <v>0.62486691855830834</v>
      </c>
    </row>
    <row r="91" spans="1:14" x14ac:dyDescent="0.25">
      <c r="A91" s="3">
        <v>87</v>
      </c>
      <c r="B91" s="3" t="s">
        <v>136</v>
      </c>
      <c r="C91" s="3" t="s">
        <v>107</v>
      </c>
      <c r="D91" s="4">
        <v>13.7</v>
      </c>
      <c r="E91" s="4">
        <v>1.6</v>
      </c>
      <c r="F91" s="4">
        <v>0.7</v>
      </c>
      <c r="G91" s="4">
        <v>0.3</v>
      </c>
      <c r="H91" s="4">
        <v>8.3000000000000007</v>
      </c>
      <c r="I91" s="6">
        <f t="shared" si="5"/>
        <v>0.95892171393572601</v>
      </c>
      <c r="J91" s="6">
        <f t="shared" si="6"/>
        <v>-9.8977469251612271E-2</v>
      </c>
      <c r="K91" s="6">
        <f t="shared" si="7"/>
        <v>0.15397611804634603</v>
      </c>
      <c r="L91" s="6">
        <f t="shared" si="8"/>
        <v>-0.21106226797934879</v>
      </c>
      <c r="M91" s="6">
        <f t="shared" si="9"/>
        <v>1.9316966301890164</v>
      </c>
      <c r="N91" s="6">
        <f>Table1[[#This Row],[PtsSD]]*$D$1+Table1[[#This Row],[AstSD]]*$E$1+Table1[[#This Row],[StlSD]]*$F$1+Table1[[#This Row],[BlkSD]]*$G$1+Table1[[#This Row],[RbdSD]]*$H$1</f>
        <v>0.6456574238782482</v>
      </c>
    </row>
    <row r="92" spans="1:14" x14ac:dyDescent="0.25">
      <c r="A92" s="3">
        <v>88</v>
      </c>
      <c r="B92" s="3" t="s">
        <v>137</v>
      </c>
      <c r="C92" s="3" t="s">
        <v>83</v>
      </c>
      <c r="D92" s="4">
        <v>13.7</v>
      </c>
      <c r="E92" s="4">
        <v>1.2</v>
      </c>
      <c r="F92" s="4">
        <v>0.9</v>
      </c>
      <c r="G92" s="4">
        <v>0.9</v>
      </c>
      <c r="H92" s="4">
        <v>8.6</v>
      </c>
      <c r="I92" s="6">
        <f t="shared" si="5"/>
        <v>0.95892171393572601</v>
      </c>
      <c r="J92" s="6">
        <f t="shared" si="6"/>
        <v>-0.31857305120455509</v>
      </c>
      <c r="K92" s="6">
        <f t="shared" si="7"/>
        <v>0.61210259272745526</v>
      </c>
      <c r="L92" s="6">
        <f t="shared" si="8"/>
        <v>1.1730467546879613</v>
      </c>
      <c r="M92" s="6">
        <f t="shared" si="9"/>
        <v>2.0530307741120999</v>
      </c>
      <c r="N92" s="6">
        <f>Table1[[#This Row],[PtsSD]]*$D$1+Table1[[#This Row],[AstSD]]*$E$1+Table1[[#This Row],[StlSD]]*$F$1+Table1[[#This Row],[BlkSD]]*$G$1+Table1[[#This Row],[RbdSD]]*$H$1</f>
        <v>0.90234046087453923</v>
      </c>
    </row>
    <row r="93" spans="1:14" x14ac:dyDescent="0.25">
      <c r="A93" s="3">
        <v>89</v>
      </c>
      <c r="B93" s="3" t="s">
        <v>138</v>
      </c>
      <c r="C93" s="3" t="s">
        <v>83</v>
      </c>
      <c r="D93" s="4">
        <v>13.6</v>
      </c>
      <c r="E93" s="4">
        <v>1.8</v>
      </c>
      <c r="F93" s="4">
        <v>0.7</v>
      </c>
      <c r="G93" s="4">
        <v>0.5</v>
      </c>
      <c r="H93" s="4">
        <v>4.7</v>
      </c>
      <c r="I93" s="6">
        <f t="shared" si="5"/>
        <v>0.94182850882784819</v>
      </c>
      <c r="J93" s="6">
        <f t="shared" si="6"/>
        <v>1.0820321724859083E-2</v>
      </c>
      <c r="K93" s="6">
        <f t="shared" si="7"/>
        <v>0.15397611804634603</v>
      </c>
      <c r="L93" s="6">
        <f t="shared" si="8"/>
        <v>0.25030740624308789</v>
      </c>
      <c r="M93" s="6">
        <f t="shared" si="9"/>
        <v>0.47568690311200684</v>
      </c>
      <c r="N93" s="6">
        <f>Table1[[#This Row],[PtsSD]]*$D$1+Table1[[#This Row],[AstSD]]*$E$1+Table1[[#This Row],[StlSD]]*$F$1+Table1[[#This Row],[BlkSD]]*$G$1+Table1[[#This Row],[RbdSD]]*$H$1</f>
        <v>0.4404925262591427</v>
      </c>
    </row>
    <row r="94" spans="1:14" x14ac:dyDescent="0.25">
      <c r="A94" s="3">
        <v>90</v>
      </c>
      <c r="B94" s="3" t="s">
        <v>139</v>
      </c>
      <c r="C94" s="3" t="s">
        <v>52</v>
      </c>
      <c r="D94" s="4">
        <v>13.5</v>
      </c>
      <c r="E94" s="4">
        <v>2.4</v>
      </c>
      <c r="F94" s="4">
        <v>1.1000000000000001</v>
      </c>
      <c r="G94" s="4">
        <v>0.4</v>
      </c>
      <c r="H94" s="4">
        <v>4.5999999999999996</v>
      </c>
      <c r="I94" s="6">
        <f t="shared" si="5"/>
        <v>0.92473530371997026</v>
      </c>
      <c r="J94" s="6">
        <f t="shared" si="6"/>
        <v>0.34021369465427315</v>
      </c>
      <c r="K94" s="6">
        <f t="shared" si="7"/>
        <v>1.0702290674085644</v>
      </c>
      <c r="L94" s="6">
        <f t="shared" si="8"/>
        <v>1.9622569131869612E-2</v>
      </c>
      <c r="M94" s="6">
        <f t="shared" si="9"/>
        <v>0.43524218847097856</v>
      </c>
      <c r="N94" s="6">
        <f>Table1[[#This Row],[PtsSD]]*$D$1+Table1[[#This Row],[AstSD]]*$E$1+Table1[[#This Row],[StlSD]]*$F$1+Table1[[#This Row],[BlkSD]]*$G$1+Table1[[#This Row],[RbdSD]]*$H$1</f>
        <v>0.59598951322210647</v>
      </c>
    </row>
    <row r="95" spans="1:14" x14ac:dyDescent="0.25">
      <c r="A95" s="3">
        <v>91</v>
      </c>
      <c r="B95" s="3" t="s">
        <v>140</v>
      </c>
      <c r="C95" s="3" t="s">
        <v>100</v>
      </c>
      <c r="D95" s="4">
        <v>13.5</v>
      </c>
      <c r="E95" s="4">
        <v>0.4</v>
      </c>
      <c r="F95" s="4">
        <v>1.2</v>
      </c>
      <c r="G95" s="4">
        <v>1.6</v>
      </c>
      <c r="H95" s="4">
        <v>13.2</v>
      </c>
      <c r="I95" s="6">
        <f t="shared" si="5"/>
        <v>0.92473530371997026</v>
      </c>
      <c r="J95" s="6">
        <f t="shared" si="6"/>
        <v>-0.75776421511044068</v>
      </c>
      <c r="K95" s="6">
        <f t="shared" si="7"/>
        <v>1.2992923047491187</v>
      </c>
      <c r="L95" s="6">
        <f t="shared" si="8"/>
        <v>2.7878406144664893</v>
      </c>
      <c r="M95" s="6">
        <f t="shared" si="9"/>
        <v>3.9134876475993901</v>
      </c>
      <c r="N95" s="6">
        <f>Table1[[#This Row],[PtsSD]]*$D$1+Table1[[#This Row],[AstSD]]*$E$1+Table1[[#This Row],[StlSD]]*$F$1+Table1[[#This Row],[BlkSD]]*$G$1+Table1[[#This Row],[RbdSD]]*$H$1</f>
        <v>1.5216352154961221</v>
      </c>
    </row>
    <row r="96" spans="1:14" x14ac:dyDescent="0.25">
      <c r="A96" s="3">
        <v>92</v>
      </c>
      <c r="B96" s="3" t="s">
        <v>143</v>
      </c>
      <c r="C96" s="3" t="s">
        <v>92</v>
      </c>
      <c r="D96" s="4">
        <v>13.3</v>
      </c>
      <c r="E96" s="4">
        <v>1.6</v>
      </c>
      <c r="F96" s="4">
        <v>0.5</v>
      </c>
      <c r="G96" s="4">
        <v>0.7</v>
      </c>
      <c r="H96" s="4">
        <v>8.1</v>
      </c>
      <c r="I96" s="6">
        <f t="shared" si="5"/>
        <v>0.89054889350421451</v>
      </c>
      <c r="J96" s="6">
        <f t="shared" si="6"/>
        <v>-9.8977469251612271E-2</v>
      </c>
      <c r="K96" s="6">
        <f t="shared" si="7"/>
        <v>-0.30415035663476292</v>
      </c>
      <c r="L96" s="6">
        <f t="shared" si="8"/>
        <v>0.71167708046552447</v>
      </c>
      <c r="M96" s="6">
        <f t="shared" si="9"/>
        <v>1.8508072009069598</v>
      </c>
      <c r="N96" s="6">
        <f>Table1[[#This Row],[PtsSD]]*$D$1+Table1[[#This Row],[AstSD]]*$E$1+Table1[[#This Row],[StlSD]]*$F$1+Table1[[#This Row],[BlkSD]]*$G$1+Table1[[#This Row],[RbdSD]]*$H$1</f>
        <v>0.67865962295694804</v>
      </c>
    </row>
    <row r="97" spans="1:14" x14ac:dyDescent="0.25">
      <c r="A97" s="3">
        <v>93</v>
      </c>
      <c r="B97" s="3" t="s">
        <v>142</v>
      </c>
      <c r="C97" s="3" t="s">
        <v>22</v>
      </c>
      <c r="D97" s="4">
        <v>13.3</v>
      </c>
      <c r="E97" s="4">
        <v>1.1000000000000001</v>
      </c>
      <c r="F97" s="4">
        <v>0.3</v>
      </c>
      <c r="G97" s="4">
        <v>1.2</v>
      </c>
      <c r="H97" s="4">
        <v>5.3</v>
      </c>
      <c r="I97" s="6">
        <f t="shared" si="5"/>
        <v>0.89054889350421451</v>
      </c>
      <c r="J97" s="6">
        <f t="shared" si="6"/>
        <v>-0.37347194669279071</v>
      </c>
      <c r="K97" s="6">
        <f t="shared" si="7"/>
        <v>-0.76227683131587198</v>
      </c>
      <c r="L97" s="6">
        <f t="shared" si="8"/>
        <v>1.865101266021616</v>
      </c>
      <c r="M97" s="6">
        <f t="shared" si="9"/>
        <v>0.71835519095817491</v>
      </c>
      <c r="N97" s="6">
        <f>Table1[[#This Row],[PtsSD]]*$D$1+Table1[[#This Row],[AstSD]]*$E$1+Table1[[#This Row],[StlSD]]*$F$1+Table1[[#This Row],[BlkSD]]*$G$1+Table1[[#This Row],[RbdSD]]*$H$1</f>
        <v>0.50156498211020273</v>
      </c>
    </row>
    <row r="98" spans="1:14" x14ac:dyDescent="0.25">
      <c r="A98" s="3">
        <v>94</v>
      </c>
      <c r="B98" s="3" t="s">
        <v>141</v>
      </c>
      <c r="C98" s="3" t="s">
        <v>103</v>
      </c>
      <c r="D98" s="4">
        <v>13.3</v>
      </c>
      <c r="E98" s="4">
        <v>1.2</v>
      </c>
      <c r="F98" s="4">
        <v>1</v>
      </c>
      <c r="G98" s="4">
        <v>1.5</v>
      </c>
      <c r="H98" s="4">
        <v>8.6999999999999993</v>
      </c>
      <c r="I98" s="6">
        <f t="shared" si="5"/>
        <v>0.89054889350421451</v>
      </c>
      <c r="J98" s="6">
        <f t="shared" si="6"/>
        <v>-0.31857305120455509</v>
      </c>
      <c r="K98" s="6">
        <f t="shared" si="7"/>
        <v>0.84116583006800971</v>
      </c>
      <c r="L98" s="6">
        <f t="shared" si="8"/>
        <v>2.5571557773552707</v>
      </c>
      <c r="M98" s="6">
        <f t="shared" si="9"/>
        <v>2.0934754887531279</v>
      </c>
      <c r="N98" s="6">
        <f>Table1[[#This Row],[PtsSD]]*$D$1+Table1[[#This Row],[AstSD]]*$E$1+Table1[[#This Row],[StlSD]]*$F$1+Table1[[#This Row],[BlkSD]]*$G$1+Table1[[#This Row],[RbdSD]]*$H$1</f>
        <v>1.1318933966744711</v>
      </c>
    </row>
    <row r="99" spans="1:14" x14ac:dyDescent="0.25">
      <c r="A99" s="3">
        <v>95</v>
      </c>
      <c r="B99" s="3" t="s">
        <v>144</v>
      </c>
      <c r="C99" s="3" t="s">
        <v>47</v>
      </c>
      <c r="D99" s="4">
        <v>13.2</v>
      </c>
      <c r="E99" s="4">
        <v>3</v>
      </c>
      <c r="F99" s="4">
        <v>0.6</v>
      </c>
      <c r="G99" s="4">
        <v>1.2</v>
      </c>
      <c r="H99" s="4">
        <v>8.3000000000000007</v>
      </c>
      <c r="I99" s="6">
        <f t="shared" si="5"/>
        <v>0.87345568839633625</v>
      </c>
      <c r="J99" s="6">
        <f t="shared" si="6"/>
        <v>0.66960706758368738</v>
      </c>
      <c r="K99" s="6">
        <f t="shared" si="7"/>
        <v>-7.5087119294208429E-2</v>
      </c>
      <c r="L99" s="6">
        <f t="shared" si="8"/>
        <v>1.865101266021616</v>
      </c>
      <c r="M99" s="6">
        <f t="shared" si="9"/>
        <v>1.9316966301890164</v>
      </c>
      <c r="N99" s="6">
        <f>Table1[[#This Row],[PtsSD]]*$D$1+Table1[[#This Row],[AstSD]]*$E$1+Table1[[#This Row],[StlSD]]*$F$1+Table1[[#This Row],[BlkSD]]*$G$1+Table1[[#This Row],[RbdSD]]*$H$1</f>
        <v>1.0507995680825526</v>
      </c>
    </row>
    <row r="100" spans="1:14" x14ac:dyDescent="0.25">
      <c r="A100" s="3">
        <v>96</v>
      </c>
      <c r="B100" s="3" t="s">
        <v>145</v>
      </c>
      <c r="C100" s="3" t="s">
        <v>83</v>
      </c>
      <c r="D100" s="4">
        <v>13.2</v>
      </c>
      <c r="E100" s="4">
        <v>3.5</v>
      </c>
      <c r="F100" s="4">
        <v>0.8</v>
      </c>
      <c r="G100" s="4">
        <v>0.5</v>
      </c>
      <c r="H100" s="4">
        <v>2.9</v>
      </c>
      <c r="I100" s="6">
        <f t="shared" si="5"/>
        <v>0.87345568839633625</v>
      </c>
      <c r="J100" s="6">
        <f t="shared" si="6"/>
        <v>0.94410154502486576</v>
      </c>
      <c r="K100" s="6">
        <f t="shared" si="7"/>
        <v>0.38303935538690076</v>
      </c>
      <c r="L100" s="6">
        <f t="shared" si="8"/>
        <v>0.25030740624308789</v>
      </c>
      <c r="M100" s="6">
        <f t="shared" si="9"/>
        <v>-0.2523179604264979</v>
      </c>
      <c r="N100" s="6">
        <f>Table1[[#This Row],[PtsSD]]*$D$1+Table1[[#This Row],[AstSD]]*$E$1+Table1[[#This Row],[StlSD]]*$F$1+Table1[[#This Row],[BlkSD]]*$G$1+Table1[[#This Row],[RbdSD]]*$H$1</f>
        <v>0.4953954376830727</v>
      </c>
    </row>
    <row r="101" spans="1:14" x14ac:dyDescent="0.25">
      <c r="A101" s="3">
        <v>97</v>
      </c>
      <c r="B101" s="3" t="s">
        <v>146</v>
      </c>
      <c r="C101" s="3" t="s">
        <v>59</v>
      </c>
      <c r="D101" s="4">
        <v>13.2</v>
      </c>
      <c r="E101" s="4">
        <v>1.7</v>
      </c>
      <c r="F101" s="4">
        <v>0.5</v>
      </c>
      <c r="G101" s="4">
        <v>1.5</v>
      </c>
      <c r="H101" s="4">
        <v>9.5</v>
      </c>
      <c r="I101" s="6">
        <f t="shared" si="5"/>
        <v>0.87345568839633625</v>
      </c>
      <c r="J101" s="6">
        <f t="shared" si="6"/>
        <v>-4.4078573763376656E-2</v>
      </c>
      <c r="K101" s="6">
        <f t="shared" si="7"/>
        <v>-0.30415035663476292</v>
      </c>
      <c r="L101" s="6">
        <f t="shared" si="8"/>
        <v>2.5571557773552707</v>
      </c>
      <c r="M101" s="6">
        <f t="shared" si="9"/>
        <v>2.4170332058813524</v>
      </c>
      <c r="N101" s="6">
        <f>Table1[[#This Row],[PtsSD]]*$D$1+Table1[[#This Row],[AstSD]]*$E$1+Table1[[#This Row],[StlSD]]*$F$1+Table1[[#This Row],[BlkSD]]*$G$1+Table1[[#This Row],[RbdSD]]*$H$1</f>
        <v>1.0745784460505723</v>
      </c>
    </row>
    <row r="102" spans="1:14" x14ac:dyDescent="0.25">
      <c r="A102" s="3">
        <v>98</v>
      </c>
      <c r="B102" s="3" t="s">
        <v>148</v>
      </c>
      <c r="C102" s="3" t="s">
        <v>107</v>
      </c>
      <c r="D102" s="4">
        <v>13.1</v>
      </c>
      <c r="E102" s="4">
        <v>2.6</v>
      </c>
      <c r="F102" s="4">
        <v>1.9</v>
      </c>
      <c r="G102" s="4">
        <v>0.5</v>
      </c>
      <c r="H102" s="4">
        <v>4.9000000000000004</v>
      </c>
      <c r="I102" s="6">
        <f t="shared" si="5"/>
        <v>0.85636248328845843</v>
      </c>
      <c r="J102" s="6">
        <f t="shared" si="6"/>
        <v>0.45001148563074461</v>
      </c>
      <c r="K102" s="6">
        <f t="shared" si="7"/>
        <v>2.902734966133</v>
      </c>
      <c r="L102" s="6">
        <f t="shared" si="8"/>
        <v>0.25030740624308789</v>
      </c>
      <c r="M102" s="6">
        <f t="shared" si="9"/>
        <v>0.55657633239406301</v>
      </c>
      <c r="N102" s="6">
        <f>Table1[[#This Row],[PtsSD]]*$D$1+Table1[[#This Row],[AstSD]]*$E$1+Table1[[#This Row],[StlSD]]*$F$1+Table1[[#This Row],[BlkSD]]*$G$1+Table1[[#This Row],[RbdSD]]*$H$1</f>
        <v>0.93118266444791231</v>
      </c>
    </row>
    <row r="103" spans="1:14" x14ac:dyDescent="0.25">
      <c r="A103" s="3">
        <v>99</v>
      </c>
      <c r="B103" s="3" t="s">
        <v>147</v>
      </c>
      <c r="C103" s="3" t="s">
        <v>107</v>
      </c>
      <c r="D103" s="4">
        <v>13.1</v>
      </c>
      <c r="E103" s="4">
        <v>4.4000000000000004</v>
      </c>
      <c r="F103" s="4">
        <v>0.7</v>
      </c>
      <c r="G103" s="4">
        <v>0</v>
      </c>
      <c r="H103" s="4">
        <v>1.8</v>
      </c>
      <c r="I103" s="6">
        <f t="shared" si="5"/>
        <v>0.85636248328845843</v>
      </c>
      <c r="J103" s="6">
        <f t="shared" si="6"/>
        <v>1.4381916044189873</v>
      </c>
      <c r="K103" s="6">
        <f t="shared" si="7"/>
        <v>0.15397611804634603</v>
      </c>
      <c r="L103" s="6">
        <f t="shared" si="8"/>
        <v>-0.90311677931300371</v>
      </c>
      <c r="M103" s="6">
        <f t="shared" si="9"/>
        <v>-0.6972098214778063</v>
      </c>
      <c r="N103" s="6">
        <f>Table1[[#This Row],[PtsSD]]*$D$1+Table1[[#This Row],[AstSD]]*$E$1+Table1[[#This Row],[StlSD]]*$F$1+Table1[[#This Row],[BlkSD]]*$G$1+Table1[[#This Row],[RbdSD]]*$H$1</f>
        <v>0.29273400238477515</v>
      </c>
    </row>
    <row r="104" spans="1:14" x14ac:dyDescent="0.25">
      <c r="A104" s="3">
        <v>100</v>
      </c>
      <c r="B104" s="3" t="s">
        <v>149</v>
      </c>
      <c r="C104" s="3" t="s">
        <v>20</v>
      </c>
      <c r="D104" s="4">
        <v>13.1</v>
      </c>
      <c r="E104" s="4">
        <v>4.0999999999999996</v>
      </c>
      <c r="F104" s="4">
        <v>1.1000000000000001</v>
      </c>
      <c r="G104" s="4">
        <v>0.1</v>
      </c>
      <c r="H104" s="4">
        <v>3.9</v>
      </c>
      <c r="I104" s="6">
        <f t="shared" si="5"/>
        <v>0.85636248328845843</v>
      </c>
      <c r="J104" s="6">
        <f t="shared" si="6"/>
        <v>1.2734949179542798</v>
      </c>
      <c r="K104" s="6">
        <f t="shared" si="7"/>
        <v>1.0702290674085644</v>
      </c>
      <c r="L104" s="6">
        <f t="shared" si="8"/>
        <v>-0.67243194220178548</v>
      </c>
      <c r="M104" s="6">
        <f t="shared" si="9"/>
        <v>0.15212918598378244</v>
      </c>
      <c r="N104" s="6">
        <f>Table1[[#This Row],[PtsSD]]*$D$1+Table1[[#This Row],[AstSD]]*$E$1+Table1[[#This Row],[StlSD]]*$F$1+Table1[[#This Row],[BlkSD]]*$G$1+Table1[[#This Row],[RbdSD]]*$H$1</f>
        <v>0.60170313455516677</v>
      </c>
    </row>
    <row r="105" spans="1:14" x14ac:dyDescent="0.25">
      <c r="A105" s="3">
        <v>101</v>
      </c>
      <c r="B105" s="3" t="s">
        <v>150</v>
      </c>
      <c r="C105" s="3" t="s">
        <v>107</v>
      </c>
      <c r="D105" s="4">
        <v>13</v>
      </c>
      <c r="E105" s="4">
        <v>1.1000000000000001</v>
      </c>
      <c r="F105" s="4">
        <v>0.5</v>
      </c>
      <c r="G105" s="4">
        <v>1.4</v>
      </c>
      <c r="H105" s="4">
        <v>6.8</v>
      </c>
      <c r="I105" s="6">
        <f t="shared" si="5"/>
        <v>0.8392692781805805</v>
      </c>
      <c r="J105" s="6">
        <f t="shared" si="6"/>
        <v>-0.37347194669279071</v>
      </c>
      <c r="K105" s="6">
        <f t="shared" si="7"/>
        <v>-0.30415035663476292</v>
      </c>
      <c r="L105" s="6">
        <f t="shared" si="8"/>
        <v>2.3264709402440524</v>
      </c>
      <c r="M105" s="6">
        <f t="shared" si="9"/>
        <v>1.3250259105735955</v>
      </c>
      <c r="N105" s="6">
        <f>Table1[[#This Row],[PtsSD]]*$D$1+Table1[[#This Row],[AstSD]]*$E$1+Table1[[#This Row],[StlSD]]*$F$1+Table1[[#This Row],[BlkSD]]*$G$1+Table1[[#This Row],[RbdSD]]*$H$1</f>
        <v>0.74543966377172854</v>
      </c>
    </row>
    <row r="106" spans="1:14" x14ac:dyDescent="0.25">
      <c r="A106" s="3">
        <v>102</v>
      </c>
      <c r="B106" s="3" t="s">
        <v>152</v>
      </c>
      <c r="C106" s="3" t="s">
        <v>75</v>
      </c>
      <c r="D106" s="4">
        <v>13</v>
      </c>
      <c r="E106" s="4">
        <v>3</v>
      </c>
      <c r="F106" s="4">
        <v>1.1000000000000001</v>
      </c>
      <c r="G106" s="4">
        <v>0.2</v>
      </c>
      <c r="H106" s="4">
        <v>3.2</v>
      </c>
      <c r="I106" s="6">
        <f t="shared" si="5"/>
        <v>0.8392692781805805</v>
      </c>
      <c r="J106" s="6">
        <f t="shared" si="6"/>
        <v>0.66960706758368738</v>
      </c>
      <c r="K106" s="6">
        <f t="shared" si="7"/>
        <v>1.0702290674085644</v>
      </c>
      <c r="L106" s="6">
        <f t="shared" si="8"/>
        <v>-0.44174710509056708</v>
      </c>
      <c r="M106" s="6">
        <f t="shared" si="9"/>
        <v>-0.1309838165034137</v>
      </c>
      <c r="N106" s="6">
        <f>Table1[[#This Row],[PtsSD]]*$D$1+Table1[[#This Row],[AstSD]]*$E$1+Table1[[#This Row],[StlSD]]*$F$1+Table1[[#This Row],[BlkSD]]*$G$1+Table1[[#This Row],[RbdSD]]*$H$1</f>
        <v>0.45377772801792848</v>
      </c>
    </row>
    <row r="107" spans="1:14" x14ac:dyDescent="0.25">
      <c r="A107" s="3">
        <v>103</v>
      </c>
      <c r="B107" s="3" t="s">
        <v>151</v>
      </c>
      <c r="C107" s="3" t="s">
        <v>34</v>
      </c>
      <c r="D107" s="4">
        <v>13</v>
      </c>
      <c r="E107" s="4">
        <v>5.0999999999999996</v>
      </c>
      <c r="F107" s="4">
        <v>0.9</v>
      </c>
      <c r="G107" s="4">
        <v>0.7</v>
      </c>
      <c r="H107" s="4">
        <v>7.5</v>
      </c>
      <c r="I107" s="6">
        <f t="shared" si="5"/>
        <v>0.8392692781805805</v>
      </c>
      <c r="J107" s="6">
        <f t="shared" si="6"/>
        <v>1.8224838728366366</v>
      </c>
      <c r="K107" s="6">
        <f t="shared" si="7"/>
        <v>0.61210259272745526</v>
      </c>
      <c r="L107" s="6">
        <f t="shared" si="8"/>
        <v>0.71167708046552447</v>
      </c>
      <c r="M107" s="6">
        <f t="shared" si="9"/>
        <v>1.6081389130607917</v>
      </c>
      <c r="N107" s="6">
        <f>Table1[[#This Row],[PtsSD]]*$D$1+Table1[[#This Row],[AstSD]]*$E$1+Table1[[#This Row],[StlSD]]*$F$1+Table1[[#This Row],[BlkSD]]*$G$1+Table1[[#This Row],[RbdSD]]*$H$1</f>
        <v>1.1364722916126067</v>
      </c>
    </row>
    <row r="108" spans="1:14" x14ac:dyDescent="0.25">
      <c r="A108" s="3">
        <v>104</v>
      </c>
      <c r="B108" s="3" t="s">
        <v>153</v>
      </c>
      <c r="C108" s="3" t="s">
        <v>94</v>
      </c>
      <c r="D108" s="4">
        <v>12.8</v>
      </c>
      <c r="E108" s="4">
        <v>2</v>
      </c>
      <c r="F108" s="4">
        <v>1.7</v>
      </c>
      <c r="G108" s="4">
        <v>0.8</v>
      </c>
      <c r="H108" s="4">
        <v>6.2</v>
      </c>
      <c r="I108" s="6">
        <f t="shared" si="5"/>
        <v>0.80508286796482476</v>
      </c>
      <c r="J108" s="6">
        <f t="shared" si="6"/>
        <v>0.12061811270133044</v>
      </c>
      <c r="K108" s="6">
        <f t="shared" si="7"/>
        <v>2.4446084914518913</v>
      </c>
      <c r="L108" s="6">
        <f t="shared" si="8"/>
        <v>0.94236191757674292</v>
      </c>
      <c r="M108" s="6">
        <f t="shared" si="9"/>
        <v>1.0823576227274274</v>
      </c>
      <c r="N108" s="6">
        <f>Table1[[#This Row],[PtsSD]]*$D$1+Table1[[#This Row],[AstSD]]*$E$1+Table1[[#This Row],[StlSD]]*$F$1+Table1[[#This Row],[BlkSD]]*$G$1+Table1[[#This Row],[RbdSD]]*$H$1</f>
        <v>0.99016556882949402</v>
      </c>
    </row>
    <row r="109" spans="1:14" x14ac:dyDescent="0.25">
      <c r="A109" s="3">
        <v>105</v>
      </c>
      <c r="B109" s="3" t="s">
        <v>154</v>
      </c>
      <c r="C109" s="3" t="s">
        <v>103</v>
      </c>
      <c r="D109" s="4">
        <v>12.8</v>
      </c>
      <c r="E109" s="4">
        <v>5.7</v>
      </c>
      <c r="F109" s="4">
        <v>0.6</v>
      </c>
      <c r="G109" s="4">
        <v>0.1</v>
      </c>
      <c r="H109" s="4">
        <v>3</v>
      </c>
      <c r="I109" s="6">
        <f t="shared" si="5"/>
        <v>0.80508286796482476</v>
      </c>
      <c r="J109" s="6">
        <f t="shared" si="6"/>
        <v>2.1518772457660509</v>
      </c>
      <c r="K109" s="6">
        <f t="shared" si="7"/>
        <v>-7.5087119294208429E-2</v>
      </c>
      <c r="L109" s="6">
        <f t="shared" si="8"/>
        <v>-0.67243194220178548</v>
      </c>
      <c r="M109" s="6">
        <f t="shared" si="9"/>
        <v>-0.21187324578546984</v>
      </c>
      <c r="N109" s="6">
        <f>Table1[[#This Row],[PtsSD]]*$D$1+Table1[[#This Row],[AstSD]]*$E$1+Table1[[#This Row],[StlSD]]*$F$1+Table1[[#This Row],[BlkSD]]*$G$1+Table1[[#This Row],[RbdSD]]*$H$1</f>
        <v>0.51739780116116463</v>
      </c>
    </row>
    <row r="110" spans="1:14" x14ac:dyDescent="0.25">
      <c r="A110" s="3">
        <v>106</v>
      </c>
      <c r="B110" s="3" t="s">
        <v>155</v>
      </c>
      <c r="C110" s="3" t="s">
        <v>107</v>
      </c>
      <c r="D110" s="4">
        <v>12.6</v>
      </c>
      <c r="E110" s="4">
        <v>5.4</v>
      </c>
      <c r="F110" s="4">
        <v>1.2</v>
      </c>
      <c r="G110" s="4">
        <v>1.5</v>
      </c>
      <c r="H110" s="4">
        <v>11.3</v>
      </c>
      <c r="I110" s="6">
        <f t="shared" si="5"/>
        <v>0.77089645774906868</v>
      </c>
      <c r="J110" s="6">
        <f t="shared" si="6"/>
        <v>1.9871805593013441</v>
      </c>
      <c r="K110" s="6">
        <f t="shared" si="7"/>
        <v>1.2992923047491187</v>
      </c>
      <c r="L110" s="6">
        <f t="shared" si="8"/>
        <v>2.5571557773552707</v>
      </c>
      <c r="M110" s="6">
        <f t="shared" si="9"/>
        <v>3.1450380694198574</v>
      </c>
      <c r="N110" s="6">
        <f>Table1[[#This Row],[PtsSD]]*$D$1+Table1[[#This Row],[AstSD]]*$E$1+Table1[[#This Row],[StlSD]]*$F$1+Table1[[#This Row],[BlkSD]]*$G$1+Table1[[#This Row],[RbdSD]]*$H$1</f>
        <v>1.8361798753846195</v>
      </c>
    </row>
    <row r="111" spans="1:14" x14ac:dyDescent="0.25">
      <c r="A111" s="3">
        <v>107</v>
      </c>
      <c r="B111" s="3" t="s">
        <v>156</v>
      </c>
      <c r="C111" s="3" t="s">
        <v>28</v>
      </c>
      <c r="D111" s="4">
        <v>12.5</v>
      </c>
      <c r="E111" s="4">
        <v>4.0999999999999996</v>
      </c>
      <c r="F111" s="4">
        <v>1</v>
      </c>
      <c r="G111" s="4">
        <v>0.4</v>
      </c>
      <c r="H111" s="4">
        <v>2.6</v>
      </c>
      <c r="I111" s="6">
        <f t="shared" si="5"/>
        <v>0.75380325264119075</v>
      </c>
      <c r="J111" s="6">
        <f t="shared" si="6"/>
        <v>1.2734949179542798</v>
      </c>
      <c r="K111" s="6">
        <f t="shared" si="7"/>
        <v>0.84116583006800971</v>
      </c>
      <c r="L111" s="6">
        <f t="shared" si="8"/>
        <v>1.9622569131869612E-2</v>
      </c>
      <c r="M111" s="6">
        <f t="shared" si="9"/>
        <v>-0.37365210434958196</v>
      </c>
      <c r="N111" s="6">
        <f>Table1[[#This Row],[PtsSD]]*$D$1+Table1[[#This Row],[AstSD]]*$E$1+Table1[[#This Row],[StlSD]]*$F$1+Table1[[#This Row],[BlkSD]]*$G$1+Table1[[#This Row],[RbdSD]]*$H$1</f>
        <v>0.53522779839327861</v>
      </c>
    </row>
    <row r="112" spans="1:14" x14ac:dyDescent="0.25">
      <c r="A112" s="3">
        <v>108</v>
      </c>
      <c r="B112" s="3" t="s">
        <v>158</v>
      </c>
      <c r="C112" s="3" t="s">
        <v>79</v>
      </c>
      <c r="D112" s="4">
        <v>12.3</v>
      </c>
      <c r="E112" s="4">
        <v>4.0999999999999996</v>
      </c>
      <c r="F112" s="4">
        <v>0.6</v>
      </c>
      <c r="G112" s="4">
        <v>0.1</v>
      </c>
      <c r="H112" s="4">
        <v>2.4</v>
      </c>
      <c r="I112" s="6">
        <f t="shared" si="5"/>
        <v>0.719616842425435</v>
      </c>
      <c r="J112" s="6">
        <f t="shared" si="6"/>
        <v>1.2734949179542798</v>
      </c>
      <c r="K112" s="6">
        <f t="shared" si="7"/>
        <v>-7.5087119294208429E-2</v>
      </c>
      <c r="L112" s="6">
        <f t="shared" si="8"/>
        <v>-0.67243194220178548</v>
      </c>
      <c r="M112" s="6">
        <f t="shared" si="9"/>
        <v>-0.45454153363163813</v>
      </c>
      <c r="N112" s="6">
        <f>Table1[[#This Row],[PtsSD]]*$D$1+Table1[[#This Row],[AstSD]]*$E$1+Table1[[#This Row],[StlSD]]*$F$1+Table1[[#This Row],[BlkSD]]*$G$1+Table1[[#This Row],[RbdSD]]*$H$1</f>
        <v>0.26754787036775973</v>
      </c>
    </row>
    <row r="113" spans="1:14" x14ac:dyDescent="0.25">
      <c r="A113" s="3">
        <v>109</v>
      </c>
      <c r="B113" s="3" t="s">
        <v>159</v>
      </c>
      <c r="C113" s="3" t="s">
        <v>26</v>
      </c>
      <c r="D113" s="4">
        <v>12.3</v>
      </c>
      <c r="E113" s="4">
        <v>1.7</v>
      </c>
      <c r="F113" s="4">
        <v>1.9</v>
      </c>
      <c r="G113" s="4">
        <v>0.4</v>
      </c>
      <c r="H113" s="4">
        <v>2.6</v>
      </c>
      <c r="I113" s="6">
        <f t="shared" si="5"/>
        <v>0.719616842425435</v>
      </c>
      <c r="J113" s="6">
        <f t="shared" si="6"/>
        <v>-4.4078573763376656E-2</v>
      </c>
      <c r="K113" s="6">
        <f t="shared" si="7"/>
        <v>2.902734966133</v>
      </c>
      <c r="L113" s="6">
        <f t="shared" si="8"/>
        <v>1.9622569131869612E-2</v>
      </c>
      <c r="M113" s="6">
        <f t="shared" si="9"/>
        <v>-0.37365210434958196</v>
      </c>
      <c r="N113" s="6">
        <f>Table1[[#This Row],[PtsSD]]*$D$1+Table1[[#This Row],[AstSD]]*$E$1+Table1[[#This Row],[StlSD]]*$F$1+Table1[[#This Row],[BlkSD]]*$G$1+Table1[[#This Row],[RbdSD]]*$H$1</f>
        <v>0.57069254739476916</v>
      </c>
    </row>
    <row r="114" spans="1:14" x14ac:dyDescent="0.25">
      <c r="A114" s="3">
        <v>110</v>
      </c>
      <c r="B114" s="3" t="s">
        <v>157</v>
      </c>
      <c r="C114" s="3" t="s">
        <v>94</v>
      </c>
      <c r="D114" s="4">
        <v>12.3</v>
      </c>
      <c r="E114" s="4">
        <v>4.3</v>
      </c>
      <c r="F114" s="4">
        <v>1</v>
      </c>
      <c r="G114" s="4">
        <v>0.3</v>
      </c>
      <c r="H114" s="4">
        <v>3</v>
      </c>
      <c r="I114" s="6">
        <f t="shared" si="5"/>
        <v>0.719616842425435</v>
      </c>
      <c r="J114" s="6">
        <f t="shared" si="6"/>
        <v>1.3832927089307512</v>
      </c>
      <c r="K114" s="6">
        <f t="shared" si="7"/>
        <v>0.84116583006800971</v>
      </c>
      <c r="L114" s="6">
        <f t="shared" si="8"/>
        <v>-0.21106226797934879</v>
      </c>
      <c r="M114" s="6">
        <f t="shared" si="9"/>
        <v>-0.21187324578546984</v>
      </c>
      <c r="N114" s="6">
        <f>Table1[[#This Row],[PtsSD]]*$D$1+Table1[[#This Row],[AstSD]]*$E$1+Table1[[#This Row],[StlSD]]*$F$1+Table1[[#This Row],[BlkSD]]*$G$1+Table1[[#This Row],[RbdSD]]*$H$1</f>
        <v>0.5446844796699859</v>
      </c>
    </row>
    <row r="115" spans="1:14" x14ac:dyDescent="0.25">
      <c r="A115" s="3">
        <v>111</v>
      </c>
      <c r="B115" s="3" t="s">
        <v>160</v>
      </c>
      <c r="C115" s="3" t="s">
        <v>103</v>
      </c>
      <c r="D115" s="4">
        <v>12.3</v>
      </c>
      <c r="E115" s="4">
        <v>0.9</v>
      </c>
      <c r="F115" s="4">
        <v>0.4</v>
      </c>
      <c r="G115" s="4">
        <v>0.5</v>
      </c>
      <c r="H115" s="4">
        <v>7.5</v>
      </c>
      <c r="I115" s="6">
        <f t="shared" si="5"/>
        <v>0.719616842425435</v>
      </c>
      <c r="J115" s="6">
        <f t="shared" si="6"/>
        <v>-0.48326973766926212</v>
      </c>
      <c r="K115" s="6">
        <f t="shared" si="7"/>
        <v>-0.53321359397531742</v>
      </c>
      <c r="L115" s="6">
        <f t="shared" si="8"/>
        <v>0.25030740624308789</v>
      </c>
      <c r="M115" s="6">
        <f t="shared" si="9"/>
        <v>1.6081389130607917</v>
      </c>
      <c r="N115" s="6">
        <f>Table1[[#This Row],[PtsSD]]*$D$1+Table1[[#This Row],[AstSD]]*$E$1+Table1[[#This Row],[StlSD]]*$F$1+Table1[[#This Row],[BlkSD]]*$G$1+Table1[[#This Row],[RbdSD]]*$H$1</f>
        <v>0.39842295964610197</v>
      </c>
    </row>
    <row r="116" spans="1:14" x14ac:dyDescent="0.25">
      <c r="A116" s="3">
        <v>112</v>
      </c>
      <c r="B116" s="3" t="s">
        <v>162</v>
      </c>
      <c r="C116" s="3" t="s">
        <v>28</v>
      </c>
      <c r="D116" s="4">
        <v>12.1</v>
      </c>
      <c r="E116" s="4">
        <v>1.1000000000000001</v>
      </c>
      <c r="F116" s="4">
        <v>0.7</v>
      </c>
      <c r="G116" s="4">
        <v>1.3</v>
      </c>
      <c r="H116" s="4">
        <v>6.9</v>
      </c>
      <c r="I116" s="6">
        <f t="shared" si="5"/>
        <v>0.68543043220967892</v>
      </c>
      <c r="J116" s="6">
        <f t="shared" si="6"/>
        <v>-0.37347194669279071</v>
      </c>
      <c r="K116" s="6">
        <f t="shared" si="7"/>
        <v>0.15397611804634603</v>
      </c>
      <c r="L116" s="6">
        <f t="shared" si="8"/>
        <v>2.0957861031328346</v>
      </c>
      <c r="M116" s="6">
        <f t="shared" si="9"/>
        <v>1.3654706252146238</v>
      </c>
      <c r="N116" s="6">
        <f>Table1[[#This Row],[PtsSD]]*$D$1+Table1[[#This Row],[AstSD]]*$E$1+Table1[[#This Row],[StlSD]]*$F$1+Table1[[#This Row],[BlkSD]]*$G$1+Table1[[#This Row],[RbdSD]]*$H$1</f>
        <v>0.74149319854414752</v>
      </c>
    </row>
    <row r="117" spans="1:14" x14ac:dyDescent="0.25">
      <c r="A117" s="3">
        <v>113</v>
      </c>
      <c r="B117" s="3" t="s">
        <v>161</v>
      </c>
      <c r="C117" s="3" t="s">
        <v>79</v>
      </c>
      <c r="D117" s="4">
        <v>12.1</v>
      </c>
      <c r="E117" s="4">
        <v>2.1</v>
      </c>
      <c r="F117" s="4">
        <v>1</v>
      </c>
      <c r="G117" s="4">
        <v>0.2</v>
      </c>
      <c r="H117" s="4">
        <v>3.8</v>
      </c>
      <c r="I117" s="6">
        <f t="shared" si="5"/>
        <v>0.68543043220967892</v>
      </c>
      <c r="J117" s="6">
        <f t="shared" si="6"/>
        <v>0.17551700818956617</v>
      </c>
      <c r="K117" s="6">
        <f t="shared" si="7"/>
        <v>0.84116583006800971</v>
      </c>
      <c r="L117" s="6">
        <f t="shared" si="8"/>
        <v>-0.44174710509056708</v>
      </c>
      <c r="M117" s="6">
        <f t="shared" si="9"/>
        <v>0.11168447134275437</v>
      </c>
      <c r="N117" s="6">
        <f>Table1[[#This Row],[PtsSD]]*$D$1+Table1[[#This Row],[AstSD]]*$E$1+Table1[[#This Row],[StlSD]]*$F$1+Table1[[#This Row],[BlkSD]]*$G$1+Table1[[#This Row],[RbdSD]]*$H$1</f>
        <v>0.32298223431598416</v>
      </c>
    </row>
    <row r="118" spans="1:14" x14ac:dyDescent="0.25">
      <c r="A118" s="3">
        <v>114</v>
      </c>
      <c r="B118" s="3" t="s">
        <v>163</v>
      </c>
      <c r="C118" s="3" t="s">
        <v>71</v>
      </c>
      <c r="D118" s="4">
        <v>12.1</v>
      </c>
      <c r="E118" s="4">
        <v>7</v>
      </c>
      <c r="F118" s="4">
        <v>0.8</v>
      </c>
      <c r="G118" s="4">
        <v>0.1</v>
      </c>
      <c r="H118" s="4">
        <v>3.4</v>
      </c>
      <c r="I118" s="6">
        <f t="shared" si="5"/>
        <v>0.68543043220967892</v>
      </c>
      <c r="J118" s="6">
        <f t="shared" si="6"/>
        <v>2.8655628871131147</v>
      </c>
      <c r="K118" s="6">
        <f t="shared" si="7"/>
        <v>0.38303935538690076</v>
      </c>
      <c r="L118" s="6">
        <f t="shared" si="8"/>
        <v>-0.67243194220178548</v>
      </c>
      <c r="M118" s="6">
        <f t="shared" si="9"/>
        <v>-5.0094387221357742E-2</v>
      </c>
      <c r="N118" s="6">
        <f>Table1[[#This Row],[PtsSD]]*$D$1+Table1[[#This Row],[AstSD]]*$E$1+Table1[[#This Row],[StlSD]]*$F$1+Table1[[#This Row],[BlkSD]]*$G$1+Table1[[#This Row],[RbdSD]]*$H$1</f>
        <v>0.72531394161902241</v>
      </c>
    </row>
    <row r="119" spans="1:14" x14ac:dyDescent="0.25">
      <c r="A119" s="3">
        <v>115</v>
      </c>
      <c r="B119" s="3" t="s">
        <v>164</v>
      </c>
      <c r="C119" s="3" t="s">
        <v>66</v>
      </c>
      <c r="D119" s="4">
        <v>12</v>
      </c>
      <c r="E119" s="4">
        <v>2.9</v>
      </c>
      <c r="F119" s="4">
        <v>1</v>
      </c>
      <c r="G119" s="4">
        <v>0.3</v>
      </c>
      <c r="H119" s="4">
        <v>4</v>
      </c>
      <c r="I119" s="6">
        <f t="shared" si="5"/>
        <v>0.6683372271018011</v>
      </c>
      <c r="J119" s="6">
        <f t="shared" si="6"/>
        <v>0.61470817209545159</v>
      </c>
      <c r="K119" s="6">
        <f t="shared" si="7"/>
        <v>0.84116583006800971</v>
      </c>
      <c r="L119" s="6">
        <f t="shared" si="8"/>
        <v>-0.21106226797934879</v>
      </c>
      <c r="M119" s="6">
        <f t="shared" si="9"/>
        <v>0.1925739006248105</v>
      </c>
      <c r="N119" s="6">
        <f>Table1[[#This Row],[PtsSD]]*$D$1+Table1[[#This Row],[AstSD]]*$E$1+Table1[[#This Row],[StlSD]]*$F$1+Table1[[#This Row],[BlkSD]]*$G$1+Table1[[#This Row],[RbdSD]]*$H$1</f>
        <v>0.45647311698789195</v>
      </c>
    </row>
    <row r="120" spans="1:14" x14ac:dyDescent="0.25">
      <c r="A120" s="3">
        <v>116</v>
      </c>
      <c r="B120" s="3" t="s">
        <v>166</v>
      </c>
      <c r="C120" s="3" t="s">
        <v>45</v>
      </c>
      <c r="D120" s="4">
        <v>11.9</v>
      </c>
      <c r="E120" s="4">
        <v>2.6</v>
      </c>
      <c r="F120" s="4">
        <v>0.8</v>
      </c>
      <c r="G120" s="4">
        <v>0.4</v>
      </c>
      <c r="H120" s="4">
        <v>3.5</v>
      </c>
      <c r="I120" s="6">
        <f t="shared" si="5"/>
        <v>0.65124402199392317</v>
      </c>
      <c r="J120" s="6">
        <f t="shared" si="6"/>
        <v>0.45001148563074461</v>
      </c>
      <c r="K120" s="6">
        <f t="shared" si="7"/>
        <v>0.38303935538690076</v>
      </c>
      <c r="L120" s="6">
        <f t="shared" si="8"/>
        <v>1.9622569131869612E-2</v>
      </c>
      <c r="M120" s="6">
        <f t="shared" si="9"/>
        <v>-9.6496725803296678E-3</v>
      </c>
      <c r="N120" s="6">
        <f>Table1[[#This Row],[PtsSD]]*$D$1+Table1[[#This Row],[AstSD]]*$E$1+Table1[[#This Row],[StlSD]]*$F$1+Table1[[#This Row],[BlkSD]]*$G$1+Table1[[#This Row],[RbdSD]]*$H$1</f>
        <v>0.34384485788607549</v>
      </c>
    </row>
    <row r="121" spans="1:14" x14ac:dyDescent="0.25">
      <c r="A121" s="3">
        <v>117</v>
      </c>
      <c r="B121" s="3" t="s">
        <v>165</v>
      </c>
      <c r="C121" s="3" t="s">
        <v>22</v>
      </c>
      <c r="D121" s="4">
        <v>11.9</v>
      </c>
      <c r="E121" s="4">
        <v>0.5</v>
      </c>
      <c r="F121" s="4">
        <v>0.4</v>
      </c>
      <c r="G121" s="4">
        <v>0.6</v>
      </c>
      <c r="H121" s="4">
        <v>4.9000000000000004</v>
      </c>
      <c r="I121" s="6">
        <f t="shared" si="5"/>
        <v>0.65124402199392317</v>
      </c>
      <c r="J121" s="6">
        <f t="shared" si="6"/>
        <v>-0.70286531962220489</v>
      </c>
      <c r="K121" s="6">
        <f t="shared" si="7"/>
        <v>-0.53321359397531742</v>
      </c>
      <c r="L121" s="6">
        <f t="shared" si="8"/>
        <v>0.48099224335430618</v>
      </c>
      <c r="M121" s="6">
        <f t="shared" si="9"/>
        <v>0.55657633239406301</v>
      </c>
      <c r="N121" s="6">
        <f>Table1[[#This Row],[PtsSD]]*$D$1+Table1[[#This Row],[AstSD]]*$E$1+Table1[[#This Row],[StlSD]]*$F$1+Table1[[#This Row],[BlkSD]]*$G$1+Table1[[#This Row],[RbdSD]]*$H$1</f>
        <v>0.15828220655939687</v>
      </c>
    </row>
    <row r="122" spans="1:14" x14ac:dyDescent="0.25">
      <c r="A122" s="3">
        <v>118</v>
      </c>
      <c r="B122" s="3" t="s">
        <v>167</v>
      </c>
      <c r="C122" s="3" t="s">
        <v>83</v>
      </c>
      <c r="D122" s="4">
        <v>11.8</v>
      </c>
      <c r="E122" s="4">
        <v>1.4</v>
      </c>
      <c r="F122" s="4">
        <v>0.7</v>
      </c>
      <c r="G122" s="4">
        <v>0.7</v>
      </c>
      <c r="H122" s="4">
        <v>9.1999999999999993</v>
      </c>
      <c r="I122" s="6">
        <f t="shared" si="5"/>
        <v>0.63415081688604524</v>
      </c>
      <c r="J122" s="6">
        <f t="shared" si="6"/>
        <v>-0.20877526022808376</v>
      </c>
      <c r="K122" s="6">
        <f t="shared" si="7"/>
        <v>0.15397611804634603</v>
      </c>
      <c r="L122" s="6">
        <f t="shared" si="8"/>
        <v>0.71167708046552447</v>
      </c>
      <c r="M122" s="6">
        <f t="shared" si="9"/>
        <v>2.2956990619582682</v>
      </c>
      <c r="N122" s="6">
        <f>Table1[[#This Row],[PtsSD]]*$D$1+Table1[[#This Row],[AstSD]]*$E$1+Table1[[#This Row],[StlSD]]*$F$1+Table1[[#This Row],[BlkSD]]*$G$1+Table1[[#This Row],[RbdSD]]*$H$1</f>
        <v>0.73747798518863106</v>
      </c>
    </row>
    <row r="123" spans="1:14" x14ac:dyDescent="0.25">
      <c r="A123" s="3">
        <v>119</v>
      </c>
      <c r="B123" s="3" t="s">
        <v>168</v>
      </c>
      <c r="C123" s="3" t="s">
        <v>92</v>
      </c>
      <c r="D123" s="4">
        <v>11.7</v>
      </c>
      <c r="E123" s="4">
        <v>9.8000000000000007</v>
      </c>
      <c r="F123" s="4">
        <v>1.3</v>
      </c>
      <c r="G123" s="4">
        <v>0.1</v>
      </c>
      <c r="H123" s="4">
        <v>5.5</v>
      </c>
      <c r="I123" s="6">
        <f t="shared" si="5"/>
        <v>0.61705761177816709</v>
      </c>
      <c r="J123" s="6">
        <f t="shared" si="6"/>
        <v>4.4027319607837141</v>
      </c>
      <c r="K123" s="6">
        <f t="shared" si="7"/>
        <v>1.5283555420896733</v>
      </c>
      <c r="L123" s="6">
        <f t="shared" si="8"/>
        <v>-0.67243194220178548</v>
      </c>
      <c r="M123" s="6">
        <f t="shared" si="9"/>
        <v>0.79924462024023102</v>
      </c>
      <c r="N123" s="6">
        <f>Table1[[#This Row],[PtsSD]]*$D$1+Table1[[#This Row],[AstSD]]*$E$1+Table1[[#This Row],[StlSD]]*$F$1+Table1[[#This Row],[BlkSD]]*$G$1+Table1[[#This Row],[RbdSD]]*$H$1</f>
        <v>1.3539011397214225</v>
      </c>
    </row>
    <row r="124" spans="1:14" x14ac:dyDescent="0.25">
      <c r="A124" s="3">
        <v>120</v>
      </c>
      <c r="B124" s="3" t="s">
        <v>169</v>
      </c>
      <c r="C124" s="3" t="s">
        <v>47</v>
      </c>
      <c r="D124" s="4">
        <v>11.7</v>
      </c>
      <c r="E124" s="4">
        <v>0.9</v>
      </c>
      <c r="F124" s="4">
        <v>0.5</v>
      </c>
      <c r="G124" s="4">
        <v>0.4</v>
      </c>
      <c r="H124" s="4">
        <v>9.1999999999999993</v>
      </c>
      <c r="I124" s="6">
        <f t="shared" si="5"/>
        <v>0.61705761177816709</v>
      </c>
      <c r="J124" s="6">
        <f t="shared" si="6"/>
        <v>-0.48326973766926212</v>
      </c>
      <c r="K124" s="6">
        <f t="shared" si="7"/>
        <v>-0.30415035663476292</v>
      </c>
      <c r="L124" s="6">
        <f t="shared" si="8"/>
        <v>1.9622569131869612E-2</v>
      </c>
      <c r="M124" s="6">
        <f t="shared" si="9"/>
        <v>2.2956990619582682</v>
      </c>
      <c r="N124" s="6">
        <f>Table1[[#This Row],[PtsSD]]*$D$1+Table1[[#This Row],[AstSD]]*$E$1+Table1[[#This Row],[StlSD]]*$F$1+Table1[[#This Row],[BlkSD]]*$G$1+Table1[[#This Row],[RbdSD]]*$H$1</f>
        <v>0.50492398026581742</v>
      </c>
    </row>
    <row r="125" spans="1:14" x14ac:dyDescent="0.25">
      <c r="A125" s="3">
        <v>121</v>
      </c>
      <c r="B125" s="3" t="s">
        <v>170</v>
      </c>
      <c r="C125" s="3" t="s">
        <v>79</v>
      </c>
      <c r="D125" s="4">
        <v>11.7</v>
      </c>
      <c r="E125" s="4">
        <v>2.2000000000000002</v>
      </c>
      <c r="F125" s="4">
        <v>0.5</v>
      </c>
      <c r="G125" s="4">
        <v>0.3</v>
      </c>
      <c r="H125" s="4">
        <v>2.4</v>
      </c>
      <c r="I125" s="6">
        <f t="shared" si="5"/>
        <v>0.61705761177816709</v>
      </c>
      <c r="J125" s="6">
        <f t="shared" si="6"/>
        <v>0.23041590367780193</v>
      </c>
      <c r="K125" s="6">
        <f t="shared" si="7"/>
        <v>-0.30415035663476292</v>
      </c>
      <c r="L125" s="6">
        <f t="shared" si="8"/>
        <v>-0.21106226797934879</v>
      </c>
      <c r="M125" s="6">
        <f t="shared" si="9"/>
        <v>-0.45454153363163813</v>
      </c>
      <c r="N125" s="6">
        <f>Table1[[#This Row],[PtsSD]]*$D$1+Table1[[#This Row],[AstSD]]*$E$1+Table1[[#This Row],[StlSD]]*$F$1+Table1[[#This Row],[BlkSD]]*$G$1+Table1[[#This Row],[RbdSD]]*$H$1</f>
        <v>6.3010263850566128E-2</v>
      </c>
    </row>
    <row r="126" spans="1:14" x14ac:dyDescent="0.25">
      <c r="A126" s="3">
        <v>122</v>
      </c>
      <c r="B126" s="3" t="s">
        <v>173</v>
      </c>
      <c r="C126" s="3" t="s">
        <v>45</v>
      </c>
      <c r="D126" s="4">
        <v>11.4</v>
      </c>
      <c r="E126" s="4">
        <v>4.7</v>
      </c>
      <c r="F126" s="4">
        <v>0.9</v>
      </c>
      <c r="G126" s="4">
        <v>0.1</v>
      </c>
      <c r="H126" s="4">
        <v>2.4</v>
      </c>
      <c r="I126" s="6">
        <f t="shared" si="5"/>
        <v>0.56577799645453342</v>
      </c>
      <c r="J126" s="6">
        <f t="shared" si="6"/>
        <v>1.6028882908836941</v>
      </c>
      <c r="K126" s="6">
        <f t="shared" si="7"/>
        <v>0.61210259272745526</v>
      </c>
      <c r="L126" s="6">
        <f t="shared" si="8"/>
        <v>-0.67243194220178548</v>
      </c>
      <c r="M126" s="6">
        <f t="shared" si="9"/>
        <v>-0.45454153363163813</v>
      </c>
      <c r="N126" s="6">
        <f>Table1[[#This Row],[PtsSD]]*$D$1+Table1[[#This Row],[AstSD]]*$E$1+Table1[[#This Row],[StlSD]]*$F$1+Table1[[#This Row],[BlkSD]]*$G$1+Table1[[#This Row],[RbdSD]]*$H$1</f>
        <v>0.39035334796562171</v>
      </c>
    </row>
    <row r="127" spans="1:14" x14ac:dyDescent="0.25">
      <c r="A127" s="3">
        <v>123</v>
      </c>
      <c r="B127" s="3" t="s">
        <v>171</v>
      </c>
      <c r="C127" s="3" t="s">
        <v>30</v>
      </c>
      <c r="D127" s="4">
        <v>11.4</v>
      </c>
      <c r="E127" s="4">
        <v>3.7</v>
      </c>
      <c r="F127" s="4">
        <v>1.2</v>
      </c>
      <c r="G127" s="4">
        <v>0.2</v>
      </c>
      <c r="H127" s="4">
        <v>2.4</v>
      </c>
      <c r="I127" s="6">
        <f t="shared" si="5"/>
        <v>0.56577799645453342</v>
      </c>
      <c r="J127" s="6">
        <f t="shared" si="6"/>
        <v>1.0538993360013373</v>
      </c>
      <c r="K127" s="6">
        <f t="shared" si="7"/>
        <v>1.2992923047491187</v>
      </c>
      <c r="L127" s="6">
        <f t="shared" si="8"/>
        <v>-0.44174710509056708</v>
      </c>
      <c r="M127" s="6">
        <f t="shared" si="9"/>
        <v>-0.45454153363163813</v>
      </c>
      <c r="N127" s="6">
        <f>Table1[[#This Row],[PtsSD]]*$D$1+Table1[[#This Row],[AstSD]]*$E$1+Table1[[#This Row],[StlSD]]*$F$1+Table1[[#This Row],[BlkSD]]*$G$1+Table1[[#This Row],[RbdSD]]*$H$1</f>
        <v>0.41823673935908257</v>
      </c>
    </row>
    <row r="128" spans="1:14" x14ac:dyDescent="0.25">
      <c r="A128" s="3">
        <v>124</v>
      </c>
      <c r="B128" s="3" t="s">
        <v>172</v>
      </c>
      <c r="C128" s="3" t="s">
        <v>94</v>
      </c>
      <c r="D128" s="4">
        <v>11.4</v>
      </c>
      <c r="E128" s="4">
        <v>2.2000000000000002</v>
      </c>
      <c r="F128" s="4">
        <v>0.6</v>
      </c>
      <c r="G128" s="4">
        <v>0.1</v>
      </c>
      <c r="H128" s="4">
        <v>2.8</v>
      </c>
      <c r="I128" s="6">
        <f t="shared" si="5"/>
        <v>0.56577799645453342</v>
      </c>
      <c r="J128" s="6">
        <f t="shared" si="6"/>
        <v>0.23041590367780193</v>
      </c>
      <c r="K128" s="6">
        <f t="shared" si="7"/>
        <v>-7.5087119294208429E-2</v>
      </c>
      <c r="L128" s="6">
        <f t="shared" si="8"/>
        <v>-0.67243194220178548</v>
      </c>
      <c r="M128" s="6">
        <f t="shared" si="9"/>
        <v>-0.29276267506752601</v>
      </c>
      <c r="N128" s="6">
        <f>Table1[[#This Row],[PtsSD]]*$D$1+Table1[[#This Row],[AstSD]]*$E$1+Table1[[#This Row],[StlSD]]*$F$1+Table1[[#This Row],[BlkSD]]*$G$1+Table1[[#This Row],[RbdSD]]*$H$1</f>
        <v>4.5136185434016131E-2</v>
      </c>
    </row>
    <row r="129" spans="1:14" x14ac:dyDescent="0.25">
      <c r="A129" s="3">
        <v>125</v>
      </c>
      <c r="B129" s="3" t="s">
        <v>174</v>
      </c>
      <c r="C129" s="3" t="s">
        <v>107</v>
      </c>
      <c r="D129" s="4">
        <v>11.3</v>
      </c>
      <c r="E129" s="4">
        <v>2.2999999999999998</v>
      </c>
      <c r="F129" s="4">
        <v>0.8</v>
      </c>
      <c r="G129" s="4">
        <v>0.6</v>
      </c>
      <c r="H129" s="4">
        <v>4.2</v>
      </c>
      <c r="I129" s="6">
        <f t="shared" si="5"/>
        <v>0.5486847913466556</v>
      </c>
      <c r="J129" s="6">
        <f t="shared" si="6"/>
        <v>0.28531479916603741</v>
      </c>
      <c r="K129" s="6">
        <f t="shared" si="7"/>
        <v>0.38303935538690076</v>
      </c>
      <c r="L129" s="6">
        <f t="shared" si="8"/>
        <v>0.48099224335430618</v>
      </c>
      <c r="M129" s="6">
        <f t="shared" si="9"/>
        <v>0.27346332990686667</v>
      </c>
      <c r="N129" s="6">
        <f>Table1[[#This Row],[PtsSD]]*$D$1+Table1[[#This Row],[AstSD]]*$E$1+Table1[[#This Row],[StlSD]]*$F$1+Table1[[#This Row],[BlkSD]]*$G$1+Table1[[#This Row],[RbdSD]]*$H$1</f>
        <v>0.40596580302975854</v>
      </c>
    </row>
    <row r="130" spans="1:14" x14ac:dyDescent="0.25">
      <c r="A130" s="3">
        <v>126</v>
      </c>
      <c r="B130" s="3" t="s">
        <v>175</v>
      </c>
      <c r="C130" s="3" t="s">
        <v>38</v>
      </c>
      <c r="D130" s="4">
        <v>11.3</v>
      </c>
      <c r="E130" s="4">
        <v>0.7</v>
      </c>
      <c r="F130" s="4">
        <v>0.3</v>
      </c>
      <c r="G130" s="4">
        <v>0.9</v>
      </c>
      <c r="H130" s="4">
        <v>8.8000000000000007</v>
      </c>
      <c r="I130" s="6">
        <f t="shared" si="5"/>
        <v>0.5486847913466556</v>
      </c>
      <c r="J130" s="6">
        <f t="shared" si="6"/>
        <v>-0.59306752864573353</v>
      </c>
      <c r="K130" s="6">
        <f t="shared" si="7"/>
        <v>-0.76227683131587198</v>
      </c>
      <c r="L130" s="6">
        <f t="shared" si="8"/>
        <v>1.1730467546879613</v>
      </c>
      <c r="M130" s="6">
        <f t="shared" si="9"/>
        <v>2.1339202033941564</v>
      </c>
      <c r="N130" s="6">
        <f>Table1[[#This Row],[PtsSD]]*$D$1+Table1[[#This Row],[AstSD]]*$E$1+Table1[[#This Row],[StlSD]]*$F$1+Table1[[#This Row],[BlkSD]]*$G$1+Table1[[#This Row],[RbdSD]]*$H$1</f>
        <v>0.53439146085949463</v>
      </c>
    </row>
    <row r="131" spans="1:14" x14ac:dyDescent="0.25">
      <c r="A131" s="3">
        <v>127</v>
      </c>
      <c r="B131" s="3" t="s">
        <v>176</v>
      </c>
      <c r="C131" s="3" t="s">
        <v>52</v>
      </c>
      <c r="D131" s="4">
        <v>11.2</v>
      </c>
      <c r="E131" s="4">
        <v>1.5</v>
      </c>
      <c r="F131" s="4">
        <v>1</v>
      </c>
      <c r="G131" s="4">
        <v>0.5</v>
      </c>
      <c r="H131" s="4">
        <v>5.3</v>
      </c>
      <c r="I131" s="6">
        <f t="shared" si="5"/>
        <v>0.53159158623877734</v>
      </c>
      <c r="J131" s="6">
        <f t="shared" si="6"/>
        <v>-0.153876364739848</v>
      </c>
      <c r="K131" s="6">
        <f t="shared" si="7"/>
        <v>0.84116583006800971</v>
      </c>
      <c r="L131" s="6">
        <f t="shared" si="8"/>
        <v>0.25030740624308789</v>
      </c>
      <c r="M131" s="6">
        <f t="shared" si="9"/>
        <v>0.71835519095817491</v>
      </c>
      <c r="N131" s="6">
        <f>Table1[[#This Row],[PtsSD]]*$D$1+Table1[[#This Row],[AstSD]]*$E$1+Table1[[#This Row],[StlSD]]*$F$1+Table1[[#This Row],[BlkSD]]*$G$1+Table1[[#This Row],[RbdSD]]*$H$1</f>
        <v>0.43609422656196317</v>
      </c>
    </row>
    <row r="132" spans="1:14" x14ac:dyDescent="0.25">
      <c r="A132" s="3">
        <v>128</v>
      </c>
      <c r="B132" s="3" t="s">
        <v>177</v>
      </c>
      <c r="C132" s="3" t="s">
        <v>79</v>
      </c>
      <c r="D132" s="4">
        <v>11.2</v>
      </c>
      <c r="E132" s="4">
        <v>1.3</v>
      </c>
      <c r="F132" s="4">
        <v>0.8</v>
      </c>
      <c r="G132" s="4">
        <v>0.1</v>
      </c>
      <c r="H132" s="4">
        <v>6.2</v>
      </c>
      <c r="I132" s="6">
        <f t="shared" si="5"/>
        <v>0.53159158623877734</v>
      </c>
      <c r="J132" s="6">
        <f t="shared" si="6"/>
        <v>-0.26367415571631936</v>
      </c>
      <c r="K132" s="6">
        <f t="shared" si="7"/>
        <v>0.38303935538690076</v>
      </c>
      <c r="L132" s="6">
        <f t="shared" si="8"/>
        <v>-0.67243194220178548</v>
      </c>
      <c r="M132" s="6">
        <f t="shared" si="9"/>
        <v>1.0823576227274274</v>
      </c>
      <c r="N132" s="6">
        <f>Table1[[#This Row],[PtsSD]]*$D$1+Table1[[#This Row],[AstSD]]*$E$1+Table1[[#This Row],[StlSD]]*$F$1+Table1[[#This Row],[BlkSD]]*$G$1+Table1[[#This Row],[RbdSD]]*$H$1</f>
        <v>0.27980528125162207</v>
      </c>
    </row>
    <row r="133" spans="1:14" x14ac:dyDescent="0.25">
      <c r="A133" s="3">
        <v>129</v>
      </c>
      <c r="B133" s="3" t="s">
        <v>181</v>
      </c>
      <c r="C133" s="3" t="s">
        <v>66</v>
      </c>
      <c r="D133" s="4">
        <v>11.1</v>
      </c>
      <c r="E133" s="4">
        <v>1.8</v>
      </c>
      <c r="F133" s="4">
        <v>1.5</v>
      </c>
      <c r="G133" s="4">
        <v>0.3</v>
      </c>
      <c r="H133" s="4">
        <v>5.5</v>
      </c>
      <c r="I133" s="6">
        <f t="shared" ref="I133:I196" si="10">(D133-AVERAGE(D$5:D$486))/_xlfn.STDEV.P(D$5:D$486)</f>
        <v>0.51449838113089952</v>
      </c>
      <c r="J133" s="6">
        <f t="shared" ref="J133:J196" si="11">(E133-AVERAGE(E$5:E$486))/_xlfn.STDEV.P(E$5:E$486)</f>
        <v>1.0820321724859083E-2</v>
      </c>
      <c r="K133" s="6">
        <f t="shared" ref="K133:K196" si="12">(F133-AVERAGE(F$5:F$486))/_xlfn.STDEV.P(F$5:F$486)</f>
        <v>1.9864820167707822</v>
      </c>
      <c r="L133" s="6">
        <f t="shared" ref="L133:L196" si="13">(G133-AVERAGE(G$5:G$486))/_xlfn.STDEV.P(G$5:G$486)</f>
        <v>-0.21106226797934879</v>
      </c>
      <c r="M133" s="6">
        <f t="shared" ref="M133:M196" si="14">(H133-AVERAGE(H$5:H$486))/_xlfn.STDEV.P(H$5:H$486)</f>
        <v>0.79924462024023102</v>
      </c>
      <c r="N133" s="6">
        <f>Table1[[#This Row],[PtsSD]]*$D$1+Table1[[#This Row],[AstSD]]*$E$1+Table1[[#This Row],[StlSD]]*$F$1+Table1[[#This Row],[BlkSD]]*$G$1+Table1[[#This Row],[RbdSD]]*$H$1</f>
        <v>0.58267546505100287</v>
      </c>
    </row>
    <row r="134" spans="1:14" x14ac:dyDescent="0.25">
      <c r="A134" s="3">
        <v>130</v>
      </c>
      <c r="B134" s="3" t="s">
        <v>180</v>
      </c>
      <c r="C134" s="3" t="s">
        <v>92</v>
      </c>
      <c r="D134" s="4">
        <v>11.1</v>
      </c>
      <c r="E134" s="4">
        <v>1.1000000000000001</v>
      </c>
      <c r="F134" s="4">
        <v>0.4</v>
      </c>
      <c r="G134" s="4">
        <v>0.9</v>
      </c>
      <c r="H134" s="4">
        <v>5.7</v>
      </c>
      <c r="I134" s="6">
        <f t="shared" si="10"/>
        <v>0.51449838113089952</v>
      </c>
      <c r="J134" s="6">
        <f t="shared" si="11"/>
        <v>-0.37347194669279071</v>
      </c>
      <c r="K134" s="6">
        <f t="shared" si="12"/>
        <v>-0.53321359397531742</v>
      </c>
      <c r="L134" s="6">
        <f t="shared" si="13"/>
        <v>1.1730467546879613</v>
      </c>
      <c r="M134" s="6">
        <f t="shared" si="14"/>
        <v>0.88013404952228724</v>
      </c>
      <c r="N134" s="6">
        <f>Table1[[#This Row],[PtsSD]]*$D$1+Table1[[#This Row],[AstSD]]*$E$1+Table1[[#This Row],[StlSD]]*$F$1+Table1[[#This Row],[BlkSD]]*$G$1+Table1[[#This Row],[RbdSD]]*$H$1</f>
        <v>0.35165690901206575</v>
      </c>
    </row>
    <row r="135" spans="1:14" x14ac:dyDescent="0.25">
      <c r="A135" s="3">
        <v>131</v>
      </c>
      <c r="B135" s="3" t="s">
        <v>178</v>
      </c>
      <c r="C135" s="3" t="s">
        <v>79</v>
      </c>
      <c r="D135" s="4">
        <v>11.1</v>
      </c>
      <c r="E135" s="4">
        <v>1.6</v>
      </c>
      <c r="F135" s="4">
        <v>0.6</v>
      </c>
      <c r="G135" s="4">
        <v>1.7</v>
      </c>
      <c r="H135" s="4">
        <v>7.1</v>
      </c>
      <c r="I135" s="6">
        <f t="shared" si="10"/>
        <v>0.51449838113089952</v>
      </c>
      <c r="J135" s="6">
        <f t="shared" si="11"/>
        <v>-9.8977469251612271E-2</v>
      </c>
      <c r="K135" s="6">
        <f t="shared" si="12"/>
        <v>-7.5087119294208429E-2</v>
      </c>
      <c r="L135" s="6">
        <f t="shared" si="13"/>
        <v>3.018525451577708</v>
      </c>
      <c r="M135" s="6">
        <f t="shared" si="14"/>
        <v>1.4463600544966795</v>
      </c>
      <c r="N135" s="6">
        <f>Table1[[#This Row],[PtsSD]]*$D$1+Table1[[#This Row],[AstSD]]*$E$1+Table1[[#This Row],[StlSD]]*$F$1+Table1[[#This Row],[BlkSD]]*$G$1+Table1[[#This Row],[RbdSD]]*$H$1</f>
        <v>0.86534178123080818</v>
      </c>
    </row>
    <row r="136" spans="1:14" x14ac:dyDescent="0.25">
      <c r="A136" s="3">
        <v>132</v>
      </c>
      <c r="B136" s="3" t="s">
        <v>182</v>
      </c>
      <c r="C136" s="3" t="s">
        <v>54</v>
      </c>
      <c r="D136" s="4">
        <v>11.1</v>
      </c>
      <c r="E136" s="4">
        <v>1.2</v>
      </c>
      <c r="F136" s="4">
        <v>0.7</v>
      </c>
      <c r="G136" s="4">
        <v>0.8</v>
      </c>
      <c r="H136" s="4">
        <v>5.0999999999999996</v>
      </c>
      <c r="I136" s="6">
        <f t="shared" si="10"/>
        <v>0.51449838113089952</v>
      </c>
      <c r="J136" s="6">
        <f t="shared" si="11"/>
        <v>-0.31857305120455509</v>
      </c>
      <c r="K136" s="6">
        <f t="shared" si="12"/>
        <v>0.15397611804634603</v>
      </c>
      <c r="L136" s="6">
        <f t="shared" si="13"/>
        <v>0.94236191757674292</v>
      </c>
      <c r="M136" s="6">
        <f t="shared" si="14"/>
        <v>0.63746576167611879</v>
      </c>
      <c r="N136" s="6">
        <f>Table1[[#This Row],[PtsSD]]*$D$1+Table1[[#This Row],[AstSD]]*$E$1+Table1[[#This Row],[StlSD]]*$F$1+Table1[[#This Row],[BlkSD]]*$G$1+Table1[[#This Row],[RbdSD]]*$H$1</f>
        <v>0.38257876177704597</v>
      </c>
    </row>
    <row r="137" spans="1:14" x14ac:dyDescent="0.25">
      <c r="A137" s="3">
        <v>133</v>
      </c>
      <c r="B137" s="3" t="s">
        <v>179</v>
      </c>
      <c r="C137" s="3" t="s">
        <v>34</v>
      </c>
      <c r="D137" s="4">
        <v>11.1</v>
      </c>
      <c r="E137" s="4">
        <v>0.9</v>
      </c>
      <c r="F137" s="4">
        <v>0.3</v>
      </c>
      <c r="G137" s="4">
        <v>1.7</v>
      </c>
      <c r="H137" s="4">
        <v>8.5</v>
      </c>
      <c r="I137" s="6">
        <f t="shared" si="10"/>
        <v>0.51449838113089952</v>
      </c>
      <c r="J137" s="6">
        <f t="shared" si="11"/>
        <v>-0.48326973766926212</v>
      </c>
      <c r="K137" s="6">
        <f t="shared" si="12"/>
        <v>-0.76227683131587198</v>
      </c>
      <c r="L137" s="6">
        <f t="shared" si="13"/>
        <v>3.018525451577708</v>
      </c>
      <c r="M137" s="6">
        <f t="shared" si="14"/>
        <v>2.0125860594710723</v>
      </c>
      <c r="N137" s="6">
        <f>Table1[[#This Row],[PtsSD]]*$D$1+Table1[[#This Row],[AstSD]]*$E$1+Table1[[#This Row],[StlSD]]*$F$1+Table1[[#This Row],[BlkSD]]*$G$1+Table1[[#This Row],[RbdSD]]*$H$1</f>
        <v>0.79865007173890734</v>
      </c>
    </row>
    <row r="138" spans="1:14" x14ac:dyDescent="0.25">
      <c r="A138" s="3">
        <v>134</v>
      </c>
      <c r="B138" s="3" t="s">
        <v>183</v>
      </c>
      <c r="C138" s="3" t="s">
        <v>32</v>
      </c>
      <c r="D138" s="4">
        <v>11</v>
      </c>
      <c r="E138" s="4">
        <v>3.5</v>
      </c>
      <c r="F138" s="4">
        <v>0.6</v>
      </c>
      <c r="G138" s="4">
        <v>0.1</v>
      </c>
      <c r="H138" s="4">
        <v>2.2999999999999998</v>
      </c>
      <c r="I138" s="6">
        <f t="shared" si="10"/>
        <v>0.49740517602302159</v>
      </c>
      <c r="J138" s="6">
        <f t="shared" si="11"/>
        <v>0.94410154502486576</v>
      </c>
      <c r="K138" s="6">
        <f t="shared" si="12"/>
        <v>-7.5087119294208429E-2</v>
      </c>
      <c r="L138" s="6">
        <f t="shared" si="13"/>
        <v>-0.67243194220178548</v>
      </c>
      <c r="M138" s="6">
        <f t="shared" si="14"/>
        <v>-0.49498624827266618</v>
      </c>
      <c r="N138" s="6">
        <f>Table1[[#This Row],[PtsSD]]*$D$1+Table1[[#This Row],[AstSD]]*$E$1+Table1[[#This Row],[StlSD]]*$F$1+Table1[[#This Row],[BlkSD]]*$G$1+Table1[[#This Row],[RbdSD]]*$H$1</f>
        <v>0.12691675293294727</v>
      </c>
    </row>
    <row r="139" spans="1:14" x14ac:dyDescent="0.25">
      <c r="A139" s="3">
        <v>135</v>
      </c>
      <c r="B139" s="3" t="s">
        <v>184</v>
      </c>
      <c r="C139" s="3" t="s">
        <v>38</v>
      </c>
      <c r="D139" s="4">
        <v>10.9</v>
      </c>
      <c r="E139" s="4">
        <v>1</v>
      </c>
      <c r="F139" s="4">
        <v>0.8</v>
      </c>
      <c r="G139" s="4">
        <v>0.3</v>
      </c>
      <c r="H139" s="4">
        <v>3.1</v>
      </c>
      <c r="I139" s="6">
        <f t="shared" si="10"/>
        <v>0.48031197091514372</v>
      </c>
      <c r="J139" s="6">
        <f t="shared" si="11"/>
        <v>-0.42837084218102645</v>
      </c>
      <c r="K139" s="6">
        <f t="shared" si="12"/>
        <v>0.38303935538690076</v>
      </c>
      <c r="L139" s="6">
        <f t="shared" si="13"/>
        <v>-0.21106226797934879</v>
      </c>
      <c r="M139" s="6">
        <f t="shared" si="14"/>
        <v>-0.17142853114444179</v>
      </c>
      <c r="N139" s="6">
        <f>Table1[[#This Row],[PtsSD]]*$D$1+Table1[[#This Row],[AstSD]]*$E$1+Table1[[#This Row],[StlSD]]*$F$1+Table1[[#This Row],[BlkSD]]*$G$1+Table1[[#This Row],[RbdSD]]*$H$1</f>
        <v>4.9930279720582248E-2</v>
      </c>
    </row>
    <row r="140" spans="1:14" x14ac:dyDescent="0.25">
      <c r="A140" s="3">
        <v>136</v>
      </c>
      <c r="B140" s="3" t="s">
        <v>185</v>
      </c>
      <c r="C140" s="3" t="s">
        <v>43</v>
      </c>
      <c r="D140" s="4">
        <v>10.8</v>
      </c>
      <c r="E140" s="4">
        <v>1.1000000000000001</v>
      </c>
      <c r="F140" s="4">
        <v>0.4</v>
      </c>
      <c r="G140" s="4">
        <v>2.2000000000000002</v>
      </c>
      <c r="H140" s="4">
        <v>6.6</v>
      </c>
      <c r="I140" s="6">
        <f t="shared" si="10"/>
        <v>0.46321876580726584</v>
      </c>
      <c r="J140" s="6">
        <f t="shared" si="11"/>
        <v>-0.37347194669279071</v>
      </c>
      <c r="K140" s="6">
        <f t="shared" si="12"/>
        <v>-0.53321359397531742</v>
      </c>
      <c r="L140" s="6">
        <f t="shared" si="13"/>
        <v>4.1719496371337996</v>
      </c>
      <c r="M140" s="6">
        <f t="shared" si="14"/>
        <v>1.2441364812915392</v>
      </c>
      <c r="N140" s="6">
        <f>Table1[[#This Row],[PtsSD]]*$D$1+Table1[[#This Row],[AstSD]]*$E$1+Table1[[#This Row],[StlSD]]*$F$1+Table1[[#This Row],[BlkSD]]*$G$1+Table1[[#This Row],[RbdSD]]*$H$1</f>
        <v>0.85890894313570176</v>
      </c>
    </row>
    <row r="141" spans="1:14" x14ac:dyDescent="0.25">
      <c r="A141" s="3">
        <v>137</v>
      </c>
      <c r="B141" s="3" t="s">
        <v>186</v>
      </c>
      <c r="C141" s="3" t="s">
        <v>40</v>
      </c>
      <c r="D141" s="4">
        <v>10.5</v>
      </c>
      <c r="E141" s="4">
        <v>1.6</v>
      </c>
      <c r="F141" s="4">
        <v>0.3</v>
      </c>
      <c r="G141" s="4">
        <v>0</v>
      </c>
      <c r="H141" s="4">
        <v>1.7</v>
      </c>
      <c r="I141" s="6">
        <f t="shared" si="10"/>
        <v>0.41193915048363183</v>
      </c>
      <c r="J141" s="6">
        <f t="shared" si="11"/>
        <v>-9.8977469251612271E-2</v>
      </c>
      <c r="K141" s="6">
        <f t="shared" si="12"/>
        <v>-0.76227683131587198</v>
      </c>
      <c r="L141" s="6">
        <f t="shared" si="13"/>
        <v>-0.90311677931300371</v>
      </c>
      <c r="M141" s="6">
        <f t="shared" si="14"/>
        <v>-0.73765453611883436</v>
      </c>
      <c r="N141" s="6">
        <f>Table1[[#This Row],[PtsSD]]*$D$1+Table1[[#This Row],[AstSD]]*$E$1+Table1[[#This Row],[StlSD]]*$F$1+Table1[[#This Row],[BlkSD]]*$G$1+Table1[[#This Row],[RbdSD]]*$H$1</f>
        <v>-0.29355369752333116</v>
      </c>
    </row>
    <row r="142" spans="1:14" x14ac:dyDescent="0.25">
      <c r="A142" s="3">
        <v>138</v>
      </c>
      <c r="B142" s="3" t="s">
        <v>187</v>
      </c>
      <c r="C142" s="3" t="s">
        <v>20</v>
      </c>
      <c r="D142" s="4">
        <v>10.5</v>
      </c>
      <c r="E142" s="4">
        <v>1.5</v>
      </c>
      <c r="F142" s="4">
        <v>0.8</v>
      </c>
      <c r="G142" s="4">
        <v>0.3</v>
      </c>
      <c r="H142" s="4">
        <v>4.0999999999999996</v>
      </c>
      <c r="I142" s="6">
        <f t="shared" si="10"/>
        <v>0.41193915048363183</v>
      </c>
      <c r="J142" s="6">
        <f t="shared" si="11"/>
        <v>-0.153876364739848</v>
      </c>
      <c r="K142" s="6">
        <f t="shared" si="12"/>
        <v>0.38303935538690076</v>
      </c>
      <c r="L142" s="6">
        <f t="shared" si="13"/>
        <v>-0.21106226797934879</v>
      </c>
      <c r="M142" s="6">
        <f t="shared" si="14"/>
        <v>0.23301861526583839</v>
      </c>
      <c r="N142" s="6">
        <f>Table1[[#This Row],[PtsSD]]*$D$1+Table1[[#This Row],[AstSD]]*$E$1+Table1[[#This Row],[StlSD]]*$F$1+Table1[[#This Row],[BlkSD]]*$G$1+Table1[[#This Row],[RbdSD]]*$H$1</f>
        <v>0.16520675836142043</v>
      </c>
    </row>
    <row r="143" spans="1:14" x14ac:dyDescent="0.25">
      <c r="A143" s="3">
        <v>139</v>
      </c>
      <c r="B143" s="3" t="s">
        <v>190</v>
      </c>
      <c r="C143" s="3" t="s">
        <v>66</v>
      </c>
      <c r="D143" s="4">
        <v>10.4</v>
      </c>
      <c r="E143" s="4">
        <v>3.5</v>
      </c>
      <c r="F143" s="4">
        <v>0.8</v>
      </c>
      <c r="G143" s="4">
        <v>0.1</v>
      </c>
      <c r="H143" s="4">
        <v>2.1</v>
      </c>
      <c r="I143" s="6">
        <f t="shared" si="10"/>
        <v>0.39484594537575396</v>
      </c>
      <c r="J143" s="6">
        <f t="shared" si="11"/>
        <v>0.94410154502486576</v>
      </c>
      <c r="K143" s="6">
        <f t="shared" si="12"/>
        <v>0.38303935538690076</v>
      </c>
      <c r="L143" s="6">
        <f t="shared" si="13"/>
        <v>-0.67243194220178548</v>
      </c>
      <c r="M143" s="6">
        <f t="shared" si="14"/>
        <v>-0.57587567755472213</v>
      </c>
      <c r="N143" s="6">
        <f>Table1[[#This Row],[PtsSD]]*$D$1+Table1[[#This Row],[AstSD]]*$E$1+Table1[[#This Row],[StlSD]]*$F$1+Table1[[#This Row],[BlkSD]]*$G$1+Table1[[#This Row],[RbdSD]]*$H$1</f>
        <v>0.1486900690845222</v>
      </c>
    </row>
    <row r="144" spans="1:14" x14ac:dyDescent="0.25">
      <c r="A144" s="3">
        <v>140</v>
      </c>
      <c r="B144" s="3" t="s">
        <v>192</v>
      </c>
      <c r="C144" s="3" t="s">
        <v>45</v>
      </c>
      <c r="D144" s="4">
        <v>10.4</v>
      </c>
      <c r="E144" s="4">
        <v>1.6</v>
      </c>
      <c r="F144" s="4">
        <v>1.2</v>
      </c>
      <c r="G144" s="4">
        <v>0.5</v>
      </c>
      <c r="H144" s="4">
        <v>6.5</v>
      </c>
      <c r="I144" s="6">
        <f t="shared" si="10"/>
        <v>0.39484594537575396</v>
      </c>
      <c r="J144" s="6">
        <f t="shared" si="11"/>
        <v>-9.8977469251612271E-2</v>
      </c>
      <c r="K144" s="6">
        <f t="shared" si="12"/>
        <v>1.2992923047491187</v>
      </c>
      <c r="L144" s="6">
        <f t="shared" si="13"/>
        <v>0.25030740624308789</v>
      </c>
      <c r="M144" s="6">
        <f t="shared" si="14"/>
        <v>1.2036917666505114</v>
      </c>
      <c r="N144" s="6">
        <f>Table1[[#This Row],[PtsSD]]*$D$1+Table1[[#This Row],[AstSD]]*$E$1+Table1[[#This Row],[StlSD]]*$F$1+Table1[[#This Row],[BlkSD]]*$G$1+Table1[[#This Row],[RbdSD]]*$H$1</f>
        <v>0.57183659974133705</v>
      </c>
    </row>
    <row r="145" spans="1:14" x14ac:dyDescent="0.25">
      <c r="A145" s="3">
        <v>141</v>
      </c>
      <c r="B145" s="3" t="s">
        <v>191</v>
      </c>
      <c r="C145" s="3" t="s">
        <v>83</v>
      </c>
      <c r="D145" s="4">
        <v>10.4</v>
      </c>
      <c r="E145" s="4">
        <v>2.5</v>
      </c>
      <c r="F145" s="4">
        <v>0.8</v>
      </c>
      <c r="G145" s="4">
        <v>0.1</v>
      </c>
      <c r="H145" s="4">
        <v>1.8</v>
      </c>
      <c r="I145" s="6">
        <f t="shared" si="10"/>
        <v>0.39484594537575396</v>
      </c>
      <c r="J145" s="6">
        <f t="shared" si="11"/>
        <v>0.39511259014250888</v>
      </c>
      <c r="K145" s="6">
        <f t="shared" si="12"/>
        <v>0.38303935538690076</v>
      </c>
      <c r="L145" s="6">
        <f t="shared" si="13"/>
        <v>-0.67243194220178548</v>
      </c>
      <c r="M145" s="6">
        <f t="shared" si="14"/>
        <v>-0.6972098214778063</v>
      </c>
      <c r="N145" s="6">
        <f>Table1[[#This Row],[PtsSD]]*$D$1+Table1[[#This Row],[AstSD]]*$E$1+Table1[[#This Row],[StlSD]]*$F$1+Table1[[#This Row],[BlkSD]]*$G$1+Table1[[#This Row],[RbdSD]]*$H$1</f>
        <v>1.4625449323434014E-2</v>
      </c>
    </row>
    <row r="146" spans="1:14" x14ac:dyDescent="0.25">
      <c r="A146" s="3">
        <v>142</v>
      </c>
      <c r="B146" s="3" t="s">
        <v>188</v>
      </c>
      <c r="C146" s="3" t="s">
        <v>30</v>
      </c>
      <c r="D146" s="4">
        <v>10.4</v>
      </c>
      <c r="E146" s="4">
        <v>0.9</v>
      </c>
      <c r="F146" s="4">
        <v>1</v>
      </c>
      <c r="G146" s="4">
        <v>2.5</v>
      </c>
      <c r="H146" s="4">
        <v>13.6</v>
      </c>
      <c r="I146" s="6">
        <f t="shared" si="10"/>
        <v>0.39484594537575396</v>
      </c>
      <c r="J146" s="6">
        <f t="shared" si="11"/>
        <v>-0.48326973766926212</v>
      </c>
      <c r="K146" s="6">
        <f t="shared" si="12"/>
        <v>0.84116583006800971</v>
      </c>
      <c r="L146" s="6">
        <f t="shared" si="13"/>
        <v>4.8640041484674539</v>
      </c>
      <c r="M146" s="6">
        <f t="shared" si="14"/>
        <v>4.0752665061635014</v>
      </c>
      <c r="N146" s="6">
        <f>Table1[[#This Row],[PtsSD]]*$D$1+Table1[[#This Row],[AstSD]]*$E$1+Table1[[#This Row],[StlSD]]*$F$1+Table1[[#This Row],[BlkSD]]*$G$1+Table1[[#This Row],[RbdSD]]*$H$1</f>
        <v>1.6926286340918937</v>
      </c>
    </row>
    <row r="147" spans="1:14" x14ac:dyDescent="0.25">
      <c r="A147" s="3">
        <v>143</v>
      </c>
      <c r="B147" s="3" t="s">
        <v>193</v>
      </c>
      <c r="C147" s="3" t="s">
        <v>73</v>
      </c>
      <c r="D147" s="4">
        <v>10.4</v>
      </c>
      <c r="E147" s="4">
        <v>1.5</v>
      </c>
      <c r="F147" s="4">
        <v>0.3</v>
      </c>
      <c r="G147" s="4">
        <v>1</v>
      </c>
      <c r="H147" s="4">
        <v>5.9</v>
      </c>
      <c r="I147" s="6">
        <f t="shared" si="10"/>
        <v>0.39484594537575396</v>
      </c>
      <c r="J147" s="6">
        <f t="shared" si="11"/>
        <v>-0.153876364739848</v>
      </c>
      <c r="K147" s="6">
        <f t="shared" si="12"/>
        <v>-0.76227683131587198</v>
      </c>
      <c r="L147" s="6">
        <f t="shared" si="13"/>
        <v>1.4037315917991795</v>
      </c>
      <c r="M147" s="6">
        <f t="shared" si="14"/>
        <v>0.96102347880434336</v>
      </c>
      <c r="N147" s="6">
        <f>Table1[[#This Row],[PtsSD]]*$D$1+Table1[[#This Row],[AstSD]]*$E$1+Table1[[#This Row],[StlSD]]*$F$1+Table1[[#This Row],[BlkSD]]*$G$1+Table1[[#This Row],[RbdSD]]*$H$1</f>
        <v>0.3761014204981214</v>
      </c>
    </row>
    <row r="148" spans="1:14" x14ac:dyDescent="0.25">
      <c r="A148" s="3">
        <v>144</v>
      </c>
      <c r="B148" s="3" t="s">
        <v>189</v>
      </c>
      <c r="C148" s="3" t="s">
        <v>38</v>
      </c>
      <c r="D148" s="4">
        <v>10.4</v>
      </c>
      <c r="E148" s="4">
        <v>1.5</v>
      </c>
      <c r="F148" s="4">
        <v>0.7</v>
      </c>
      <c r="G148" s="4">
        <v>1.1000000000000001</v>
      </c>
      <c r="H148" s="4">
        <v>6.6</v>
      </c>
      <c r="I148" s="6">
        <f t="shared" si="10"/>
        <v>0.39484594537575396</v>
      </c>
      <c r="J148" s="6">
        <f t="shared" si="11"/>
        <v>-0.153876364739848</v>
      </c>
      <c r="K148" s="6">
        <f t="shared" si="12"/>
        <v>0.15397611804634603</v>
      </c>
      <c r="L148" s="6">
        <f t="shared" si="13"/>
        <v>1.634416428910398</v>
      </c>
      <c r="M148" s="6">
        <f t="shared" si="14"/>
        <v>1.2441364812915392</v>
      </c>
      <c r="N148" s="6">
        <f>Table1[[#This Row],[PtsSD]]*$D$1+Table1[[#This Row],[AstSD]]*$E$1+Table1[[#This Row],[StlSD]]*$F$1+Table1[[#This Row],[BlkSD]]*$G$1+Table1[[#This Row],[RbdSD]]*$H$1</f>
        <v>0.60476468896657609</v>
      </c>
    </row>
    <row r="149" spans="1:14" x14ac:dyDescent="0.25">
      <c r="A149" s="3">
        <v>145</v>
      </c>
      <c r="B149" s="3" t="s">
        <v>194</v>
      </c>
      <c r="C149" s="3" t="s">
        <v>43</v>
      </c>
      <c r="D149" s="4">
        <v>10.3</v>
      </c>
      <c r="E149" s="4">
        <v>3.5</v>
      </c>
      <c r="F149" s="4">
        <v>1</v>
      </c>
      <c r="G149" s="4">
        <v>0.3</v>
      </c>
      <c r="H149" s="4">
        <v>3.7</v>
      </c>
      <c r="I149" s="6">
        <f t="shared" si="10"/>
        <v>0.37775274026787609</v>
      </c>
      <c r="J149" s="6">
        <f t="shared" si="11"/>
        <v>0.94410154502486576</v>
      </c>
      <c r="K149" s="6">
        <f t="shared" si="12"/>
        <v>0.84116583006800971</v>
      </c>
      <c r="L149" s="6">
        <f t="shared" si="13"/>
        <v>-0.21106226797934879</v>
      </c>
      <c r="M149" s="6">
        <f t="shared" si="14"/>
        <v>7.123975670172647E-2</v>
      </c>
      <c r="N149" s="6">
        <f>Table1[[#This Row],[PtsSD]]*$D$1+Table1[[#This Row],[AstSD]]*$E$1+Table1[[#This Row],[StlSD]]*$F$1+Table1[[#This Row],[BlkSD]]*$G$1+Table1[[#This Row],[RbdSD]]*$H$1</f>
        <v>0.41090961673898041</v>
      </c>
    </row>
    <row r="150" spans="1:14" x14ac:dyDescent="0.25">
      <c r="A150" s="3">
        <v>146</v>
      </c>
      <c r="B150" s="3" t="s">
        <v>197</v>
      </c>
      <c r="C150" s="3" t="s">
        <v>28</v>
      </c>
      <c r="D150" s="4">
        <v>10.199999999999999</v>
      </c>
      <c r="E150" s="4">
        <v>2.7</v>
      </c>
      <c r="F150" s="4">
        <v>1.4</v>
      </c>
      <c r="G150" s="4">
        <v>0.4</v>
      </c>
      <c r="H150" s="4">
        <v>3.5</v>
      </c>
      <c r="I150" s="6">
        <f t="shared" si="10"/>
        <v>0.36065953515999788</v>
      </c>
      <c r="J150" s="6">
        <f t="shared" si="11"/>
        <v>0.50491038111898034</v>
      </c>
      <c r="K150" s="6">
        <f t="shared" si="12"/>
        <v>1.7574187794302276</v>
      </c>
      <c r="L150" s="6">
        <f t="shared" si="13"/>
        <v>1.9622569131869612E-2</v>
      </c>
      <c r="M150" s="6">
        <f t="shared" si="14"/>
        <v>-9.6496725803296678E-3</v>
      </c>
      <c r="N150" s="6">
        <f>Table1[[#This Row],[PtsSD]]*$D$1+Table1[[#This Row],[AstSD]]*$E$1+Table1[[#This Row],[StlSD]]*$F$1+Table1[[#This Row],[BlkSD]]*$G$1+Table1[[#This Row],[RbdSD]]*$H$1</f>
        <v>0.47380620454004407</v>
      </c>
    </row>
    <row r="151" spans="1:14" x14ac:dyDescent="0.25">
      <c r="A151" s="3">
        <v>147</v>
      </c>
      <c r="B151" s="3" t="s">
        <v>196</v>
      </c>
      <c r="C151" s="3" t="s">
        <v>22</v>
      </c>
      <c r="D151" s="4">
        <v>10.199999999999999</v>
      </c>
      <c r="E151" s="4">
        <v>0.8</v>
      </c>
      <c r="F151" s="4">
        <v>0.5</v>
      </c>
      <c r="G151" s="4">
        <v>0.1</v>
      </c>
      <c r="H151" s="4">
        <v>1.5</v>
      </c>
      <c r="I151" s="6">
        <f t="shared" si="10"/>
        <v>0.36065953515999788</v>
      </c>
      <c r="J151" s="6">
        <f t="shared" si="11"/>
        <v>-0.53816863315749786</v>
      </c>
      <c r="K151" s="6">
        <f t="shared" si="12"/>
        <v>-0.30415035663476292</v>
      </c>
      <c r="L151" s="6">
        <f t="shared" si="13"/>
        <v>-0.67243194220178548</v>
      </c>
      <c r="M151" s="6">
        <f t="shared" si="14"/>
        <v>-0.81854396540089036</v>
      </c>
      <c r="N151" s="6">
        <f>Table1[[#This Row],[PtsSD]]*$D$1+Table1[[#This Row],[AstSD]]*$E$1+Table1[[#This Row],[StlSD]]*$F$1+Table1[[#This Row],[BlkSD]]*$G$1+Table1[[#This Row],[RbdSD]]*$H$1</f>
        <v>-0.30963200398916058</v>
      </c>
    </row>
    <row r="152" spans="1:14" x14ac:dyDescent="0.25">
      <c r="A152" s="3">
        <v>148</v>
      </c>
      <c r="B152" s="3" t="s">
        <v>195</v>
      </c>
      <c r="C152" s="3" t="s">
        <v>94</v>
      </c>
      <c r="D152" s="4">
        <v>10.199999999999999</v>
      </c>
      <c r="E152" s="4">
        <v>1.8</v>
      </c>
      <c r="F152" s="4">
        <v>0.8</v>
      </c>
      <c r="G152" s="4">
        <v>0.1</v>
      </c>
      <c r="H152" s="4">
        <v>2.1</v>
      </c>
      <c r="I152" s="6">
        <f t="shared" si="10"/>
        <v>0.36065953515999788</v>
      </c>
      <c r="J152" s="6">
        <f t="shared" si="11"/>
        <v>1.0820321724859083E-2</v>
      </c>
      <c r="K152" s="6">
        <f t="shared" si="12"/>
        <v>0.38303935538690076</v>
      </c>
      <c r="L152" s="6">
        <f t="shared" si="13"/>
        <v>-0.67243194220178548</v>
      </c>
      <c r="M152" s="6">
        <f t="shared" si="14"/>
        <v>-0.57587567755472213</v>
      </c>
      <c r="N152" s="6">
        <f>Table1[[#This Row],[PtsSD]]*$D$1+Table1[[#This Row],[AstSD]]*$E$1+Table1[[#This Row],[StlSD]]*$F$1+Table1[[#This Row],[BlkSD]]*$G$1+Table1[[#This Row],[RbdSD]]*$H$1</f>
        <v>-4.8222098640205963E-2</v>
      </c>
    </row>
    <row r="153" spans="1:14" x14ac:dyDescent="0.25">
      <c r="A153" s="3">
        <v>149</v>
      </c>
      <c r="B153" s="3" t="s">
        <v>199</v>
      </c>
      <c r="C153" s="3" t="s">
        <v>73</v>
      </c>
      <c r="D153" s="4">
        <v>10.1</v>
      </c>
      <c r="E153" s="4">
        <v>4.9000000000000004</v>
      </c>
      <c r="F153" s="4">
        <v>0.9</v>
      </c>
      <c r="G153" s="4">
        <v>0.2</v>
      </c>
      <c r="H153" s="4">
        <v>2.5</v>
      </c>
      <c r="I153" s="6">
        <f t="shared" si="10"/>
        <v>0.34356633005212001</v>
      </c>
      <c r="J153" s="6">
        <f t="shared" si="11"/>
        <v>1.7126860818601657</v>
      </c>
      <c r="K153" s="6">
        <f t="shared" si="12"/>
        <v>0.61210259272745526</v>
      </c>
      <c r="L153" s="6">
        <f t="shared" si="13"/>
        <v>-0.44174710509056708</v>
      </c>
      <c r="M153" s="6">
        <f t="shared" si="14"/>
        <v>-0.41409681899061002</v>
      </c>
      <c r="N153" s="6">
        <f>Table1[[#This Row],[PtsSD]]*$D$1+Table1[[#This Row],[AstSD]]*$E$1+Table1[[#This Row],[StlSD]]*$F$1+Table1[[#This Row],[BlkSD]]*$G$1+Table1[[#This Row],[RbdSD]]*$H$1</f>
        <v>0.38834107473508045</v>
      </c>
    </row>
    <row r="154" spans="1:14" x14ac:dyDescent="0.25">
      <c r="A154" s="3">
        <v>150</v>
      </c>
      <c r="B154" s="3" t="s">
        <v>200</v>
      </c>
      <c r="C154" s="3" t="s">
        <v>75</v>
      </c>
      <c r="D154" s="4">
        <v>10.1</v>
      </c>
      <c r="E154" s="4">
        <v>1.9</v>
      </c>
      <c r="F154" s="4">
        <v>0.9</v>
      </c>
      <c r="G154" s="4">
        <v>0.4</v>
      </c>
      <c r="H154" s="4">
        <v>3.8</v>
      </c>
      <c r="I154" s="6">
        <f t="shared" si="10"/>
        <v>0.34356633005212001</v>
      </c>
      <c r="J154" s="6">
        <f t="shared" si="11"/>
        <v>6.5719217213094705E-2</v>
      </c>
      <c r="K154" s="6">
        <f t="shared" si="12"/>
        <v>0.61210259272745526</v>
      </c>
      <c r="L154" s="6">
        <f t="shared" si="13"/>
        <v>1.9622569131869612E-2</v>
      </c>
      <c r="M154" s="6">
        <f t="shared" si="14"/>
        <v>0.11168447134275437</v>
      </c>
      <c r="N154" s="6">
        <f>Table1[[#This Row],[PtsSD]]*$D$1+Table1[[#This Row],[AstSD]]*$E$1+Table1[[#This Row],[StlSD]]*$F$1+Table1[[#This Row],[BlkSD]]*$G$1+Table1[[#This Row],[RbdSD]]*$H$1</f>
        <v>0.23330941100570454</v>
      </c>
    </row>
    <row r="155" spans="1:14" x14ac:dyDescent="0.25">
      <c r="A155" s="3">
        <v>151</v>
      </c>
      <c r="B155" s="3" t="s">
        <v>198</v>
      </c>
      <c r="C155" s="3" t="s">
        <v>103</v>
      </c>
      <c r="D155" s="4">
        <v>10.1</v>
      </c>
      <c r="E155" s="4">
        <v>1.6</v>
      </c>
      <c r="F155" s="4">
        <v>0.7</v>
      </c>
      <c r="G155" s="4">
        <v>0.2</v>
      </c>
      <c r="H155" s="4">
        <v>2.7</v>
      </c>
      <c r="I155" s="6">
        <f t="shared" si="10"/>
        <v>0.34356633005212001</v>
      </c>
      <c r="J155" s="6">
        <f t="shared" si="11"/>
        <v>-9.8977469251612271E-2</v>
      </c>
      <c r="K155" s="6">
        <f t="shared" si="12"/>
        <v>0.15397611804634603</v>
      </c>
      <c r="L155" s="6">
        <f t="shared" si="13"/>
        <v>-0.44174710509056708</v>
      </c>
      <c r="M155" s="6">
        <f t="shared" si="14"/>
        <v>-0.3332073897085539</v>
      </c>
      <c r="N155" s="6">
        <f>Table1[[#This Row],[PtsSD]]*$D$1+Table1[[#This Row],[AstSD]]*$E$1+Table1[[#This Row],[StlSD]]*$F$1+Table1[[#This Row],[BlkSD]]*$G$1+Table1[[#This Row],[RbdSD]]*$H$1</f>
        <v>-2.6532720833030404E-2</v>
      </c>
    </row>
    <row r="156" spans="1:14" x14ac:dyDescent="0.25">
      <c r="A156" s="3">
        <v>152</v>
      </c>
      <c r="B156" s="3" t="s">
        <v>201</v>
      </c>
      <c r="C156" s="3" t="s">
        <v>73</v>
      </c>
      <c r="D156" s="4">
        <v>10</v>
      </c>
      <c r="E156" s="4">
        <v>1.2</v>
      </c>
      <c r="F156" s="4">
        <v>1</v>
      </c>
      <c r="G156" s="4">
        <v>0.2</v>
      </c>
      <c r="H156" s="4">
        <v>2.7</v>
      </c>
      <c r="I156" s="6">
        <f t="shared" si="10"/>
        <v>0.32647312494424213</v>
      </c>
      <c r="J156" s="6">
        <f t="shared" si="11"/>
        <v>-0.31857305120455509</v>
      </c>
      <c r="K156" s="6">
        <f t="shared" si="12"/>
        <v>0.84116583006800971</v>
      </c>
      <c r="L156" s="6">
        <f t="shared" si="13"/>
        <v>-0.44174710509056708</v>
      </c>
      <c r="M156" s="6">
        <f t="shared" si="14"/>
        <v>-0.3332073897085539</v>
      </c>
      <c r="N156" s="6">
        <f>Table1[[#This Row],[PtsSD]]*$D$1+Table1[[#This Row],[AstSD]]*$E$1+Table1[[#This Row],[StlSD]]*$F$1+Table1[[#This Row],[BlkSD]]*$G$1+Table1[[#This Row],[RbdSD]]*$H$1</f>
        <v>2.7498658047267241E-2</v>
      </c>
    </row>
    <row r="157" spans="1:14" x14ac:dyDescent="0.25">
      <c r="A157" s="3">
        <v>153</v>
      </c>
      <c r="B157" s="3" t="s">
        <v>202</v>
      </c>
      <c r="C157" s="3" t="s">
        <v>47</v>
      </c>
      <c r="D157" s="4">
        <v>9.9</v>
      </c>
      <c r="E157" s="4">
        <v>1</v>
      </c>
      <c r="F157" s="4">
        <v>0.9</v>
      </c>
      <c r="G157" s="4">
        <v>0.3</v>
      </c>
      <c r="H157" s="4">
        <v>2</v>
      </c>
      <c r="I157" s="6">
        <f t="shared" si="10"/>
        <v>0.3093799198363642</v>
      </c>
      <c r="J157" s="6">
        <f t="shared" si="11"/>
        <v>-0.42837084218102645</v>
      </c>
      <c r="K157" s="6">
        <f t="shared" si="12"/>
        <v>0.61210259272745526</v>
      </c>
      <c r="L157" s="6">
        <f t="shared" si="13"/>
        <v>-0.21106226797934879</v>
      </c>
      <c r="M157" s="6">
        <f t="shared" si="14"/>
        <v>-0.61632039219575019</v>
      </c>
      <c r="N157" s="6">
        <f>Table1[[#This Row],[PtsSD]]*$D$1+Table1[[#This Row],[AstSD]]*$E$1+Table1[[#This Row],[StlSD]]*$F$1+Table1[[#This Row],[BlkSD]]*$G$1+Table1[[#This Row],[RbdSD]]*$H$1</f>
        <v>-5.5968222212230107E-2</v>
      </c>
    </row>
    <row r="158" spans="1:14" x14ac:dyDescent="0.25">
      <c r="A158" s="3">
        <v>154</v>
      </c>
      <c r="B158" s="3" t="s">
        <v>203</v>
      </c>
      <c r="C158" s="3" t="s">
        <v>30</v>
      </c>
      <c r="D158" s="4">
        <v>9.9</v>
      </c>
      <c r="E158" s="4">
        <v>2</v>
      </c>
      <c r="F158" s="4">
        <v>0.9</v>
      </c>
      <c r="G158" s="4">
        <v>0.4</v>
      </c>
      <c r="H158" s="4">
        <v>4.5999999999999996</v>
      </c>
      <c r="I158" s="6">
        <f t="shared" si="10"/>
        <v>0.3093799198363642</v>
      </c>
      <c r="J158" s="6">
        <f t="shared" si="11"/>
        <v>0.12061811270133044</v>
      </c>
      <c r="K158" s="6">
        <f t="shared" si="12"/>
        <v>0.61210259272745526</v>
      </c>
      <c r="L158" s="6">
        <f t="shared" si="13"/>
        <v>1.9622569131869612E-2</v>
      </c>
      <c r="M158" s="6">
        <f t="shared" si="14"/>
        <v>0.43524218847097856</v>
      </c>
      <c r="N158" s="6">
        <f>Table1[[#This Row],[PtsSD]]*$D$1+Table1[[#This Row],[AstSD]]*$E$1+Table1[[#This Row],[StlSD]]*$F$1+Table1[[#This Row],[BlkSD]]*$G$1+Table1[[#This Row],[RbdSD]]*$H$1</f>
        <v>0.29874481046426982</v>
      </c>
    </row>
    <row r="159" spans="1:14" x14ac:dyDescent="0.25">
      <c r="A159" s="3">
        <v>155</v>
      </c>
      <c r="B159" s="3" t="s">
        <v>204</v>
      </c>
      <c r="C159" s="3" t="s">
        <v>52</v>
      </c>
      <c r="D159" s="4">
        <v>9.8000000000000007</v>
      </c>
      <c r="E159" s="4">
        <v>1.1000000000000001</v>
      </c>
      <c r="F159" s="4">
        <v>0.8</v>
      </c>
      <c r="G159" s="4">
        <v>0.2</v>
      </c>
      <c r="H159" s="4">
        <v>2.8</v>
      </c>
      <c r="I159" s="6">
        <f t="shared" si="10"/>
        <v>0.29228671472848633</v>
      </c>
      <c r="J159" s="6">
        <f t="shared" si="11"/>
        <v>-0.37347194669279071</v>
      </c>
      <c r="K159" s="6">
        <f t="shared" si="12"/>
        <v>0.38303935538690076</v>
      </c>
      <c r="L159" s="6">
        <f t="shared" si="13"/>
        <v>-0.44174710509056708</v>
      </c>
      <c r="M159" s="6">
        <f t="shared" si="14"/>
        <v>-0.29276267506752601</v>
      </c>
      <c r="N159" s="6">
        <f>Table1[[#This Row],[PtsSD]]*$D$1+Table1[[#This Row],[AstSD]]*$E$1+Table1[[#This Row],[StlSD]]*$F$1+Table1[[#This Row],[BlkSD]]*$G$1+Table1[[#This Row],[RbdSD]]*$H$1</f>
        <v>-5.4367072389067399E-2</v>
      </c>
    </row>
    <row r="160" spans="1:14" x14ac:dyDescent="0.25">
      <c r="A160" s="3">
        <v>156</v>
      </c>
      <c r="B160" s="3" t="s">
        <v>205</v>
      </c>
      <c r="C160" s="3" t="s">
        <v>24</v>
      </c>
      <c r="D160" s="4">
        <v>9.8000000000000007</v>
      </c>
      <c r="E160" s="4">
        <v>4.9000000000000004</v>
      </c>
      <c r="F160" s="4">
        <v>1.6</v>
      </c>
      <c r="G160" s="4">
        <v>0.2</v>
      </c>
      <c r="H160" s="4">
        <v>2.9</v>
      </c>
      <c r="I160" s="6">
        <f t="shared" si="10"/>
        <v>0.29228671472848633</v>
      </c>
      <c r="J160" s="6">
        <f t="shared" si="11"/>
        <v>1.7126860818601657</v>
      </c>
      <c r="K160" s="6">
        <f t="shared" si="12"/>
        <v>2.215545254111337</v>
      </c>
      <c r="L160" s="6">
        <f t="shared" si="13"/>
        <v>-0.44174710509056708</v>
      </c>
      <c r="M160" s="6">
        <f t="shared" si="14"/>
        <v>-0.2523179604264979</v>
      </c>
      <c r="N160" s="6">
        <f>Table1[[#This Row],[PtsSD]]*$D$1+Table1[[#This Row],[AstSD]]*$E$1+Table1[[#This Row],[StlSD]]*$F$1+Table1[[#This Row],[BlkSD]]*$G$1+Table1[[#This Row],[RbdSD]]*$H$1</f>
        <v>0.64582936105839495</v>
      </c>
    </row>
    <row r="161" spans="1:14" x14ac:dyDescent="0.25">
      <c r="A161" s="3">
        <v>157</v>
      </c>
      <c r="B161" s="3" t="s">
        <v>211</v>
      </c>
      <c r="C161" s="3" t="s">
        <v>73</v>
      </c>
      <c r="D161" s="4">
        <v>9.6999999999999993</v>
      </c>
      <c r="E161" s="4">
        <v>0.8</v>
      </c>
      <c r="F161" s="4">
        <v>0.4</v>
      </c>
      <c r="G161" s="4">
        <v>0.9</v>
      </c>
      <c r="H161" s="4">
        <v>7.4</v>
      </c>
      <c r="I161" s="6">
        <f t="shared" si="10"/>
        <v>0.27519350962060818</v>
      </c>
      <c r="J161" s="6">
        <f t="shared" si="11"/>
        <v>-0.53816863315749786</v>
      </c>
      <c r="K161" s="6">
        <f t="shared" si="12"/>
        <v>-0.53321359397531742</v>
      </c>
      <c r="L161" s="6">
        <f t="shared" si="13"/>
        <v>1.1730467546879613</v>
      </c>
      <c r="M161" s="6">
        <f t="shared" si="14"/>
        <v>1.5676941984197639</v>
      </c>
      <c r="N161" s="6">
        <f>Table1[[#This Row],[PtsSD]]*$D$1+Table1[[#This Row],[AstSD]]*$E$1+Table1[[#This Row],[StlSD]]*$F$1+Table1[[#This Row],[BlkSD]]*$G$1+Table1[[#This Row],[RbdSD]]*$H$1</f>
        <v>0.38443814004553223</v>
      </c>
    </row>
    <row r="162" spans="1:14" x14ac:dyDescent="0.25">
      <c r="A162" s="3">
        <v>158</v>
      </c>
      <c r="B162" s="3" t="s">
        <v>206</v>
      </c>
      <c r="C162" s="3" t="s">
        <v>49</v>
      </c>
      <c r="D162" s="4">
        <v>9.6999999999999993</v>
      </c>
      <c r="E162" s="4">
        <v>0.9</v>
      </c>
      <c r="F162" s="4">
        <v>0.4</v>
      </c>
      <c r="G162" s="4">
        <v>0.9</v>
      </c>
      <c r="H162" s="4">
        <v>5.8</v>
      </c>
      <c r="I162" s="6">
        <f t="shared" si="10"/>
        <v>0.27519350962060818</v>
      </c>
      <c r="J162" s="6">
        <f t="shared" si="11"/>
        <v>-0.48326973766926212</v>
      </c>
      <c r="K162" s="6">
        <f t="shared" si="12"/>
        <v>-0.53321359397531742</v>
      </c>
      <c r="L162" s="6">
        <f t="shared" si="13"/>
        <v>1.1730467546879613</v>
      </c>
      <c r="M162" s="6">
        <f t="shared" si="14"/>
        <v>0.92057876416331508</v>
      </c>
      <c r="N162" s="6">
        <f>Table1[[#This Row],[PtsSD]]*$D$1+Table1[[#This Row],[AstSD]]*$E$1+Table1[[#This Row],[StlSD]]*$F$1+Table1[[#This Row],[BlkSD]]*$G$1+Table1[[#This Row],[RbdSD]]*$H$1</f>
        <v>0.26599483229188958</v>
      </c>
    </row>
    <row r="163" spans="1:14" x14ac:dyDescent="0.25">
      <c r="A163" s="3">
        <v>159</v>
      </c>
      <c r="B163" s="3" t="s">
        <v>209</v>
      </c>
      <c r="C163" s="3" t="s">
        <v>22</v>
      </c>
      <c r="D163" s="4">
        <v>9.6999999999999993</v>
      </c>
      <c r="E163" s="4">
        <v>5.6</v>
      </c>
      <c r="F163" s="4">
        <v>1.2</v>
      </c>
      <c r="G163" s="4">
        <v>0.4</v>
      </c>
      <c r="H163" s="4">
        <v>3</v>
      </c>
      <c r="I163" s="6">
        <f t="shared" si="10"/>
        <v>0.27519350962060818</v>
      </c>
      <c r="J163" s="6">
        <f t="shared" si="11"/>
        <v>2.0969783502778152</v>
      </c>
      <c r="K163" s="6">
        <f t="shared" si="12"/>
        <v>1.2992923047491187</v>
      </c>
      <c r="L163" s="6">
        <f t="shared" si="13"/>
        <v>1.9622569131869612E-2</v>
      </c>
      <c r="M163" s="6">
        <f t="shared" si="14"/>
        <v>-0.21187324578546984</v>
      </c>
      <c r="N163" s="6">
        <f>Table1[[#This Row],[PtsSD]]*$D$1+Table1[[#This Row],[AstSD]]*$E$1+Table1[[#This Row],[StlSD]]*$F$1+Table1[[#This Row],[BlkSD]]*$G$1+Table1[[#This Row],[RbdSD]]*$H$1</f>
        <v>0.65741630486679969</v>
      </c>
    </row>
    <row r="164" spans="1:14" x14ac:dyDescent="0.25">
      <c r="A164" s="3">
        <v>160</v>
      </c>
      <c r="B164" s="3" t="s">
        <v>208</v>
      </c>
      <c r="C164" s="3" t="s">
        <v>54</v>
      </c>
      <c r="D164" s="4">
        <v>9.6999999999999993</v>
      </c>
      <c r="E164" s="4">
        <v>1.1000000000000001</v>
      </c>
      <c r="F164" s="4">
        <v>0.9</v>
      </c>
      <c r="G164" s="4">
        <v>0.2</v>
      </c>
      <c r="H164" s="4">
        <v>3.9</v>
      </c>
      <c r="I164" s="6">
        <f t="shared" si="10"/>
        <v>0.27519350962060818</v>
      </c>
      <c r="J164" s="6">
        <f t="shared" si="11"/>
        <v>-0.37347194669279071</v>
      </c>
      <c r="K164" s="6">
        <f t="shared" si="12"/>
        <v>0.61210259272745526</v>
      </c>
      <c r="L164" s="6">
        <f t="shared" si="13"/>
        <v>-0.44174710509056708</v>
      </c>
      <c r="M164" s="6">
        <f t="shared" si="14"/>
        <v>0.15212918598378244</v>
      </c>
      <c r="N164" s="6">
        <f>Table1[[#This Row],[PtsSD]]*$D$1+Table1[[#This Row],[AstSD]]*$E$1+Table1[[#This Row],[StlSD]]*$F$1+Table1[[#This Row],[BlkSD]]*$G$1+Table1[[#This Row],[RbdSD]]*$H$1</f>
        <v>6.3842823889914024E-2</v>
      </c>
    </row>
    <row r="165" spans="1:14" x14ac:dyDescent="0.25">
      <c r="A165" s="3">
        <v>161</v>
      </c>
      <c r="B165" s="3" t="s">
        <v>210</v>
      </c>
      <c r="C165" s="3" t="s">
        <v>34</v>
      </c>
      <c r="D165" s="4">
        <v>9.6999999999999993</v>
      </c>
      <c r="E165" s="4">
        <v>4.3</v>
      </c>
      <c r="F165" s="4">
        <v>0.7</v>
      </c>
      <c r="G165" s="4">
        <v>0.1</v>
      </c>
      <c r="H165" s="4">
        <v>2.1</v>
      </c>
      <c r="I165" s="6">
        <f t="shared" si="10"/>
        <v>0.27519350962060818</v>
      </c>
      <c r="J165" s="6">
        <f t="shared" si="11"/>
        <v>1.3832927089307512</v>
      </c>
      <c r="K165" s="6">
        <f t="shared" si="12"/>
        <v>0.15397611804634603</v>
      </c>
      <c r="L165" s="6">
        <f t="shared" si="13"/>
        <v>-0.67243194220178548</v>
      </c>
      <c r="M165" s="6">
        <f t="shared" si="14"/>
        <v>-0.57587567755472213</v>
      </c>
      <c r="N165" s="6">
        <f>Table1[[#This Row],[PtsSD]]*$D$1+Table1[[#This Row],[AstSD]]*$E$1+Table1[[#This Row],[StlSD]]*$F$1+Table1[[#This Row],[BlkSD]]*$G$1+Table1[[#This Row],[RbdSD]]*$H$1</f>
        <v>0.16627308553807235</v>
      </c>
    </row>
    <row r="166" spans="1:14" x14ac:dyDescent="0.25">
      <c r="A166" s="3">
        <v>162</v>
      </c>
      <c r="B166" s="3" t="s">
        <v>207</v>
      </c>
      <c r="C166" s="3" t="s">
        <v>59</v>
      </c>
      <c r="D166" s="4">
        <v>9.6999999999999993</v>
      </c>
      <c r="E166" s="4">
        <v>1.2</v>
      </c>
      <c r="F166" s="4">
        <v>0.5</v>
      </c>
      <c r="G166" s="4">
        <v>0.2</v>
      </c>
      <c r="H166" s="4">
        <v>2.8</v>
      </c>
      <c r="I166" s="6">
        <f t="shared" si="10"/>
        <v>0.27519350962060818</v>
      </c>
      <c r="J166" s="6">
        <f t="shared" si="11"/>
        <v>-0.31857305120455509</v>
      </c>
      <c r="K166" s="6">
        <f t="shared" si="12"/>
        <v>-0.30415035663476292</v>
      </c>
      <c r="L166" s="6">
        <f t="shared" si="13"/>
        <v>-0.44174710509056708</v>
      </c>
      <c r="M166" s="6">
        <f t="shared" si="14"/>
        <v>-0.29276267506752601</v>
      </c>
      <c r="N166" s="6">
        <f>Table1[[#This Row],[PtsSD]]*$D$1+Table1[[#This Row],[AstSD]]*$E$1+Table1[[#This Row],[StlSD]]*$F$1+Table1[[#This Row],[BlkSD]]*$G$1+Table1[[#This Row],[RbdSD]]*$H$1</f>
        <v>-0.15159371162703328</v>
      </c>
    </row>
    <row r="167" spans="1:14" x14ac:dyDescent="0.25">
      <c r="A167" s="3">
        <v>163</v>
      </c>
      <c r="B167" s="3" t="s">
        <v>213</v>
      </c>
      <c r="C167" s="3" t="s">
        <v>66</v>
      </c>
      <c r="D167" s="4">
        <v>9.6</v>
      </c>
      <c r="E167" s="4">
        <v>0.9</v>
      </c>
      <c r="F167" s="4">
        <v>0.4</v>
      </c>
      <c r="G167" s="4">
        <v>0.1</v>
      </c>
      <c r="H167" s="4">
        <v>3.6</v>
      </c>
      <c r="I167" s="6">
        <f t="shared" si="10"/>
        <v>0.25810030451273025</v>
      </c>
      <c r="J167" s="6">
        <f t="shared" si="11"/>
        <v>-0.48326973766926212</v>
      </c>
      <c r="K167" s="6">
        <f t="shared" si="12"/>
        <v>-0.53321359397531742</v>
      </c>
      <c r="L167" s="6">
        <f t="shared" si="13"/>
        <v>-0.67243194220178548</v>
      </c>
      <c r="M167" s="6">
        <f t="shared" si="14"/>
        <v>3.0795042060698403E-2</v>
      </c>
      <c r="N167" s="6">
        <f>Table1[[#This Row],[PtsSD]]*$D$1+Table1[[#This Row],[AstSD]]*$E$1+Table1[[#This Row],[StlSD]]*$F$1+Table1[[#This Row],[BlkSD]]*$G$1+Table1[[#This Row],[RbdSD]]*$H$1</f>
        <v>-0.19391167819445909</v>
      </c>
    </row>
    <row r="168" spans="1:14" x14ac:dyDescent="0.25">
      <c r="A168" s="3">
        <v>164</v>
      </c>
      <c r="B168" s="3" t="s">
        <v>214</v>
      </c>
      <c r="C168" s="3" t="s">
        <v>100</v>
      </c>
      <c r="D168" s="4">
        <v>9.6</v>
      </c>
      <c r="E168" s="4">
        <v>0.9</v>
      </c>
      <c r="F168" s="4">
        <v>0.7</v>
      </c>
      <c r="G168" s="4">
        <v>0.5</v>
      </c>
      <c r="H168" s="4">
        <v>3.7</v>
      </c>
      <c r="I168" s="6">
        <f t="shared" si="10"/>
        <v>0.25810030451273025</v>
      </c>
      <c r="J168" s="6">
        <f t="shared" si="11"/>
        <v>-0.48326973766926212</v>
      </c>
      <c r="K168" s="6">
        <f t="shared" si="12"/>
        <v>0.15397611804634603</v>
      </c>
      <c r="L168" s="6">
        <f t="shared" si="13"/>
        <v>0.25030740624308789</v>
      </c>
      <c r="M168" s="6">
        <f t="shared" si="14"/>
        <v>7.123975670172647E-2</v>
      </c>
      <c r="N168" s="6">
        <f>Table1[[#This Row],[PtsSD]]*$D$1+Table1[[#This Row],[AstSD]]*$E$1+Table1[[#This Row],[StlSD]]*$F$1+Table1[[#This Row],[BlkSD]]*$G$1+Table1[[#This Row],[RbdSD]]*$H$1</f>
        <v>5.5666623803727035E-2</v>
      </c>
    </row>
    <row r="169" spans="1:14" x14ac:dyDescent="0.25">
      <c r="A169" s="3">
        <v>165</v>
      </c>
      <c r="B169" s="3" t="s">
        <v>212</v>
      </c>
      <c r="C169" s="3" t="s">
        <v>85</v>
      </c>
      <c r="D169" s="4">
        <v>9.6</v>
      </c>
      <c r="E169" s="4">
        <v>1.5</v>
      </c>
      <c r="F169" s="4">
        <v>0.8</v>
      </c>
      <c r="G169" s="4">
        <v>0.4</v>
      </c>
      <c r="H169" s="4">
        <v>2.4</v>
      </c>
      <c r="I169" s="6">
        <f t="shared" si="10"/>
        <v>0.25810030451273025</v>
      </c>
      <c r="J169" s="6">
        <f t="shared" si="11"/>
        <v>-0.153876364739848</v>
      </c>
      <c r="K169" s="6">
        <f t="shared" si="12"/>
        <v>0.38303935538690076</v>
      </c>
      <c r="L169" s="6">
        <f t="shared" si="13"/>
        <v>1.9622569131869612E-2</v>
      </c>
      <c r="M169" s="6">
        <f t="shared" si="14"/>
        <v>-0.45454153363163813</v>
      </c>
      <c r="N169" s="6">
        <f>Table1[[#This Row],[PtsSD]]*$D$1+Table1[[#This Row],[AstSD]]*$E$1+Table1[[#This Row],[StlSD]]*$F$1+Table1[[#This Row],[BlkSD]]*$G$1+Table1[[#This Row],[RbdSD]]*$H$1</f>
        <v>1.6145800357337398E-2</v>
      </c>
    </row>
    <row r="170" spans="1:14" x14ac:dyDescent="0.25">
      <c r="A170" s="3">
        <v>166</v>
      </c>
      <c r="B170" s="3" t="s">
        <v>216</v>
      </c>
      <c r="C170" s="3" t="s">
        <v>24</v>
      </c>
      <c r="D170" s="4">
        <v>9.6</v>
      </c>
      <c r="E170" s="4">
        <v>2</v>
      </c>
      <c r="F170" s="4">
        <v>0.7</v>
      </c>
      <c r="G170" s="4">
        <v>0.1</v>
      </c>
      <c r="H170" s="4">
        <v>2.8</v>
      </c>
      <c r="I170" s="6">
        <f t="shared" si="10"/>
        <v>0.25810030451273025</v>
      </c>
      <c r="J170" s="6">
        <f t="shared" si="11"/>
        <v>0.12061811270133044</v>
      </c>
      <c r="K170" s="6">
        <f t="shared" si="12"/>
        <v>0.15397611804634603</v>
      </c>
      <c r="L170" s="6">
        <f t="shared" si="13"/>
        <v>-0.67243194220178548</v>
      </c>
      <c r="M170" s="6">
        <f t="shared" si="14"/>
        <v>-0.29276267506752601</v>
      </c>
      <c r="N170" s="6">
        <f>Table1[[#This Row],[PtsSD]]*$D$1+Table1[[#This Row],[AstSD]]*$E$1+Table1[[#This Row],[StlSD]]*$F$1+Table1[[#This Row],[BlkSD]]*$G$1+Table1[[#This Row],[RbdSD]]*$H$1</f>
        <v>-3.476719474273595E-2</v>
      </c>
    </row>
    <row r="171" spans="1:14" x14ac:dyDescent="0.25">
      <c r="A171" s="3">
        <v>167</v>
      </c>
      <c r="B171" s="3" t="s">
        <v>215</v>
      </c>
      <c r="C171" s="3" t="s">
        <v>38</v>
      </c>
      <c r="D171" s="4">
        <v>9.6</v>
      </c>
      <c r="E171" s="4">
        <v>4.0999999999999996</v>
      </c>
      <c r="F171" s="4">
        <v>0.4</v>
      </c>
      <c r="G171" s="4">
        <v>0.1</v>
      </c>
      <c r="H171" s="4">
        <v>2.2000000000000002</v>
      </c>
      <c r="I171" s="6">
        <f t="shared" si="10"/>
        <v>0.25810030451273025</v>
      </c>
      <c r="J171" s="6">
        <f t="shared" si="11"/>
        <v>1.2734949179542798</v>
      </c>
      <c r="K171" s="6">
        <f t="shared" si="12"/>
        <v>-0.53321359397531742</v>
      </c>
      <c r="L171" s="6">
        <f t="shared" si="13"/>
        <v>-0.67243194220178548</v>
      </c>
      <c r="M171" s="6">
        <f t="shared" si="14"/>
        <v>-0.53543096291369408</v>
      </c>
      <c r="N171" s="6">
        <f>Table1[[#This Row],[PtsSD]]*$D$1+Table1[[#This Row],[AstSD]]*$E$1+Table1[[#This Row],[StlSD]]*$F$1+Table1[[#This Row],[BlkSD]]*$G$1+Table1[[#This Row],[RbdSD]]*$H$1</f>
        <v>4.4196051935370739E-2</v>
      </c>
    </row>
    <row r="172" spans="1:14" x14ac:dyDescent="0.25">
      <c r="A172" s="3">
        <v>168</v>
      </c>
      <c r="B172" s="3" t="s">
        <v>219</v>
      </c>
      <c r="C172" s="3" t="s">
        <v>47</v>
      </c>
      <c r="D172" s="4">
        <v>9.5</v>
      </c>
      <c r="E172" s="4">
        <v>4.0999999999999996</v>
      </c>
      <c r="F172" s="4">
        <v>0.7</v>
      </c>
      <c r="G172" s="4">
        <v>0.3</v>
      </c>
      <c r="H172" s="4">
        <v>2.8</v>
      </c>
      <c r="I172" s="6">
        <f t="shared" si="10"/>
        <v>0.24100709940485238</v>
      </c>
      <c r="J172" s="6">
        <f t="shared" si="11"/>
        <v>1.2734949179542798</v>
      </c>
      <c r="K172" s="6">
        <f t="shared" si="12"/>
        <v>0.15397611804634603</v>
      </c>
      <c r="L172" s="6">
        <f t="shared" si="13"/>
        <v>-0.21106226797934879</v>
      </c>
      <c r="M172" s="6">
        <f t="shared" si="14"/>
        <v>-0.29276267506752601</v>
      </c>
      <c r="N172" s="6">
        <f>Table1[[#This Row],[PtsSD]]*$D$1+Table1[[#This Row],[AstSD]]*$E$1+Table1[[#This Row],[StlSD]]*$F$1+Table1[[#This Row],[BlkSD]]*$G$1+Table1[[#This Row],[RbdSD]]*$H$1</f>
        <v>0.25988565590885609</v>
      </c>
    </row>
    <row r="173" spans="1:14" x14ac:dyDescent="0.25">
      <c r="A173" s="3">
        <v>169</v>
      </c>
      <c r="B173" s="3" t="s">
        <v>217</v>
      </c>
      <c r="C173" s="3" t="s">
        <v>32</v>
      </c>
      <c r="D173" s="4">
        <v>9.5</v>
      </c>
      <c r="E173" s="4">
        <v>1.5</v>
      </c>
      <c r="F173" s="4">
        <v>0.8</v>
      </c>
      <c r="G173" s="4">
        <v>0.3</v>
      </c>
      <c r="H173" s="4">
        <v>4</v>
      </c>
      <c r="I173" s="6">
        <f t="shared" si="10"/>
        <v>0.24100709940485238</v>
      </c>
      <c r="J173" s="6">
        <f t="shared" si="11"/>
        <v>-0.153876364739848</v>
      </c>
      <c r="K173" s="6">
        <f t="shared" si="12"/>
        <v>0.38303935538690076</v>
      </c>
      <c r="L173" s="6">
        <f t="shared" si="13"/>
        <v>-0.21106226797934879</v>
      </c>
      <c r="M173" s="6">
        <f t="shared" si="14"/>
        <v>0.1925739006248105</v>
      </c>
      <c r="N173" s="6">
        <f>Table1[[#This Row],[PtsSD]]*$D$1+Table1[[#This Row],[AstSD]]*$E$1+Table1[[#This Row],[StlSD]]*$F$1+Table1[[#This Row],[BlkSD]]*$G$1+Table1[[#This Row],[RbdSD]]*$H$1</f>
        <v>0.105838200109581</v>
      </c>
    </row>
    <row r="174" spans="1:14" x14ac:dyDescent="0.25">
      <c r="A174" s="3">
        <v>170</v>
      </c>
      <c r="B174" s="3" t="s">
        <v>218</v>
      </c>
      <c r="C174" s="3" t="s">
        <v>26</v>
      </c>
      <c r="D174" s="4">
        <v>9.5</v>
      </c>
      <c r="E174" s="4">
        <v>8.6</v>
      </c>
      <c r="F174" s="4">
        <v>2.2999999999999998</v>
      </c>
      <c r="G174" s="4">
        <v>0.1</v>
      </c>
      <c r="H174" s="4">
        <v>4.2</v>
      </c>
      <c r="I174" s="6">
        <f t="shared" si="10"/>
        <v>0.24100709940485238</v>
      </c>
      <c r="J174" s="6">
        <f t="shared" si="11"/>
        <v>3.7439452149248855</v>
      </c>
      <c r="K174" s="6">
        <f t="shared" si="12"/>
        <v>3.8189879154952178</v>
      </c>
      <c r="L174" s="6">
        <f t="shared" si="13"/>
        <v>-0.67243194220178548</v>
      </c>
      <c r="M174" s="6">
        <f t="shared" si="14"/>
        <v>0.27346332990686667</v>
      </c>
      <c r="N174" s="6">
        <f>Table1[[#This Row],[PtsSD]]*$D$1+Table1[[#This Row],[AstSD]]*$E$1+Table1[[#This Row],[StlSD]]*$F$1+Table1[[#This Row],[BlkSD]]*$G$1+Table1[[#This Row],[RbdSD]]*$H$1</f>
        <v>1.347767234781821</v>
      </c>
    </row>
    <row r="175" spans="1:14" x14ac:dyDescent="0.25">
      <c r="A175" s="3">
        <v>171</v>
      </c>
      <c r="B175" s="3" t="s">
        <v>223</v>
      </c>
      <c r="C175" s="3" t="s">
        <v>83</v>
      </c>
      <c r="D175" s="4">
        <v>9.4</v>
      </c>
      <c r="E175" s="4">
        <v>0.8</v>
      </c>
      <c r="F175" s="4">
        <v>0.3</v>
      </c>
      <c r="G175" s="4">
        <v>1.2</v>
      </c>
      <c r="H175" s="4">
        <v>6.4</v>
      </c>
      <c r="I175" s="6">
        <f t="shared" si="10"/>
        <v>0.2239138942969745</v>
      </c>
      <c r="J175" s="6">
        <f t="shared" si="11"/>
        <v>-0.53816863315749786</v>
      </c>
      <c r="K175" s="6">
        <f t="shared" si="12"/>
        <v>-0.76227683131587198</v>
      </c>
      <c r="L175" s="6">
        <f t="shared" si="13"/>
        <v>1.865101266021616</v>
      </c>
      <c r="M175" s="6">
        <f t="shared" si="14"/>
        <v>1.1632470520094835</v>
      </c>
      <c r="N175" s="6">
        <f>Table1[[#This Row],[PtsSD]]*$D$1+Table1[[#This Row],[AstSD]]*$E$1+Table1[[#This Row],[StlSD]]*$F$1+Table1[[#This Row],[BlkSD]]*$G$1+Table1[[#This Row],[RbdSD]]*$H$1</f>
        <v>0.35761351726535107</v>
      </c>
    </row>
    <row r="176" spans="1:14" x14ac:dyDescent="0.25">
      <c r="A176" s="3">
        <v>172</v>
      </c>
      <c r="B176" s="3" t="s">
        <v>221</v>
      </c>
      <c r="C176" s="3" t="s">
        <v>30</v>
      </c>
      <c r="D176" s="4">
        <v>9.4</v>
      </c>
      <c r="E176" s="4">
        <v>1.1000000000000001</v>
      </c>
      <c r="F176" s="4">
        <v>0.9</v>
      </c>
      <c r="G176" s="4">
        <v>0.4</v>
      </c>
      <c r="H176" s="4">
        <v>5.2</v>
      </c>
      <c r="I176" s="6">
        <f t="shared" si="10"/>
        <v>0.2239138942969745</v>
      </c>
      <c r="J176" s="6">
        <f t="shared" si="11"/>
        <v>-0.37347194669279071</v>
      </c>
      <c r="K176" s="6">
        <f t="shared" si="12"/>
        <v>0.61210259272745526</v>
      </c>
      <c r="L176" s="6">
        <f t="shared" si="13"/>
        <v>1.9622569131869612E-2</v>
      </c>
      <c r="M176" s="6">
        <f t="shared" si="14"/>
        <v>0.67791047631714707</v>
      </c>
      <c r="N176" s="6">
        <f>Table1[[#This Row],[PtsSD]]*$D$1+Table1[[#This Row],[AstSD]]*$E$1+Table1[[#This Row],[StlSD]]*$F$1+Table1[[#This Row],[BlkSD]]*$G$1+Table1[[#This Row],[RbdSD]]*$H$1</f>
        <v>0.22282064849286237</v>
      </c>
    </row>
    <row r="177" spans="1:14" x14ac:dyDescent="0.25">
      <c r="A177" s="3">
        <v>173</v>
      </c>
      <c r="B177" s="3" t="s">
        <v>220</v>
      </c>
      <c r="C177" s="3" t="s">
        <v>49</v>
      </c>
      <c r="D177" s="4">
        <v>9.4</v>
      </c>
      <c r="E177" s="4">
        <v>3.3</v>
      </c>
      <c r="F177" s="4">
        <v>0.6</v>
      </c>
      <c r="G177" s="4">
        <v>0.1</v>
      </c>
      <c r="H177" s="4">
        <v>1.9</v>
      </c>
      <c r="I177" s="6">
        <f t="shared" si="10"/>
        <v>0.2239138942969745</v>
      </c>
      <c r="J177" s="6">
        <f t="shared" si="11"/>
        <v>0.8343037540483943</v>
      </c>
      <c r="K177" s="6">
        <f t="shared" si="12"/>
        <v>-7.5087119294208429E-2</v>
      </c>
      <c r="L177" s="6">
        <f t="shared" si="13"/>
        <v>-0.67243194220178548</v>
      </c>
      <c r="M177" s="6">
        <f t="shared" si="14"/>
        <v>-0.65676510683677825</v>
      </c>
      <c r="N177" s="6">
        <f>Table1[[#This Row],[PtsSD]]*$D$1+Table1[[#This Row],[AstSD]]*$E$1+Table1[[#This Row],[StlSD]]*$F$1+Table1[[#This Row],[BlkSD]]*$G$1+Table1[[#This Row],[RbdSD]]*$H$1</f>
        <v>-9.4459614929835178E-3</v>
      </c>
    </row>
    <row r="178" spans="1:14" x14ac:dyDescent="0.25">
      <c r="A178" s="3">
        <v>174</v>
      </c>
      <c r="B178" s="3" t="s">
        <v>222</v>
      </c>
      <c r="C178" s="3" t="s">
        <v>54</v>
      </c>
      <c r="D178" s="4">
        <v>9.4</v>
      </c>
      <c r="E178" s="4">
        <v>1.7</v>
      </c>
      <c r="F178" s="4">
        <v>1.4</v>
      </c>
      <c r="G178" s="4">
        <v>0.3</v>
      </c>
      <c r="H178" s="4">
        <v>6.5</v>
      </c>
      <c r="I178" s="6">
        <f t="shared" si="10"/>
        <v>0.2239138942969745</v>
      </c>
      <c r="J178" s="6">
        <f t="shared" si="11"/>
        <v>-4.4078573763376656E-2</v>
      </c>
      <c r="K178" s="6">
        <f t="shared" si="12"/>
        <v>1.7574187794302276</v>
      </c>
      <c r="L178" s="6">
        <f t="shared" si="13"/>
        <v>-0.21106226797934879</v>
      </c>
      <c r="M178" s="6">
        <f t="shared" si="14"/>
        <v>1.2036917666505114</v>
      </c>
      <c r="N178" s="6">
        <f>Table1[[#This Row],[PtsSD]]*$D$1+Table1[[#This Row],[AstSD]]*$E$1+Table1[[#This Row],[StlSD]]*$F$1+Table1[[#This Row],[BlkSD]]*$G$1+Table1[[#This Row],[RbdSD]]*$H$1</f>
        <v>0.53105028358415107</v>
      </c>
    </row>
    <row r="179" spans="1:14" x14ac:dyDescent="0.25">
      <c r="A179" s="3">
        <v>175</v>
      </c>
      <c r="B179" s="3" t="s">
        <v>225</v>
      </c>
      <c r="C179" s="3" t="s">
        <v>92</v>
      </c>
      <c r="D179" s="4">
        <v>9.3000000000000007</v>
      </c>
      <c r="E179" s="4">
        <v>2.7</v>
      </c>
      <c r="F179" s="4">
        <v>0.8</v>
      </c>
      <c r="G179" s="4">
        <v>0.1</v>
      </c>
      <c r="H179" s="4">
        <v>2</v>
      </c>
      <c r="I179" s="6">
        <f t="shared" si="10"/>
        <v>0.2068206891890966</v>
      </c>
      <c r="J179" s="6">
        <f t="shared" si="11"/>
        <v>0.50491038111898034</v>
      </c>
      <c r="K179" s="6">
        <f t="shared" si="12"/>
        <v>0.38303935538690076</v>
      </c>
      <c r="L179" s="6">
        <f t="shared" si="13"/>
        <v>-0.67243194220178548</v>
      </c>
      <c r="M179" s="6">
        <f t="shared" si="14"/>
        <v>-0.61632039219575019</v>
      </c>
      <c r="N179" s="6">
        <f>Table1[[#This Row],[PtsSD]]*$D$1+Table1[[#This Row],[AstSD]]*$E$1+Table1[[#This Row],[StlSD]]*$F$1+Table1[[#This Row],[BlkSD]]*$G$1+Table1[[#This Row],[RbdSD]]*$H$1</f>
        <v>-3.6446834808577244E-3</v>
      </c>
    </row>
    <row r="180" spans="1:14" x14ac:dyDescent="0.25">
      <c r="A180" s="3">
        <v>176</v>
      </c>
      <c r="B180" s="3" t="s">
        <v>224</v>
      </c>
      <c r="C180" s="3" t="s">
        <v>32</v>
      </c>
      <c r="D180" s="4">
        <v>9.3000000000000007</v>
      </c>
      <c r="E180" s="4">
        <v>4.2</v>
      </c>
      <c r="F180" s="4">
        <v>1.5</v>
      </c>
      <c r="G180" s="4">
        <v>0.3</v>
      </c>
      <c r="H180" s="4">
        <v>4.7</v>
      </c>
      <c r="I180" s="6">
        <f t="shared" si="10"/>
        <v>0.2068206891890966</v>
      </c>
      <c r="J180" s="6">
        <f t="shared" si="11"/>
        <v>1.3283938134425157</v>
      </c>
      <c r="K180" s="6">
        <f t="shared" si="12"/>
        <v>1.9864820167707822</v>
      </c>
      <c r="L180" s="6">
        <f t="shared" si="13"/>
        <v>-0.21106226797934879</v>
      </c>
      <c r="M180" s="6">
        <f t="shared" si="14"/>
        <v>0.47568690311200684</v>
      </c>
      <c r="N180" s="6">
        <f>Table1[[#This Row],[PtsSD]]*$D$1+Table1[[#This Row],[AstSD]]*$E$1+Table1[[#This Row],[StlSD]]*$F$1+Table1[[#This Row],[BlkSD]]*$G$1+Table1[[#This Row],[RbdSD]]*$H$1</f>
        <v>0.68917531238634844</v>
      </c>
    </row>
    <row r="181" spans="1:14" x14ac:dyDescent="0.25">
      <c r="A181" s="3">
        <v>177</v>
      </c>
      <c r="B181" s="3" t="s">
        <v>230</v>
      </c>
      <c r="C181" s="3" t="s">
        <v>107</v>
      </c>
      <c r="D181" s="4">
        <v>9.1</v>
      </c>
      <c r="E181" s="4">
        <v>3.9</v>
      </c>
      <c r="F181" s="4">
        <v>1.1000000000000001</v>
      </c>
      <c r="G181" s="4">
        <v>0.4</v>
      </c>
      <c r="H181" s="4">
        <v>2.6</v>
      </c>
      <c r="I181" s="6">
        <f t="shared" si="10"/>
        <v>0.17263427897334052</v>
      </c>
      <c r="J181" s="6">
        <f t="shared" si="11"/>
        <v>1.1636971269778085</v>
      </c>
      <c r="K181" s="6">
        <f t="shared" si="12"/>
        <v>1.0702290674085644</v>
      </c>
      <c r="L181" s="6">
        <f t="shared" si="13"/>
        <v>1.9622569131869612E-2</v>
      </c>
      <c r="M181" s="6">
        <f t="shared" si="14"/>
        <v>-0.37365210434958196</v>
      </c>
      <c r="N181" s="6">
        <f>Table1[[#This Row],[PtsSD]]*$D$1+Table1[[#This Row],[AstSD]]*$E$1+Table1[[#This Row],[StlSD]]*$F$1+Table1[[#This Row],[BlkSD]]*$G$1+Table1[[#This Row],[RbdSD]]*$H$1</f>
        <v>0.37327703369871262</v>
      </c>
    </row>
    <row r="182" spans="1:14" x14ac:dyDescent="0.25">
      <c r="A182" s="3">
        <v>178</v>
      </c>
      <c r="B182" s="3" t="s">
        <v>227</v>
      </c>
      <c r="C182" s="3" t="s">
        <v>45</v>
      </c>
      <c r="D182" s="4">
        <v>9.1</v>
      </c>
      <c r="E182" s="4">
        <v>0.5</v>
      </c>
      <c r="F182" s="4">
        <v>0.6</v>
      </c>
      <c r="G182" s="4">
        <v>0.9</v>
      </c>
      <c r="H182" s="4">
        <v>4.2</v>
      </c>
      <c r="I182" s="6">
        <f t="shared" si="10"/>
        <v>0.17263427897334052</v>
      </c>
      <c r="J182" s="6">
        <f t="shared" si="11"/>
        <v>-0.70286531962220489</v>
      </c>
      <c r="K182" s="6">
        <f t="shared" si="12"/>
        <v>-7.5087119294208429E-2</v>
      </c>
      <c r="L182" s="6">
        <f t="shared" si="13"/>
        <v>1.1730467546879613</v>
      </c>
      <c r="M182" s="6">
        <f t="shared" si="14"/>
        <v>0.27346332990686667</v>
      </c>
      <c r="N182" s="6">
        <f>Table1[[#This Row],[PtsSD]]*$D$1+Table1[[#This Row],[AstSD]]*$E$1+Table1[[#This Row],[StlSD]]*$F$1+Table1[[#This Row],[BlkSD]]*$G$1+Table1[[#This Row],[RbdSD]]*$H$1</f>
        <v>0.13060383105799742</v>
      </c>
    </row>
    <row r="183" spans="1:14" x14ac:dyDescent="0.25">
      <c r="A183" s="3">
        <v>179</v>
      </c>
      <c r="B183" s="3" t="s">
        <v>226</v>
      </c>
      <c r="C183" s="3" t="s">
        <v>73</v>
      </c>
      <c r="D183" s="4">
        <v>9.1</v>
      </c>
      <c r="E183" s="4">
        <v>1.6</v>
      </c>
      <c r="F183" s="4">
        <v>1.1000000000000001</v>
      </c>
      <c r="G183" s="4">
        <v>1</v>
      </c>
      <c r="H183" s="4">
        <v>4.4000000000000004</v>
      </c>
      <c r="I183" s="6">
        <f t="shared" si="10"/>
        <v>0.17263427897334052</v>
      </c>
      <c r="J183" s="6">
        <f t="shared" si="11"/>
        <v>-9.8977469251612271E-2</v>
      </c>
      <c r="K183" s="6">
        <f t="shared" si="12"/>
        <v>1.0702290674085644</v>
      </c>
      <c r="L183" s="6">
        <f t="shared" si="13"/>
        <v>1.4037315917991795</v>
      </c>
      <c r="M183" s="6">
        <f t="shared" si="14"/>
        <v>0.35435275918892278</v>
      </c>
      <c r="N183" s="6">
        <f>Table1[[#This Row],[PtsSD]]*$D$1+Table1[[#This Row],[AstSD]]*$E$1+Table1[[#This Row],[StlSD]]*$F$1+Table1[[#This Row],[BlkSD]]*$G$1+Table1[[#This Row],[RbdSD]]*$H$1</f>
        <v>0.47395944056062583</v>
      </c>
    </row>
    <row r="184" spans="1:14" x14ac:dyDescent="0.25">
      <c r="A184" s="3">
        <v>180</v>
      </c>
      <c r="B184" s="3" t="s">
        <v>228</v>
      </c>
      <c r="C184" s="3" t="s">
        <v>94</v>
      </c>
      <c r="D184" s="4">
        <v>9.1</v>
      </c>
      <c r="E184" s="4">
        <v>1.5</v>
      </c>
      <c r="F184" s="4">
        <v>1</v>
      </c>
      <c r="G184" s="4">
        <v>0.9</v>
      </c>
      <c r="H184" s="4">
        <v>3.4</v>
      </c>
      <c r="I184" s="6">
        <f t="shared" si="10"/>
        <v>0.17263427897334052</v>
      </c>
      <c r="J184" s="6">
        <f t="shared" si="11"/>
        <v>-0.153876364739848</v>
      </c>
      <c r="K184" s="6">
        <f t="shared" si="12"/>
        <v>0.84116583006800971</v>
      </c>
      <c r="L184" s="6">
        <f t="shared" si="13"/>
        <v>1.1730467546879613</v>
      </c>
      <c r="M184" s="6">
        <f t="shared" si="14"/>
        <v>-5.0094387221357742E-2</v>
      </c>
      <c r="N184" s="6">
        <f>Table1[[#This Row],[PtsSD]]*$D$1+Table1[[#This Row],[AstSD]]*$E$1+Table1[[#This Row],[StlSD]]*$F$1+Table1[[#This Row],[BlkSD]]*$G$1+Table1[[#This Row],[RbdSD]]*$H$1</f>
        <v>0.31312802101315662</v>
      </c>
    </row>
    <row r="185" spans="1:14" x14ac:dyDescent="0.25">
      <c r="A185" s="3">
        <v>181</v>
      </c>
      <c r="B185" s="3" t="s">
        <v>231</v>
      </c>
      <c r="C185" s="3" t="s">
        <v>94</v>
      </c>
      <c r="D185" s="4">
        <v>9.1</v>
      </c>
      <c r="E185" s="4">
        <v>2.8</v>
      </c>
      <c r="F185" s="4">
        <v>0.6</v>
      </c>
      <c r="G185" s="4">
        <v>0.4</v>
      </c>
      <c r="H185" s="4">
        <v>4.0999999999999996</v>
      </c>
      <c r="I185" s="6">
        <f t="shared" si="10"/>
        <v>0.17263427897334052</v>
      </c>
      <c r="J185" s="6">
        <f t="shared" si="11"/>
        <v>0.55980927660721591</v>
      </c>
      <c r="K185" s="6">
        <f t="shared" si="12"/>
        <v>-7.5087119294208429E-2</v>
      </c>
      <c r="L185" s="6">
        <f t="shared" si="13"/>
        <v>1.9622569131869612E-2</v>
      </c>
      <c r="M185" s="6">
        <f t="shared" si="14"/>
        <v>0.23301861526583839</v>
      </c>
      <c r="N185" s="6">
        <f>Table1[[#This Row],[PtsSD]]*$D$1+Table1[[#This Row],[AstSD]]*$E$1+Table1[[#This Row],[StlSD]]*$F$1+Table1[[#This Row],[BlkSD]]*$G$1+Table1[[#This Row],[RbdSD]]*$H$1</f>
        <v>0.20203617954226222</v>
      </c>
    </row>
    <row r="186" spans="1:14" x14ac:dyDescent="0.25">
      <c r="A186" s="3">
        <v>182</v>
      </c>
      <c r="B186" s="3" t="s">
        <v>229</v>
      </c>
      <c r="C186" s="3" t="s">
        <v>103</v>
      </c>
      <c r="D186" s="4">
        <v>9.1</v>
      </c>
      <c r="E186" s="4">
        <v>1.2</v>
      </c>
      <c r="F186" s="4">
        <v>0.8</v>
      </c>
      <c r="G186" s="4">
        <v>0.5</v>
      </c>
      <c r="H186" s="4">
        <v>5.0999999999999996</v>
      </c>
      <c r="I186" s="6">
        <f t="shared" si="10"/>
        <v>0.17263427897334052</v>
      </c>
      <c r="J186" s="6">
        <f t="shared" si="11"/>
        <v>-0.31857305120455509</v>
      </c>
      <c r="K186" s="6">
        <f t="shared" si="12"/>
        <v>0.38303935538690076</v>
      </c>
      <c r="L186" s="6">
        <f t="shared" si="13"/>
        <v>0.25030740624308789</v>
      </c>
      <c r="M186" s="6">
        <f t="shared" si="14"/>
        <v>0.63746576167611879</v>
      </c>
      <c r="N186" s="6">
        <f>Table1[[#This Row],[PtsSD]]*$D$1+Table1[[#This Row],[AstSD]]*$E$1+Table1[[#This Row],[StlSD]]*$F$1+Table1[[#This Row],[BlkSD]]*$G$1+Table1[[#This Row],[RbdSD]]*$H$1</f>
        <v>0.21057084003081319</v>
      </c>
    </row>
    <row r="187" spans="1:14" x14ac:dyDescent="0.25">
      <c r="A187" s="3">
        <v>183</v>
      </c>
      <c r="B187" s="3" t="s">
        <v>232</v>
      </c>
      <c r="C187" s="3" t="s">
        <v>83</v>
      </c>
      <c r="D187" s="4">
        <v>9</v>
      </c>
      <c r="E187" s="4">
        <v>3.2</v>
      </c>
      <c r="F187" s="4">
        <v>0.7</v>
      </c>
      <c r="G187" s="4">
        <v>0.2</v>
      </c>
      <c r="H187" s="4">
        <v>1.9</v>
      </c>
      <c r="I187" s="6">
        <f t="shared" si="10"/>
        <v>0.15554107386546265</v>
      </c>
      <c r="J187" s="6">
        <f t="shared" si="11"/>
        <v>0.77940485856015884</v>
      </c>
      <c r="K187" s="6">
        <f t="shared" si="12"/>
        <v>0.15397611804634603</v>
      </c>
      <c r="L187" s="6">
        <f t="shared" si="13"/>
        <v>-0.44174710509056708</v>
      </c>
      <c r="M187" s="6">
        <f t="shared" si="14"/>
        <v>-0.65676510683677825</v>
      </c>
      <c r="N187" s="6">
        <f>Table1[[#This Row],[PtsSD]]*$D$1+Table1[[#This Row],[AstSD]]*$E$1+Table1[[#This Row],[StlSD]]*$F$1+Table1[[#This Row],[BlkSD]]*$G$1+Table1[[#This Row],[RbdSD]]*$H$1</f>
        <v>2.8024624447681751E-2</v>
      </c>
    </row>
    <row r="188" spans="1:14" x14ac:dyDescent="0.25">
      <c r="A188" s="3">
        <v>184</v>
      </c>
      <c r="B188" s="3" t="s">
        <v>233</v>
      </c>
      <c r="C188" s="3" t="s">
        <v>85</v>
      </c>
      <c r="D188" s="4">
        <v>9</v>
      </c>
      <c r="E188" s="4">
        <v>1.7</v>
      </c>
      <c r="F188" s="4">
        <v>1.6</v>
      </c>
      <c r="G188" s="4">
        <v>0.3</v>
      </c>
      <c r="H188" s="4">
        <v>3.8</v>
      </c>
      <c r="I188" s="6">
        <f t="shared" si="10"/>
        <v>0.15554107386546265</v>
      </c>
      <c r="J188" s="6">
        <f t="shared" si="11"/>
        <v>-4.4078573763376656E-2</v>
      </c>
      <c r="K188" s="6">
        <f t="shared" si="12"/>
        <v>2.215545254111337</v>
      </c>
      <c r="L188" s="6">
        <f t="shared" si="13"/>
        <v>-0.21106226797934879</v>
      </c>
      <c r="M188" s="6">
        <f t="shared" si="14"/>
        <v>0.11168447134275437</v>
      </c>
      <c r="N188" s="6">
        <f>Table1[[#This Row],[PtsSD]]*$D$1+Table1[[#This Row],[AstSD]]*$E$1+Table1[[#This Row],[StlSD]]*$F$1+Table1[[#This Row],[BlkSD]]*$G$1+Table1[[#This Row],[RbdSD]]*$H$1</f>
        <v>0.36085594959531259</v>
      </c>
    </row>
    <row r="189" spans="1:14" x14ac:dyDescent="0.25">
      <c r="A189" s="3">
        <v>185</v>
      </c>
      <c r="B189" s="3" t="s">
        <v>234</v>
      </c>
      <c r="C189" s="3" t="s">
        <v>36</v>
      </c>
      <c r="D189" s="4">
        <v>8.8000000000000007</v>
      </c>
      <c r="E189" s="4">
        <v>1</v>
      </c>
      <c r="F189" s="4">
        <v>0.5</v>
      </c>
      <c r="G189" s="4">
        <v>0.2</v>
      </c>
      <c r="H189" s="4">
        <v>2.9</v>
      </c>
      <c r="I189" s="6">
        <f t="shared" si="10"/>
        <v>0.12135466364970687</v>
      </c>
      <c r="J189" s="6">
        <f t="shared" si="11"/>
        <v>-0.42837084218102645</v>
      </c>
      <c r="K189" s="6">
        <f t="shared" si="12"/>
        <v>-0.30415035663476292</v>
      </c>
      <c r="L189" s="6">
        <f t="shared" si="13"/>
        <v>-0.44174710509056708</v>
      </c>
      <c r="M189" s="6">
        <f t="shared" si="14"/>
        <v>-0.2523179604264979</v>
      </c>
      <c r="N189" s="6">
        <f>Table1[[#This Row],[PtsSD]]*$D$1+Table1[[#This Row],[AstSD]]*$E$1+Table1[[#This Row],[StlSD]]*$F$1+Table1[[#This Row],[BlkSD]]*$G$1+Table1[[#This Row],[RbdSD]]*$H$1</f>
        <v>-0.21161598068539231</v>
      </c>
    </row>
    <row r="190" spans="1:14" x14ac:dyDescent="0.25">
      <c r="A190" s="3">
        <v>186</v>
      </c>
      <c r="B190" s="3" t="s">
        <v>236</v>
      </c>
      <c r="C190" s="3" t="s">
        <v>92</v>
      </c>
      <c r="D190" s="4">
        <v>8.6999999999999993</v>
      </c>
      <c r="E190" s="4">
        <v>1.6</v>
      </c>
      <c r="F190" s="4">
        <v>0.5</v>
      </c>
      <c r="G190" s="4">
        <v>0.4</v>
      </c>
      <c r="H190" s="4">
        <v>5.2</v>
      </c>
      <c r="I190" s="6">
        <f t="shared" si="10"/>
        <v>0.10426145854182868</v>
      </c>
      <c r="J190" s="6">
        <f t="shared" si="11"/>
        <v>-9.8977469251612271E-2</v>
      </c>
      <c r="K190" s="6">
        <f t="shared" si="12"/>
        <v>-0.30415035663476292</v>
      </c>
      <c r="L190" s="6">
        <f t="shared" si="13"/>
        <v>1.9622569131869612E-2</v>
      </c>
      <c r="M190" s="6">
        <f t="shared" si="14"/>
        <v>0.67791047631714707</v>
      </c>
      <c r="N190" s="6">
        <f>Table1[[#This Row],[PtsSD]]*$D$1+Table1[[#This Row],[AstSD]]*$E$1+Table1[[#This Row],[StlSD]]*$F$1+Table1[[#This Row],[BlkSD]]*$G$1+Table1[[#This Row],[RbdSD]]*$H$1</f>
        <v>0.10438587085022158</v>
      </c>
    </row>
    <row r="191" spans="1:14" x14ac:dyDescent="0.25">
      <c r="A191" s="3">
        <v>187</v>
      </c>
      <c r="B191" s="3" t="s">
        <v>237</v>
      </c>
      <c r="C191" s="3" t="s">
        <v>100</v>
      </c>
      <c r="D191" s="4">
        <v>8.6999999999999993</v>
      </c>
      <c r="E191" s="4">
        <v>3.9</v>
      </c>
      <c r="F191" s="4">
        <v>0.7</v>
      </c>
      <c r="G191" s="4">
        <v>0.1</v>
      </c>
      <c r="H191" s="4">
        <v>1.8</v>
      </c>
      <c r="I191" s="6">
        <f t="shared" si="10"/>
        <v>0.10426145854182868</v>
      </c>
      <c r="J191" s="6">
        <f t="shared" si="11"/>
        <v>1.1636971269778085</v>
      </c>
      <c r="K191" s="6">
        <f t="shared" si="12"/>
        <v>0.15397611804634603</v>
      </c>
      <c r="L191" s="6">
        <f t="shared" si="13"/>
        <v>-0.67243194220178548</v>
      </c>
      <c r="M191" s="6">
        <f t="shared" si="14"/>
        <v>-0.6972098214778063</v>
      </c>
      <c r="N191" s="6">
        <f>Table1[[#This Row],[PtsSD]]*$D$1+Table1[[#This Row],[AstSD]]*$E$1+Table1[[#This Row],[StlSD]]*$F$1+Table1[[#This Row],[BlkSD]]*$G$1+Table1[[#This Row],[RbdSD]]*$H$1</f>
        <v>4.6807525039233133E-2</v>
      </c>
    </row>
    <row r="192" spans="1:14" x14ac:dyDescent="0.25">
      <c r="A192" s="3">
        <v>188</v>
      </c>
      <c r="B192" s="3" t="s">
        <v>238</v>
      </c>
      <c r="C192" s="3" t="s">
        <v>43</v>
      </c>
      <c r="D192" s="4">
        <v>8.6999999999999993</v>
      </c>
      <c r="E192" s="4">
        <v>1.1000000000000001</v>
      </c>
      <c r="F192" s="4">
        <v>0.2</v>
      </c>
      <c r="G192" s="4">
        <v>1.1000000000000001</v>
      </c>
      <c r="H192" s="4">
        <v>5.6</v>
      </c>
      <c r="I192" s="6">
        <f t="shared" si="10"/>
        <v>0.10426145854182868</v>
      </c>
      <c r="J192" s="6">
        <f t="shared" si="11"/>
        <v>-0.37347194669279071</v>
      </c>
      <c r="K192" s="6">
        <f t="shared" si="12"/>
        <v>-0.99134006865642643</v>
      </c>
      <c r="L192" s="6">
        <f t="shared" si="13"/>
        <v>1.634416428910398</v>
      </c>
      <c r="M192" s="6">
        <f t="shared" si="14"/>
        <v>0.83968933488125896</v>
      </c>
      <c r="N192" s="6">
        <f>Table1[[#This Row],[PtsSD]]*$D$1+Table1[[#This Row],[AstSD]]*$E$1+Table1[[#This Row],[StlSD]]*$F$1+Table1[[#This Row],[BlkSD]]*$G$1+Table1[[#This Row],[RbdSD]]*$H$1</f>
        <v>0.22098336923833797</v>
      </c>
    </row>
    <row r="193" spans="1:14" x14ac:dyDescent="0.25">
      <c r="A193" s="3">
        <v>189</v>
      </c>
      <c r="B193" s="3" t="s">
        <v>235</v>
      </c>
      <c r="C193" s="3" t="s">
        <v>22</v>
      </c>
      <c r="D193" s="4">
        <v>8.6999999999999993</v>
      </c>
      <c r="E193" s="4">
        <v>1.1000000000000001</v>
      </c>
      <c r="F193" s="4">
        <v>0.7</v>
      </c>
      <c r="G193" s="4">
        <v>1.1000000000000001</v>
      </c>
      <c r="H193" s="4">
        <v>9.6</v>
      </c>
      <c r="I193" s="6">
        <f t="shared" si="10"/>
        <v>0.10426145854182868</v>
      </c>
      <c r="J193" s="6">
        <f t="shared" si="11"/>
        <v>-0.37347194669279071</v>
      </c>
      <c r="K193" s="6">
        <f t="shared" si="12"/>
        <v>0.15397611804634603</v>
      </c>
      <c r="L193" s="6">
        <f t="shared" si="13"/>
        <v>1.634416428910398</v>
      </c>
      <c r="M193" s="6">
        <f t="shared" si="14"/>
        <v>2.4574779205223805</v>
      </c>
      <c r="N193" s="6">
        <f>Table1[[#This Row],[PtsSD]]*$D$1+Table1[[#This Row],[AstSD]]*$E$1+Table1[[#This Row],[StlSD]]*$F$1+Table1[[#This Row],[BlkSD]]*$G$1+Table1[[#This Row],[RbdSD]]*$H$1</f>
        <v>0.71633851437197826</v>
      </c>
    </row>
    <row r="194" spans="1:14" x14ac:dyDescent="0.25">
      <c r="A194" s="3">
        <v>190</v>
      </c>
      <c r="B194" s="3" t="s">
        <v>239</v>
      </c>
      <c r="C194" s="3" t="s">
        <v>52</v>
      </c>
      <c r="D194" s="4">
        <v>8.6</v>
      </c>
      <c r="E194" s="4">
        <v>0.8</v>
      </c>
      <c r="F194" s="4">
        <v>0.4</v>
      </c>
      <c r="G194" s="4">
        <v>0.3</v>
      </c>
      <c r="H194" s="4">
        <v>3.7</v>
      </c>
      <c r="I194" s="6">
        <f t="shared" si="10"/>
        <v>8.7168253433950793E-2</v>
      </c>
      <c r="J194" s="6">
        <f t="shared" si="11"/>
        <v>-0.53816863315749786</v>
      </c>
      <c r="K194" s="6">
        <f t="shared" si="12"/>
        <v>-0.53321359397531742</v>
      </c>
      <c r="L194" s="6">
        <f t="shared" si="13"/>
        <v>-0.21106226797934879</v>
      </c>
      <c r="M194" s="6">
        <f t="shared" si="14"/>
        <v>7.123975670172647E-2</v>
      </c>
      <c r="N194" s="6">
        <f>Table1[[#This Row],[PtsSD]]*$D$1+Table1[[#This Row],[AstSD]]*$E$1+Table1[[#This Row],[StlSD]]*$F$1+Table1[[#This Row],[BlkSD]]*$G$1+Table1[[#This Row],[RbdSD]]*$H$1</f>
        <v>-0.17887667855416897</v>
      </c>
    </row>
    <row r="195" spans="1:14" x14ac:dyDescent="0.25">
      <c r="A195" s="3">
        <v>191</v>
      </c>
      <c r="B195" s="3" t="s">
        <v>241</v>
      </c>
      <c r="C195" s="3" t="s">
        <v>40</v>
      </c>
      <c r="D195" s="4">
        <v>8.5</v>
      </c>
      <c r="E195" s="4">
        <v>4.3</v>
      </c>
      <c r="F195" s="4">
        <v>0.7</v>
      </c>
      <c r="G195" s="4">
        <v>0.6</v>
      </c>
      <c r="H195" s="4">
        <v>4.8</v>
      </c>
      <c r="I195" s="6">
        <f t="shared" si="10"/>
        <v>7.0075048326072906E-2</v>
      </c>
      <c r="J195" s="6">
        <f t="shared" si="11"/>
        <v>1.3832927089307512</v>
      </c>
      <c r="K195" s="6">
        <f t="shared" si="12"/>
        <v>0.15397611804634603</v>
      </c>
      <c r="L195" s="6">
        <f t="shared" si="13"/>
        <v>0.48099224335430618</v>
      </c>
      <c r="M195" s="6">
        <f t="shared" si="14"/>
        <v>0.51613161775303473</v>
      </c>
      <c r="N195" s="6">
        <f>Table1[[#This Row],[PtsSD]]*$D$1+Table1[[#This Row],[AstSD]]*$E$1+Table1[[#This Row],[StlSD]]*$F$1+Table1[[#This Row],[BlkSD]]*$G$1+Table1[[#This Row],[RbdSD]]*$H$1</f>
        <v>0.49615263404467691</v>
      </c>
    </row>
    <row r="196" spans="1:14" x14ac:dyDescent="0.25">
      <c r="A196" s="3">
        <v>192</v>
      </c>
      <c r="B196" s="3" t="s">
        <v>242</v>
      </c>
      <c r="C196" s="3" t="s">
        <v>20</v>
      </c>
      <c r="D196" s="4">
        <v>8.5</v>
      </c>
      <c r="E196" s="4">
        <v>1.5</v>
      </c>
      <c r="F196" s="4">
        <v>0.7</v>
      </c>
      <c r="G196" s="4">
        <v>0.3</v>
      </c>
      <c r="H196" s="4">
        <v>2.4</v>
      </c>
      <c r="I196" s="6">
        <f t="shared" si="10"/>
        <v>7.0075048326072906E-2</v>
      </c>
      <c r="J196" s="6">
        <f t="shared" si="11"/>
        <v>-0.153876364739848</v>
      </c>
      <c r="K196" s="6">
        <f t="shared" si="12"/>
        <v>0.15397611804634603</v>
      </c>
      <c r="L196" s="6">
        <f t="shared" si="13"/>
        <v>-0.21106226797934879</v>
      </c>
      <c r="M196" s="6">
        <f t="shared" si="14"/>
        <v>-0.45454153363163813</v>
      </c>
      <c r="N196" s="6">
        <f>Table1[[#This Row],[PtsSD]]*$D$1+Table1[[#This Row],[AstSD]]*$E$1+Table1[[#This Row],[StlSD]]*$F$1+Table1[[#This Row],[BlkSD]]*$G$1+Table1[[#This Row],[RbdSD]]*$H$1</f>
        <v>-0.10922398766642577</v>
      </c>
    </row>
    <row r="197" spans="1:14" x14ac:dyDescent="0.25">
      <c r="A197" s="3">
        <v>193</v>
      </c>
      <c r="B197" s="3" t="s">
        <v>240</v>
      </c>
      <c r="C197" s="3" t="s">
        <v>38</v>
      </c>
      <c r="D197" s="4">
        <v>8.5</v>
      </c>
      <c r="E197" s="4">
        <v>1.2</v>
      </c>
      <c r="F197" s="4">
        <v>0.8</v>
      </c>
      <c r="G197" s="4">
        <v>0.6</v>
      </c>
      <c r="H197" s="4">
        <v>5.3</v>
      </c>
      <c r="I197" s="6">
        <f t="shared" ref="I197:I260" si="15">(D197-AVERAGE(D$5:D$486))/_xlfn.STDEV.P(D$5:D$486)</f>
        <v>7.0075048326072906E-2</v>
      </c>
      <c r="J197" s="6">
        <f t="shared" ref="J197:J260" si="16">(E197-AVERAGE(E$5:E$486))/_xlfn.STDEV.P(E$5:E$486)</f>
        <v>-0.31857305120455509</v>
      </c>
      <c r="K197" s="6">
        <f t="shared" ref="K197:K260" si="17">(F197-AVERAGE(F$5:F$486))/_xlfn.STDEV.P(F$5:F$486)</f>
        <v>0.38303935538690076</v>
      </c>
      <c r="L197" s="6">
        <f t="shared" ref="L197:L260" si="18">(G197-AVERAGE(G$5:G$486))/_xlfn.STDEV.P(G$5:G$486)</f>
        <v>0.48099224335430618</v>
      </c>
      <c r="M197" s="6">
        <f t="shared" ref="M197:M260" si="19">(H197-AVERAGE(H$5:H$486))/_xlfn.STDEV.P(H$5:H$486)</f>
        <v>0.71835519095817491</v>
      </c>
      <c r="N197" s="6">
        <f>Table1[[#This Row],[PtsSD]]*$D$1+Table1[[#This Row],[AstSD]]*$E$1+Table1[[#This Row],[StlSD]]*$F$1+Table1[[#This Row],[BlkSD]]*$G$1+Table1[[#This Row],[RbdSD]]*$H$1</f>
        <v>0.23058368225972686</v>
      </c>
    </row>
    <row r="198" spans="1:14" x14ac:dyDescent="0.25">
      <c r="A198" s="3">
        <v>194</v>
      </c>
      <c r="B198" s="3" t="s">
        <v>246</v>
      </c>
      <c r="C198" s="3" t="s">
        <v>92</v>
      </c>
      <c r="D198" s="4">
        <v>8.4</v>
      </c>
      <c r="E198" s="4">
        <v>1</v>
      </c>
      <c r="F198" s="4">
        <v>0.4</v>
      </c>
      <c r="G198" s="4">
        <v>0.9</v>
      </c>
      <c r="H198" s="4">
        <v>5.9</v>
      </c>
      <c r="I198" s="6">
        <f t="shared" si="15"/>
        <v>5.2981843218195025E-2</v>
      </c>
      <c r="J198" s="6">
        <f t="shared" si="16"/>
        <v>-0.42837084218102645</v>
      </c>
      <c r="K198" s="6">
        <f t="shared" si="17"/>
        <v>-0.53321359397531742</v>
      </c>
      <c r="L198" s="6">
        <f t="shared" si="18"/>
        <v>1.1730467546879613</v>
      </c>
      <c r="M198" s="6">
        <f t="shared" si="19"/>
        <v>0.96102347880434336</v>
      </c>
      <c r="N198" s="6">
        <f>Table1[[#This Row],[PtsSD]]*$D$1+Table1[[#This Row],[AstSD]]*$E$1+Table1[[#This Row],[StlSD]]*$F$1+Table1[[#This Row],[BlkSD]]*$G$1+Table1[[#This Row],[RbdSD]]*$H$1</f>
        <v>0.21840005439701848</v>
      </c>
    </row>
    <row r="199" spans="1:14" x14ac:dyDescent="0.25">
      <c r="A199" s="3">
        <v>195</v>
      </c>
      <c r="B199" s="3" t="s">
        <v>247</v>
      </c>
      <c r="C199" s="3" t="s">
        <v>47</v>
      </c>
      <c r="D199" s="4">
        <v>8.4</v>
      </c>
      <c r="E199" s="4">
        <v>2.2000000000000002</v>
      </c>
      <c r="F199" s="4">
        <v>1.1000000000000001</v>
      </c>
      <c r="G199" s="4">
        <v>0.6</v>
      </c>
      <c r="H199" s="4">
        <v>9.6999999999999993</v>
      </c>
      <c r="I199" s="6">
        <f t="shared" si="15"/>
        <v>5.2981843218195025E-2</v>
      </c>
      <c r="J199" s="6">
        <f t="shared" si="16"/>
        <v>0.23041590367780193</v>
      </c>
      <c r="K199" s="6">
        <f t="shared" si="17"/>
        <v>1.0702290674085644</v>
      </c>
      <c r="L199" s="6">
        <f t="shared" si="18"/>
        <v>0.48099224335430618</v>
      </c>
      <c r="M199" s="6">
        <f t="shared" si="19"/>
        <v>2.4979226351634081</v>
      </c>
      <c r="N199" s="6">
        <f>Table1[[#This Row],[PtsSD]]*$D$1+Table1[[#This Row],[AstSD]]*$E$1+Table1[[#This Row],[StlSD]]*$F$1+Table1[[#This Row],[BlkSD]]*$G$1+Table1[[#This Row],[RbdSD]]*$H$1</f>
        <v>0.79424545734813112</v>
      </c>
    </row>
    <row r="200" spans="1:14" x14ac:dyDescent="0.25">
      <c r="A200" s="3">
        <v>196</v>
      </c>
      <c r="B200" s="3" t="s">
        <v>244</v>
      </c>
      <c r="C200" s="3" t="s">
        <v>83</v>
      </c>
      <c r="D200" s="4">
        <v>8.4</v>
      </c>
      <c r="E200" s="4">
        <v>1.5</v>
      </c>
      <c r="F200" s="4">
        <v>0.4</v>
      </c>
      <c r="G200" s="4">
        <v>0.1</v>
      </c>
      <c r="H200" s="4">
        <v>2.7</v>
      </c>
      <c r="I200" s="6">
        <f t="shared" si="15"/>
        <v>5.2981843218195025E-2</v>
      </c>
      <c r="J200" s="6">
        <f t="shared" si="16"/>
        <v>-0.153876364739848</v>
      </c>
      <c r="K200" s="6">
        <f t="shared" si="17"/>
        <v>-0.53321359397531742</v>
      </c>
      <c r="L200" s="6">
        <f t="shared" si="18"/>
        <v>-0.67243194220178548</v>
      </c>
      <c r="M200" s="6">
        <f t="shared" si="19"/>
        <v>-0.3332073897085539</v>
      </c>
      <c r="N200" s="6">
        <f>Table1[[#This Row],[PtsSD]]*$D$1+Table1[[#This Row],[AstSD]]*$E$1+Table1[[#This Row],[StlSD]]*$F$1+Table1[[#This Row],[BlkSD]]*$G$1+Table1[[#This Row],[RbdSD]]*$H$1</f>
        <v>-0.26236902835078729</v>
      </c>
    </row>
    <row r="201" spans="1:14" x14ac:dyDescent="0.25">
      <c r="A201" s="3">
        <v>197</v>
      </c>
      <c r="B201" s="3" t="s">
        <v>243</v>
      </c>
      <c r="C201" s="3" t="s">
        <v>28</v>
      </c>
      <c r="D201" s="4">
        <v>8.4</v>
      </c>
      <c r="E201" s="4">
        <v>1</v>
      </c>
      <c r="F201" s="4">
        <v>0</v>
      </c>
      <c r="G201" s="4">
        <v>0</v>
      </c>
      <c r="H201" s="4">
        <v>0.8</v>
      </c>
      <c r="I201" s="6">
        <f t="shared" si="15"/>
        <v>5.2981843218195025E-2</v>
      </c>
      <c r="J201" s="6">
        <f t="shared" si="16"/>
        <v>-0.42837084218102645</v>
      </c>
      <c r="K201" s="6">
        <f t="shared" si="17"/>
        <v>-1.4494665433375356</v>
      </c>
      <c r="L201" s="6">
        <f t="shared" si="18"/>
        <v>-0.90311677931300371</v>
      </c>
      <c r="M201" s="6">
        <f t="shared" si="19"/>
        <v>-1.1016569678880868</v>
      </c>
      <c r="N201" s="6">
        <f>Table1[[#This Row],[PtsSD]]*$D$1+Table1[[#This Row],[AstSD]]*$E$1+Table1[[#This Row],[StlSD]]*$F$1+Table1[[#This Row],[BlkSD]]*$G$1+Table1[[#This Row],[RbdSD]]*$H$1</f>
        <v>-0.642998507445945</v>
      </c>
    </row>
    <row r="202" spans="1:14" x14ac:dyDescent="0.25">
      <c r="A202" s="3">
        <v>198</v>
      </c>
      <c r="B202" s="3" t="s">
        <v>245</v>
      </c>
      <c r="C202" s="3" t="s">
        <v>26</v>
      </c>
      <c r="D202" s="4">
        <v>8.4</v>
      </c>
      <c r="E202" s="4">
        <v>3.8</v>
      </c>
      <c r="F202" s="4">
        <v>0.3</v>
      </c>
      <c r="G202" s="4">
        <v>0</v>
      </c>
      <c r="H202" s="4">
        <v>1.9</v>
      </c>
      <c r="I202" s="6">
        <f t="shared" si="15"/>
        <v>5.2981843218195025E-2</v>
      </c>
      <c r="J202" s="6">
        <f t="shared" si="16"/>
        <v>1.1087982314895728</v>
      </c>
      <c r="K202" s="6">
        <f t="shared" si="17"/>
        <v>-0.76227683131587198</v>
      </c>
      <c r="L202" s="6">
        <f t="shared" si="18"/>
        <v>-0.90311677931300371</v>
      </c>
      <c r="M202" s="6">
        <f t="shared" si="19"/>
        <v>-0.65676510683677825</v>
      </c>
      <c r="N202" s="6">
        <f>Table1[[#This Row],[PtsSD]]*$D$1+Table1[[#This Row],[AstSD]]*$E$1+Table1[[#This Row],[StlSD]]*$F$1+Table1[[#This Row],[BlkSD]]*$G$1+Table1[[#This Row],[RbdSD]]*$H$1</f>
        <v>-0.14350786369831395</v>
      </c>
    </row>
    <row r="203" spans="1:14" x14ac:dyDescent="0.25">
      <c r="A203" s="3">
        <v>199</v>
      </c>
      <c r="B203" s="3" t="s">
        <v>248</v>
      </c>
      <c r="C203" s="3" t="s">
        <v>49</v>
      </c>
      <c r="D203" s="4">
        <v>8.4</v>
      </c>
      <c r="E203" s="4">
        <v>0.8</v>
      </c>
      <c r="F203" s="4">
        <v>0.5</v>
      </c>
      <c r="G203" s="4">
        <v>0.2</v>
      </c>
      <c r="H203" s="4">
        <v>1.8</v>
      </c>
      <c r="I203" s="6">
        <f t="shared" si="15"/>
        <v>5.2981843218195025E-2</v>
      </c>
      <c r="J203" s="6">
        <f t="shared" si="16"/>
        <v>-0.53816863315749786</v>
      </c>
      <c r="K203" s="6">
        <f t="shared" si="17"/>
        <v>-0.30415035663476292</v>
      </c>
      <c r="L203" s="6">
        <f t="shared" si="18"/>
        <v>-0.44174710509056708</v>
      </c>
      <c r="M203" s="6">
        <f t="shared" si="19"/>
        <v>-0.6972098214778063</v>
      </c>
      <c r="N203" s="6">
        <f>Table1[[#This Row],[PtsSD]]*$D$1+Table1[[#This Row],[AstSD]]*$E$1+Table1[[#This Row],[StlSD]]*$F$1+Table1[[#This Row],[BlkSD]]*$G$1+Table1[[#This Row],[RbdSD]]*$H$1</f>
        <v>-0.34306575722040183</v>
      </c>
    </row>
    <row r="204" spans="1:14" x14ac:dyDescent="0.25">
      <c r="A204" s="3">
        <v>200</v>
      </c>
      <c r="B204" s="3" t="s">
        <v>250</v>
      </c>
      <c r="C204" s="3" t="s">
        <v>52</v>
      </c>
      <c r="D204" s="4">
        <v>8.3000000000000007</v>
      </c>
      <c r="E204" s="4">
        <v>3.2</v>
      </c>
      <c r="F204" s="4">
        <v>1.2</v>
      </c>
      <c r="G204" s="4">
        <v>0.4</v>
      </c>
      <c r="H204" s="4">
        <v>3.2</v>
      </c>
      <c r="I204" s="6">
        <f t="shared" si="15"/>
        <v>3.5888638110317138E-2</v>
      </c>
      <c r="J204" s="6">
        <f t="shared" si="16"/>
        <v>0.77940485856015884</v>
      </c>
      <c r="K204" s="6">
        <f t="shared" si="17"/>
        <v>1.2992923047491187</v>
      </c>
      <c r="L204" s="6">
        <f t="shared" si="18"/>
        <v>1.9622569131869612E-2</v>
      </c>
      <c r="M204" s="6">
        <f t="shared" si="19"/>
        <v>-0.1309838165034137</v>
      </c>
      <c r="N204" s="6">
        <f>Table1[[#This Row],[PtsSD]]*$D$1+Table1[[#This Row],[AstSD]]*$E$1+Table1[[#This Row],[StlSD]]*$F$1+Table1[[#This Row],[BlkSD]]*$G$1+Table1[[#This Row],[RbdSD]]*$H$1</f>
        <v>0.33828803092659243</v>
      </c>
    </row>
    <row r="205" spans="1:14" x14ac:dyDescent="0.25">
      <c r="A205" s="3">
        <v>201</v>
      </c>
      <c r="B205" s="3" t="s">
        <v>249</v>
      </c>
      <c r="C205" s="3" t="s">
        <v>59</v>
      </c>
      <c r="D205" s="4">
        <v>8.3000000000000007</v>
      </c>
      <c r="E205" s="4">
        <v>0.7</v>
      </c>
      <c r="F205" s="4">
        <v>0.5</v>
      </c>
      <c r="G205" s="4">
        <v>0.3</v>
      </c>
      <c r="H205" s="4">
        <v>5.2</v>
      </c>
      <c r="I205" s="6">
        <f t="shared" si="15"/>
        <v>3.5888638110317138E-2</v>
      </c>
      <c r="J205" s="6">
        <f t="shared" si="16"/>
        <v>-0.59306752864573353</v>
      </c>
      <c r="K205" s="6">
        <f t="shared" si="17"/>
        <v>-0.30415035663476292</v>
      </c>
      <c r="L205" s="6">
        <f t="shared" si="18"/>
        <v>-0.21106226797934879</v>
      </c>
      <c r="M205" s="6">
        <f t="shared" si="19"/>
        <v>0.67791047631714707</v>
      </c>
      <c r="N205" s="6">
        <f>Table1[[#This Row],[PtsSD]]*$D$1+Table1[[#This Row],[AstSD]]*$E$1+Table1[[#This Row],[StlSD]]*$F$1+Table1[[#This Row],[BlkSD]]*$G$1+Table1[[#This Row],[RbdSD]]*$H$1</f>
        <v>-4.9546712724738901E-2</v>
      </c>
    </row>
    <row r="206" spans="1:14" x14ac:dyDescent="0.25">
      <c r="A206" s="3">
        <v>202</v>
      </c>
      <c r="B206" s="3" t="s">
        <v>252</v>
      </c>
      <c r="C206" s="3" t="s">
        <v>30</v>
      </c>
      <c r="D206" s="4">
        <v>8.1999999999999993</v>
      </c>
      <c r="E206" s="4">
        <v>1</v>
      </c>
      <c r="F206" s="4">
        <v>0.3</v>
      </c>
      <c r="G206" s="4">
        <v>0.4</v>
      </c>
      <c r="H206" s="4">
        <v>3.2</v>
      </c>
      <c r="I206" s="6">
        <f t="shared" si="15"/>
        <v>1.8795433002438949E-2</v>
      </c>
      <c r="J206" s="6">
        <f t="shared" si="16"/>
        <v>-0.42837084218102645</v>
      </c>
      <c r="K206" s="6">
        <f t="shared" si="17"/>
        <v>-0.76227683131587198</v>
      </c>
      <c r="L206" s="6">
        <f t="shared" si="18"/>
        <v>1.9622569131869612E-2</v>
      </c>
      <c r="M206" s="6">
        <f t="shared" si="19"/>
        <v>-0.1309838165034137</v>
      </c>
      <c r="N206" s="6">
        <f>Table1[[#This Row],[PtsSD]]*$D$1+Table1[[#This Row],[AstSD]]*$E$1+Table1[[#This Row],[StlSD]]*$F$1+Table1[[#This Row],[BlkSD]]*$G$1+Table1[[#This Row],[RbdSD]]*$H$1</f>
        <v>-0.21763044116375668</v>
      </c>
    </row>
    <row r="207" spans="1:14" x14ac:dyDescent="0.25">
      <c r="A207" s="3">
        <v>203</v>
      </c>
      <c r="B207" s="3" t="s">
        <v>251</v>
      </c>
      <c r="C207" s="3" t="s">
        <v>94</v>
      </c>
      <c r="D207" s="4">
        <v>8.1999999999999993</v>
      </c>
      <c r="E207" s="4">
        <v>1.5</v>
      </c>
      <c r="F207" s="4">
        <v>0.5</v>
      </c>
      <c r="G207" s="4">
        <v>0.5</v>
      </c>
      <c r="H207" s="4">
        <v>6.2</v>
      </c>
      <c r="I207" s="6">
        <f t="shared" si="15"/>
        <v>1.8795433002438949E-2</v>
      </c>
      <c r="J207" s="6">
        <f t="shared" si="16"/>
        <v>-0.153876364739848</v>
      </c>
      <c r="K207" s="6">
        <f t="shared" si="17"/>
        <v>-0.30415035663476292</v>
      </c>
      <c r="L207" s="6">
        <f t="shared" si="18"/>
        <v>0.25030740624308789</v>
      </c>
      <c r="M207" s="6">
        <f t="shared" si="19"/>
        <v>1.0823576227274274</v>
      </c>
      <c r="N207" s="6">
        <f>Table1[[#This Row],[PtsSD]]*$D$1+Table1[[#This Row],[AstSD]]*$E$1+Table1[[#This Row],[StlSD]]*$F$1+Table1[[#This Row],[BlkSD]]*$G$1+Table1[[#This Row],[RbdSD]]*$H$1</f>
        <v>0.18325843893949631</v>
      </c>
    </row>
    <row r="208" spans="1:14" x14ac:dyDescent="0.25">
      <c r="A208" s="3">
        <v>204</v>
      </c>
      <c r="B208" s="3" t="s">
        <v>254</v>
      </c>
      <c r="C208" s="3" t="s">
        <v>73</v>
      </c>
      <c r="D208" s="4">
        <v>8.1</v>
      </c>
      <c r="E208" s="4">
        <v>1.2</v>
      </c>
      <c r="F208" s="4">
        <v>0.4</v>
      </c>
      <c r="G208" s="4">
        <v>0.1</v>
      </c>
      <c r="H208" s="4">
        <v>3.8</v>
      </c>
      <c r="I208" s="6">
        <f t="shared" si="15"/>
        <v>1.7022278945610606E-3</v>
      </c>
      <c r="J208" s="6">
        <f t="shared" si="16"/>
        <v>-0.31857305120455509</v>
      </c>
      <c r="K208" s="6">
        <f t="shared" si="17"/>
        <v>-0.53321359397531742</v>
      </c>
      <c r="L208" s="6">
        <f t="shared" si="18"/>
        <v>-0.67243194220178548</v>
      </c>
      <c r="M208" s="6">
        <f t="shared" si="19"/>
        <v>0.11168447134275437</v>
      </c>
      <c r="N208" s="6">
        <f>Table1[[#This Row],[PtsSD]]*$D$1+Table1[[#This Row],[AstSD]]*$E$1+Table1[[#This Row],[StlSD]]*$F$1+Table1[[#This Row],[BlkSD]]*$G$1+Table1[[#This Row],[RbdSD]]*$H$1</f>
        <v>-0.22171387803055728</v>
      </c>
    </row>
    <row r="209" spans="1:14" x14ac:dyDescent="0.25">
      <c r="A209" s="3">
        <v>205</v>
      </c>
      <c r="B209" s="3" t="s">
        <v>253</v>
      </c>
      <c r="C209" s="3" t="s">
        <v>54</v>
      </c>
      <c r="D209" s="4">
        <v>8.1</v>
      </c>
      <c r="E209" s="4">
        <v>0.5</v>
      </c>
      <c r="F209" s="4">
        <v>0.6</v>
      </c>
      <c r="G209" s="4">
        <v>1.1000000000000001</v>
      </c>
      <c r="H209" s="4">
        <v>7.8</v>
      </c>
      <c r="I209" s="6">
        <f t="shared" si="15"/>
        <v>1.7022278945610606E-3</v>
      </c>
      <c r="J209" s="6">
        <f t="shared" si="16"/>
        <v>-0.70286531962220489</v>
      </c>
      <c r="K209" s="6">
        <f t="shared" si="17"/>
        <v>-7.5087119294208429E-2</v>
      </c>
      <c r="L209" s="6">
        <f t="shared" si="18"/>
        <v>1.634416428910398</v>
      </c>
      <c r="M209" s="6">
        <f t="shared" si="19"/>
        <v>1.7294730569838759</v>
      </c>
      <c r="N209" s="6">
        <f>Table1[[#This Row],[PtsSD]]*$D$1+Table1[[#This Row],[AstSD]]*$E$1+Table1[[#This Row],[StlSD]]*$F$1+Table1[[#This Row],[BlkSD]]*$G$1+Table1[[#This Row],[RbdSD]]*$H$1</f>
        <v>0.43973161228313096</v>
      </c>
    </row>
    <row r="210" spans="1:14" x14ac:dyDescent="0.25">
      <c r="A210" s="3">
        <v>206</v>
      </c>
      <c r="B210" s="3" t="s">
        <v>257</v>
      </c>
      <c r="C210" s="3" t="s">
        <v>40</v>
      </c>
      <c r="D210" s="4">
        <v>8</v>
      </c>
      <c r="E210" s="4">
        <v>0.8</v>
      </c>
      <c r="F210" s="4">
        <v>0.5</v>
      </c>
      <c r="G210" s="4">
        <v>0.2</v>
      </c>
      <c r="H210" s="4">
        <v>2.2999999999999998</v>
      </c>
      <c r="I210" s="6">
        <f t="shared" si="15"/>
        <v>-1.5390977213316826E-2</v>
      </c>
      <c r="J210" s="6">
        <f t="shared" si="16"/>
        <v>-0.53816863315749786</v>
      </c>
      <c r="K210" s="6">
        <f t="shared" si="17"/>
        <v>-0.30415035663476292</v>
      </c>
      <c r="L210" s="6">
        <f t="shared" si="18"/>
        <v>-0.44174710509056708</v>
      </c>
      <c r="M210" s="6">
        <f t="shared" si="19"/>
        <v>-0.49498624827266618</v>
      </c>
      <c r="N210" s="6">
        <f>Table1[[#This Row],[PtsSD]]*$D$1+Table1[[#This Row],[AstSD]]*$E$1+Table1[[#This Row],[StlSD]]*$F$1+Table1[[#This Row],[BlkSD]]*$G$1+Table1[[#This Row],[RbdSD]]*$H$1</f>
        <v>-0.32313288870882739</v>
      </c>
    </row>
    <row r="211" spans="1:14" x14ac:dyDescent="0.25">
      <c r="A211" s="3">
        <v>207</v>
      </c>
      <c r="B211" s="3" t="s">
        <v>256</v>
      </c>
      <c r="C211" s="3" t="s">
        <v>73</v>
      </c>
      <c r="D211" s="4">
        <v>8</v>
      </c>
      <c r="E211" s="4">
        <v>8.8000000000000007</v>
      </c>
      <c r="F211" s="4">
        <v>0.9</v>
      </c>
      <c r="G211" s="4">
        <v>0.1</v>
      </c>
      <c r="H211" s="4">
        <v>2.9</v>
      </c>
      <c r="I211" s="6">
        <f t="shared" si="15"/>
        <v>-1.5390977213316826E-2</v>
      </c>
      <c r="J211" s="6">
        <f t="shared" si="16"/>
        <v>3.8537430059013578</v>
      </c>
      <c r="K211" s="6">
        <f t="shared" si="17"/>
        <v>0.61210259272745526</v>
      </c>
      <c r="L211" s="6">
        <f t="shared" si="18"/>
        <v>-0.67243194220178548</v>
      </c>
      <c r="M211" s="6">
        <f t="shared" si="19"/>
        <v>-0.2523179604264979</v>
      </c>
      <c r="N211" s="6">
        <f>Table1[[#This Row],[PtsSD]]*$D$1+Table1[[#This Row],[AstSD]]*$E$1+Table1[[#This Row],[StlSD]]*$F$1+Table1[[#This Row],[BlkSD]]*$G$1+Table1[[#This Row],[RbdSD]]*$H$1</f>
        <v>0.7066183135098274</v>
      </c>
    </row>
    <row r="212" spans="1:14" x14ac:dyDescent="0.25">
      <c r="A212" s="3">
        <v>208</v>
      </c>
      <c r="B212" s="3" t="s">
        <v>255</v>
      </c>
      <c r="C212" s="3" t="s">
        <v>73</v>
      </c>
      <c r="D212" s="4">
        <v>8</v>
      </c>
      <c r="E212" s="4">
        <v>1.6</v>
      </c>
      <c r="F212" s="4">
        <v>0.5</v>
      </c>
      <c r="G212" s="4">
        <v>0.8</v>
      </c>
      <c r="H212" s="4">
        <v>3.7</v>
      </c>
      <c r="I212" s="6">
        <f t="shared" si="15"/>
        <v>-1.5390977213316826E-2</v>
      </c>
      <c r="J212" s="6">
        <f t="shared" si="16"/>
        <v>-9.8977469251612271E-2</v>
      </c>
      <c r="K212" s="6">
        <f t="shared" si="17"/>
        <v>-0.30415035663476292</v>
      </c>
      <c r="L212" s="6">
        <f t="shared" si="18"/>
        <v>0.94236191757674292</v>
      </c>
      <c r="M212" s="6">
        <f t="shared" si="19"/>
        <v>7.123975670172647E-2</v>
      </c>
      <c r="N212" s="6">
        <f>Table1[[#This Row],[PtsSD]]*$D$1+Table1[[#This Row],[AstSD]]*$E$1+Table1[[#This Row],[StlSD]]*$F$1+Table1[[#This Row],[BlkSD]]*$G$1+Table1[[#This Row],[RbdSD]]*$H$1</f>
        <v>8.5566898467324765E-2</v>
      </c>
    </row>
    <row r="213" spans="1:14" x14ac:dyDescent="0.25">
      <c r="A213" s="3">
        <v>209</v>
      </c>
      <c r="B213" s="3" t="s">
        <v>258</v>
      </c>
      <c r="C213" s="3" t="s">
        <v>36</v>
      </c>
      <c r="D213" s="4">
        <v>8</v>
      </c>
      <c r="E213" s="4">
        <v>0.7</v>
      </c>
      <c r="F213" s="4">
        <v>0.6</v>
      </c>
      <c r="G213" s="4">
        <v>0.3</v>
      </c>
      <c r="H213" s="4">
        <v>4.0999999999999996</v>
      </c>
      <c r="I213" s="6">
        <f t="shared" si="15"/>
        <v>-1.5390977213316826E-2</v>
      </c>
      <c r="J213" s="6">
        <f t="shared" si="16"/>
        <v>-0.59306752864573353</v>
      </c>
      <c r="K213" s="6">
        <f t="shared" si="17"/>
        <v>-7.5087119294208429E-2</v>
      </c>
      <c r="L213" s="6">
        <f t="shared" si="18"/>
        <v>-0.21106226797934879</v>
      </c>
      <c r="M213" s="6">
        <f t="shared" si="19"/>
        <v>0.23301861526583839</v>
      </c>
      <c r="N213" s="6">
        <f>Table1[[#This Row],[PtsSD]]*$D$1+Table1[[#This Row],[AstSD]]*$E$1+Table1[[#This Row],[StlSD]]*$F$1+Table1[[#This Row],[BlkSD]]*$G$1+Table1[[#This Row],[RbdSD]]*$H$1</f>
        <v>-0.11954948393100764</v>
      </c>
    </row>
    <row r="214" spans="1:14" x14ac:dyDescent="0.25">
      <c r="A214" s="3">
        <v>210</v>
      </c>
      <c r="B214" s="3" t="s">
        <v>259</v>
      </c>
      <c r="C214" s="3" t="s">
        <v>45</v>
      </c>
      <c r="D214" s="4">
        <v>7.9</v>
      </c>
      <c r="E214" s="4">
        <v>4.5</v>
      </c>
      <c r="F214" s="4">
        <v>0.7</v>
      </c>
      <c r="G214" s="4">
        <v>0.1</v>
      </c>
      <c r="H214" s="4">
        <v>2.1</v>
      </c>
      <c r="I214" s="6">
        <f t="shared" si="15"/>
        <v>-3.248418232119471E-2</v>
      </c>
      <c r="J214" s="6">
        <f t="shared" si="16"/>
        <v>1.4930904999072228</v>
      </c>
      <c r="K214" s="6">
        <f t="shared" si="17"/>
        <v>0.15397611804634603</v>
      </c>
      <c r="L214" s="6">
        <f t="shared" si="18"/>
        <v>-0.67243194220178548</v>
      </c>
      <c r="M214" s="6">
        <f t="shared" si="19"/>
        <v>-0.57587567755472213</v>
      </c>
      <c r="N214" s="6">
        <f>Table1[[#This Row],[PtsSD]]*$D$1+Table1[[#This Row],[AstSD]]*$E$1+Table1[[#This Row],[StlSD]]*$F$1+Table1[[#This Row],[BlkSD]]*$G$1+Table1[[#This Row],[RbdSD]]*$H$1</f>
        <v>9.5929336150825828E-2</v>
      </c>
    </row>
    <row r="215" spans="1:14" x14ac:dyDescent="0.25">
      <c r="A215" s="3">
        <v>211</v>
      </c>
      <c r="B215" s="3" t="s">
        <v>260</v>
      </c>
      <c r="C215" s="3" t="s">
        <v>32</v>
      </c>
      <c r="D215" s="4">
        <v>7.9</v>
      </c>
      <c r="E215" s="4">
        <v>0.6</v>
      </c>
      <c r="F215" s="4">
        <v>0.3</v>
      </c>
      <c r="G215" s="4">
        <v>0.9</v>
      </c>
      <c r="H215" s="4">
        <v>5.5</v>
      </c>
      <c r="I215" s="6">
        <f t="shared" si="15"/>
        <v>-3.248418232119471E-2</v>
      </c>
      <c r="J215" s="6">
        <f t="shared" si="16"/>
        <v>-0.64796642413396921</v>
      </c>
      <c r="K215" s="6">
        <f t="shared" si="17"/>
        <v>-0.76227683131587198</v>
      </c>
      <c r="L215" s="6">
        <f t="shared" si="18"/>
        <v>1.1730467546879613</v>
      </c>
      <c r="M215" s="6">
        <f t="shared" si="19"/>
        <v>0.79924462024023102</v>
      </c>
      <c r="N215" s="6">
        <f>Table1[[#This Row],[PtsSD]]*$D$1+Table1[[#This Row],[AstSD]]*$E$1+Table1[[#This Row],[StlSD]]*$F$1+Table1[[#This Row],[BlkSD]]*$G$1+Table1[[#This Row],[RbdSD]]*$H$1</f>
        <v>8.2125873030707314E-2</v>
      </c>
    </row>
    <row r="216" spans="1:14" x14ac:dyDescent="0.25">
      <c r="A216" s="3">
        <v>212</v>
      </c>
      <c r="B216" s="3" t="s">
        <v>261</v>
      </c>
      <c r="C216" s="3" t="s">
        <v>24</v>
      </c>
      <c r="D216" s="4">
        <v>7.9</v>
      </c>
      <c r="E216" s="4">
        <v>0.7</v>
      </c>
      <c r="F216" s="4">
        <v>0.4</v>
      </c>
      <c r="G216" s="4">
        <v>0.4</v>
      </c>
      <c r="H216" s="4">
        <v>3.1</v>
      </c>
      <c r="I216" s="6">
        <f t="shared" si="15"/>
        <v>-3.248418232119471E-2</v>
      </c>
      <c r="J216" s="6">
        <f t="shared" si="16"/>
        <v>-0.59306752864573353</v>
      </c>
      <c r="K216" s="6">
        <f t="shared" si="17"/>
        <v>-0.53321359397531742</v>
      </c>
      <c r="L216" s="6">
        <f t="shared" si="18"/>
        <v>1.9622569131869612E-2</v>
      </c>
      <c r="M216" s="6">
        <f t="shared" si="19"/>
        <v>-0.17142853114444179</v>
      </c>
      <c r="N216" s="6">
        <f>Table1[[#This Row],[PtsSD]]*$D$1+Table1[[#This Row],[AstSD]]*$E$1+Table1[[#This Row],[StlSD]]*$F$1+Table1[[#This Row],[BlkSD]]*$G$1+Table1[[#This Row],[RbdSD]]*$H$1</f>
        <v>-0.23968312038091064</v>
      </c>
    </row>
    <row r="217" spans="1:14" x14ac:dyDescent="0.25">
      <c r="A217" s="3">
        <v>213</v>
      </c>
      <c r="B217" s="3" t="s">
        <v>263</v>
      </c>
      <c r="C217" s="3" t="s">
        <v>79</v>
      </c>
      <c r="D217" s="4">
        <v>7.7</v>
      </c>
      <c r="E217" s="4">
        <v>0.8</v>
      </c>
      <c r="F217" s="4">
        <v>0.8</v>
      </c>
      <c r="G217" s="4">
        <v>1.7</v>
      </c>
      <c r="H217" s="4">
        <v>7.2</v>
      </c>
      <c r="I217" s="6">
        <f t="shared" si="15"/>
        <v>-6.6670592536950637E-2</v>
      </c>
      <c r="J217" s="6">
        <f t="shared" si="16"/>
        <v>-0.53816863315749786</v>
      </c>
      <c r="K217" s="6">
        <f t="shared" si="17"/>
        <v>0.38303935538690076</v>
      </c>
      <c r="L217" s="6">
        <f t="shared" si="18"/>
        <v>3.018525451577708</v>
      </c>
      <c r="M217" s="6">
        <f t="shared" si="19"/>
        <v>1.4868047691377078</v>
      </c>
      <c r="N217" s="6">
        <f>Table1[[#This Row],[PtsSD]]*$D$1+Table1[[#This Row],[AstSD]]*$E$1+Table1[[#This Row],[StlSD]]*$F$1+Table1[[#This Row],[BlkSD]]*$G$1+Table1[[#This Row],[RbdSD]]*$H$1</f>
        <v>0.67996077047964809</v>
      </c>
    </row>
    <row r="218" spans="1:14" x14ac:dyDescent="0.25">
      <c r="A218" s="3">
        <v>214</v>
      </c>
      <c r="B218" s="3" t="s">
        <v>264</v>
      </c>
      <c r="C218" s="3" t="s">
        <v>79</v>
      </c>
      <c r="D218" s="4">
        <v>7.7</v>
      </c>
      <c r="E218" s="4">
        <v>2.6</v>
      </c>
      <c r="F218" s="4">
        <v>0.8</v>
      </c>
      <c r="G218" s="4">
        <v>0.3</v>
      </c>
      <c r="H218" s="4">
        <v>6.3</v>
      </c>
      <c r="I218" s="6">
        <f t="shared" si="15"/>
        <v>-6.6670592536950637E-2</v>
      </c>
      <c r="J218" s="6">
        <f t="shared" si="16"/>
        <v>0.45001148563074461</v>
      </c>
      <c r="K218" s="6">
        <f t="shared" si="17"/>
        <v>0.38303935538690076</v>
      </c>
      <c r="L218" s="6">
        <f t="shared" si="18"/>
        <v>-0.21106226797934879</v>
      </c>
      <c r="M218" s="6">
        <f t="shared" si="19"/>
        <v>1.1228023373684552</v>
      </c>
      <c r="N218" s="6">
        <f>Table1[[#This Row],[PtsSD]]*$D$1+Table1[[#This Row],[AstSD]]*$E$1+Table1[[#This Row],[StlSD]]*$F$1+Table1[[#This Row],[BlkSD]]*$G$1+Table1[[#This Row],[RbdSD]]*$H$1</f>
        <v>0.32035814994988765</v>
      </c>
    </row>
    <row r="219" spans="1:14" x14ac:dyDescent="0.25">
      <c r="A219" s="3">
        <v>215</v>
      </c>
      <c r="B219" s="3" t="s">
        <v>262</v>
      </c>
      <c r="C219" s="3" t="s">
        <v>49</v>
      </c>
      <c r="D219" s="4">
        <v>7.7</v>
      </c>
      <c r="E219" s="4">
        <v>2.2999999999999998</v>
      </c>
      <c r="F219" s="4">
        <v>0.7</v>
      </c>
      <c r="G219" s="4">
        <v>0.1</v>
      </c>
      <c r="H219" s="4">
        <v>1.9</v>
      </c>
      <c r="I219" s="6">
        <f t="shared" si="15"/>
        <v>-6.6670592536950637E-2</v>
      </c>
      <c r="J219" s="6">
        <f t="shared" si="16"/>
        <v>0.28531479916603741</v>
      </c>
      <c r="K219" s="6">
        <f t="shared" si="17"/>
        <v>0.15397611804634603</v>
      </c>
      <c r="L219" s="6">
        <f t="shared" si="18"/>
        <v>-0.67243194220178548</v>
      </c>
      <c r="M219" s="6">
        <f t="shared" si="19"/>
        <v>-0.65676510683677825</v>
      </c>
      <c r="N219" s="6">
        <f>Table1[[#This Row],[PtsSD]]*$D$1+Table1[[#This Row],[AstSD]]*$E$1+Table1[[#This Row],[StlSD]]*$F$1+Table1[[#This Row],[BlkSD]]*$G$1+Table1[[#This Row],[RbdSD]]*$H$1</f>
        <v>-0.17205961291854927</v>
      </c>
    </row>
    <row r="220" spans="1:14" x14ac:dyDescent="0.25">
      <c r="A220" s="3">
        <v>216</v>
      </c>
      <c r="B220" s="3" t="s">
        <v>265</v>
      </c>
      <c r="C220" s="3" t="s">
        <v>43</v>
      </c>
      <c r="D220" s="4">
        <v>7.6</v>
      </c>
      <c r="E220" s="4">
        <v>1</v>
      </c>
      <c r="F220" s="4">
        <v>0.3</v>
      </c>
      <c r="G220" s="4">
        <v>0.2</v>
      </c>
      <c r="H220" s="4">
        <v>4.8</v>
      </c>
      <c r="I220" s="6">
        <f t="shared" si="15"/>
        <v>-8.3763797644828678E-2</v>
      </c>
      <c r="J220" s="6">
        <f t="shared" si="16"/>
        <v>-0.42837084218102645</v>
      </c>
      <c r="K220" s="6">
        <f t="shared" si="17"/>
        <v>-0.76227683131587198</v>
      </c>
      <c r="L220" s="6">
        <f t="shared" si="18"/>
        <v>-0.44174710509056708</v>
      </c>
      <c r="M220" s="6">
        <f t="shared" si="19"/>
        <v>0.51613161775303473</v>
      </c>
      <c r="N220" s="6">
        <f>Table1[[#This Row],[PtsSD]]*$D$1+Table1[[#This Row],[AstSD]]*$E$1+Table1[[#This Row],[StlSD]]*$F$1+Table1[[#This Row],[BlkSD]]*$G$1+Table1[[#This Row],[RbdSD]]*$H$1</f>
        <v>-0.18818057464001281</v>
      </c>
    </row>
    <row r="221" spans="1:14" x14ac:dyDescent="0.25">
      <c r="A221" s="3">
        <v>217</v>
      </c>
      <c r="B221" s="3" t="s">
        <v>266</v>
      </c>
      <c r="C221" s="3" t="s">
        <v>75</v>
      </c>
      <c r="D221" s="4">
        <v>7.6</v>
      </c>
      <c r="E221" s="4">
        <v>1.1000000000000001</v>
      </c>
      <c r="F221" s="4">
        <v>0.6</v>
      </c>
      <c r="G221" s="4">
        <v>0.4</v>
      </c>
      <c r="H221" s="4">
        <v>5.2</v>
      </c>
      <c r="I221" s="6">
        <f t="shared" si="15"/>
        <v>-8.3763797644828678E-2</v>
      </c>
      <c r="J221" s="6">
        <f t="shared" si="16"/>
        <v>-0.37347194669279071</v>
      </c>
      <c r="K221" s="6">
        <f t="shared" si="17"/>
        <v>-7.5087119294208429E-2</v>
      </c>
      <c r="L221" s="6">
        <f t="shared" si="18"/>
        <v>1.9622569131869612E-2</v>
      </c>
      <c r="M221" s="6">
        <f t="shared" si="19"/>
        <v>0.67791047631714707</v>
      </c>
      <c r="N221" s="6">
        <f>Table1[[#This Row],[PtsSD]]*$D$1+Table1[[#This Row],[AstSD]]*$E$1+Table1[[#This Row],[StlSD]]*$F$1+Table1[[#This Row],[BlkSD]]*$G$1+Table1[[#This Row],[RbdSD]]*$H$1</f>
        <v>2.7438884107071862E-2</v>
      </c>
    </row>
    <row r="222" spans="1:14" x14ac:dyDescent="0.25">
      <c r="A222" s="3">
        <v>218</v>
      </c>
      <c r="B222" s="3" t="s">
        <v>268</v>
      </c>
      <c r="C222" s="3" t="s">
        <v>66</v>
      </c>
      <c r="D222" s="4">
        <v>7.5</v>
      </c>
      <c r="E222" s="4">
        <v>3.7</v>
      </c>
      <c r="F222" s="4">
        <v>0.7</v>
      </c>
      <c r="G222" s="4">
        <v>0</v>
      </c>
      <c r="H222" s="4">
        <v>2.2000000000000002</v>
      </c>
      <c r="I222" s="6">
        <f t="shared" si="15"/>
        <v>-0.10085700275270656</v>
      </c>
      <c r="J222" s="6">
        <f t="shared" si="16"/>
        <v>1.0538993360013373</v>
      </c>
      <c r="K222" s="6">
        <f t="shared" si="17"/>
        <v>0.15397611804634603</v>
      </c>
      <c r="L222" s="6">
        <f t="shared" si="18"/>
        <v>-0.90311677931300371</v>
      </c>
      <c r="M222" s="6">
        <f t="shared" si="19"/>
        <v>-0.53543096291369408</v>
      </c>
      <c r="N222" s="6">
        <f>Table1[[#This Row],[PtsSD]]*$D$1+Table1[[#This Row],[AstSD]]*$E$1+Table1[[#This Row],[StlSD]]*$F$1+Table1[[#This Row],[BlkSD]]*$G$1+Table1[[#This Row],[RbdSD]]*$H$1</f>
        <v>-3.8934525398281961E-2</v>
      </c>
    </row>
    <row r="223" spans="1:14" x14ac:dyDescent="0.25">
      <c r="A223" s="3">
        <v>219</v>
      </c>
      <c r="B223" s="3" t="s">
        <v>267</v>
      </c>
      <c r="C223" s="3" t="s">
        <v>54</v>
      </c>
      <c r="D223" s="4">
        <v>7.5</v>
      </c>
      <c r="E223" s="4">
        <v>1.6</v>
      </c>
      <c r="F223" s="4">
        <v>0.4</v>
      </c>
      <c r="G223" s="4">
        <v>0.2</v>
      </c>
      <c r="H223" s="4">
        <v>1.9</v>
      </c>
      <c r="I223" s="6">
        <f t="shared" si="15"/>
        <v>-0.10085700275270656</v>
      </c>
      <c r="J223" s="6">
        <f t="shared" si="16"/>
        <v>-9.8977469251612271E-2</v>
      </c>
      <c r="K223" s="6">
        <f t="shared" si="17"/>
        <v>-0.53321359397531742</v>
      </c>
      <c r="L223" s="6">
        <f t="shared" si="18"/>
        <v>-0.44174710509056708</v>
      </c>
      <c r="M223" s="6">
        <f t="shared" si="19"/>
        <v>-0.65676510683677825</v>
      </c>
      <c r="N223" s="6">
        <f>Table1[[#This Row],[PtsSD]]*$D$1+Table1[[#This Row],[AstSD]]*$E$1+Table1[[#This Row],[StlSD]]*$F$1+Table1[[#This Row],[BlkSD]]*$G$1+Table1[[#This Row],[RbdSD]]*$H$1</f>
        <v>-0.32764972090337274</v>
      </c>
    </row>
    <row r="224" spans="1:14" x14ac:dyDescent="0.25">
      <c r="A224" s="3">
        <v>220</v>
      </c>
      <c r="B224" s="3" t="s">
        <v>270</v>
      </c>
      <c r="C224" s="3" t="s">
        <v>52</v>
      </c>
      <c r="D224" s="4">
        <v>7.4</v>
      </c>
      <c r="E224" s="4">
        <v>0.9</v>
      </c>
      <c r="F224" s="4">
        <v>0.7</v>
      </c>
      <c r="G224" s="4">
        <v>0.8</v>
      </c>
      <c r="H224" s="4">
        <v>4.4000000000000004</v>
      </c>
      <c r="I224" s="6">
        <f t="shared" si="15"/>
        <v>-0.11795020786058445</v>
      </c>
      <c r="J224" s="6">
        <f t="shared" si="16"/>
        <v>-0.48326973766926212</v>
      </c>
      <c r="K224" s="6">
        <f t="shared" si="17"/>
        <v>0.15397611804634603</v>
      </c>
      <c r="L224" s="6">
        <f t="shared" si="18"/>
        <v>0.94236191757674292</v>
      </c>
      <c r="M224" s="6">
        <f t="shared" si="19"/>
        <v>0.35435275918892278</v>
      </c>
      <c r="N224" s="6">
        <f>Table1[[#This Row],[PtsSD]]*$D$1+Table1[[#This Row],[AstSD]]*$E$1+Table1[[#This Row],[StlSD]]*$F$1+Table1[[#This Row],[BlkSD]]*$G$1+Table1[[#This Row],[RbdSD]]*$H$1</f>
        <v>0.10328224728922011</v>
      </c>
    </row>
    <row r="225" spans="1:14" x14ac:dyDescent="0.25">
      <c r="A225" s="3">
        <v>221</v>
      </c>
      <c r="B225" s="3" t="s">
        <v>271</v>
      </c>
      <c r="C225" s="3" t="s">
        <v>85</v>
      </c>
      <c r="D225" s="4">
        <v>7.4</v>
      </c>
      <c r="E225" s="4">
        <v>2.1</v>
      </c>
      <c r="F225" s="4">
        <v>0.8</v>
      </c>
      <c r="G225" s="4">
        <v>1.1000000000000001</v>
      </c>
      <c r="H225" s="4">
        <v>3.2</v>
      </c>
      <c r="I225" s="6">
        <f t="shared" si="15"/>
        <v>-0.11795020786058445</v>
      </c>
      <c r="J225" s="6">
        <f t="shared" si="16"/>
        <v>0.17551700818956617</v>
      </c>
      <c r="K225" s="6">
        <f t="shared" si="17"/>
        <v>0.38303935538690076</v>
      </c>
      <c r="L225" s="6">
        <f t="shared" si="18"/>
        <v>1.634416428910398</v>
      </c>
      <c r="M225" s="6">
        <f t="shared" si="19"/>
        <v>-0.1309838165034137</v>
      </c>
      <c r="N225" s="6">
        <f>Table1[[#This Row],[PtsSD]]*$D$1+Table1[[#This Row],[AstSD]]*$E$1+Table1[[#This Row],[StlSD]]*$F$1+Table1[[#This Row],[BlkSD]]*$G$1+Table1[[#This Row],[RbdSD]]*$H$1</f>
        <v>0.27613994362365002</v>
      </c>
    </row>
    <row r="226" spans="1:14" x14ac:dyDescent="0.25">
      <c r="A226" s="3">
        <v>222</v>
      </c>
      <c r="B226" s="3" t="s">
        <v>269</v>
      </c>
      <c r="C226" s="3" t="s">
        <v>71</v>
      </c>
      <c r="D226" s="4">
        <v>7.4</v>
      </c>
      <c r="E226" s="4">
        <v>1</v>
      </c>
      <c r="F226" s="4">
        <v>1.2</v>
      </c>
      <c r="G226" s="4">
        <v>0.6</v>
      </c>
      <c r="H226" s="4">
        <v>3.3</v>
      </c>
      <c r="I226" s="6">
        <f t="shared" si="15"/>
        <v>-0.11795020786058445</v>
      </c>
      <c r="J226" s="6">
        <f t="shared" si="16"/>
        <v>-0.42837084218102645</v>
      </c>
      <c r="K226" s="6">
        <f t="shared" si="17"/>
        <v>1.2992923047491187</v>
      </c>
      <c r="L226" s="6">
        <f t="shared" si="18"/>
        <v>0.48099224335430618</v>
      </c>
      <c r="M226" s="6">
        <f t="shared" si="19"/>
        <v>-9.0539101862385812E-2</v>
      </c>
      <c r="N226" s="6">
        <f>Table1[[#This Row],[PtsSD]]*$D$1+Table1[[#This Row],[AstSD]]*$E$1+Table1[[#This Row],[StlSD]]*$F$1+Table1[[#This Row],[BlkSD]]*$G$1+Table1[[#This Row],[RbdSD]]*$H$1</f>
        <v>0.12787563104865596</v>
      </c>
    </row>
    <row r="227" spans="1:14" x14ac:dyDescent="0.25">
      <c r="A227" s="3">
        <v>223</v>
      </c>
      <c r="B227" s="3" t="s">
        <v>272</v>
      </c>
      <c r="C227" s="3" t="s">
        <v>32</v>
      </c>
      <c r="D227" s="4">
        <v>7.3</v>
      </c>
      <c r="E227" s="4">
        <v>1.7</v>
      </c>
      <c r="F227" s="4">
        <v>0.7</v>
      </c>
      <c r="G227" s="4">
        <v>1.8</v>
      </c>
      <c r="H227" s="4">
        <v>10</v>
      </c>
      <c r="I227" s="6">
        <f t="shared" si="15"/>
        <v>-0.13504341296846248</v>
      </c>
      <c r="J227" s="6">
        <f t="shared" si="16"/>
        <v>-4.4078573763376656E-2</v>
      </c>
      <c r="K227" s="6">
        <f t="shared" si="17"/>
        <v>0.15397611804634603</v>
      </c>
      <c r="L227" s="6">
        <f t="shared" si="18"/>
        <v>3.2492102886889263</v>
      </c>
      <c r="M227" s="6">
        <f t="shared" si="19"/>
        <v>2.6192567790864927</v>
      </c>
      <c r="N227" s="6">
        <f>Table1[[#This Row],[PtsSD]]*$D$1+Table1[[#This Row],[AstSD]]*$E$1+Table1[[#This Row],[StlSD]]*$F$1+Table1[[#This Row],[BlkSD]]*$G$1+Table1[[#This Row],[RbdSD]]*$H$1</f>
        <v>0.98500057818437536</v>
      </c>
    </row>
    <row r="228" spans="1:14" x14ac:dyDescent="0.25">
      <c r="A228" s="3">
        <v>224</v>
      </c>
      <c r="B228" s="3" t="s">
        <v>274</v>
      </c>
      <c r="C228" s="3" t="s">
        <v>52</v>
      </c>
      <c r="D228" s="4">
        <v>7.2</v>
      </c>
      <c r="E228" s="4">
        <v>1</v>
      </c>
      <c r="F228" s="4">
        <v>0.6</v>
      </c>
      <c r="G228" s="4">
        <v>0.1</v>
      </c>
      <c r="H228" s="4">
        <v>2.2000000000000002</v>
      </c>
      <c r="I228" s="6">
        <f t="shared" si="15"/>
        <v>-0.15213661807634038</v>
      </c>
      <c r="J228" s="6">
        <f t="shared" si="16"/>
        <v>-0.42837084218102645</v>
      </c>
      <c r="K228" s="6">
        <f t="shared" si="17"/>
        <v>-7.5087119294208429E-2</v>
      </c>
      <c r="L228" s="6">
        <f t="shared" si="18"/>
        <v>-0.67243194220178548</v>
      </c>
      <c r="M228" s="6">
        <f t="shared" si="19"/>
        <v>-0.53543096291369408</v>
      </c>
      <c r="N228" s="6">
        <f>Table1[[#This Row],[PtsSD]]*$D$1+Table1[[#This Row],[AstSD]]*$E$1+Table1[[#This Row],[StlSD]]*$F$1+Table1[[#This Row],[BlkSD]]*$G$1+Table1[[#This Row],[RbdSD]]*$H$1</f>
        <v>-0.35052920566624535</v>
      </c>
    </row>
    <row r="229" spans="1:14" x14ac:dyDescent="0.25">
      <c r="A229" s="3">
        <v>225</v>
      </c>
      <c r="B229" s="3" t="s">
        <v>273</v>
      </c>
      <c r="C229" s="3" t="s">
        <v>40</v>
      </c>
      <c r="D229" s="4">
        <v>7.2</v>
      </c>
      <c r="E229" s="4">
        <v>0.8</v>
      </c>
      <c r="F229" s="4">
        <v>0.7</v>
      </c>
      <c r="G229" s="4">
        <v>0.6</v>
      </c>
      <c r="H229" s="4">
        <v>5.2</v>
      </c>
      <c r="I229" s="6">
        <f t="shared" si="15"/>
        <v>-0.15213661807634038</v>
      </c>
      <c r="J229" s="6">
        <f t="shared" si="16"/>
        <v>-0.53816863315749786</v>
      </c>
      <c r="K229" s="6">
        <f t="shared" si="17"/>
        <v>0.15397611804634603</v>
      </c>
      <c r="L229" s="6">
        <f t="shared" si="18"/>
        <v>0.48099224335430618</v>
      </c>
      <c r="M229" s="6">
        <f t="shared" si="19"/>
        <v>0.67791047631714707</v>
      </c>
      <c r="N229" s="6">
        <f>Table1[[#This Row],[PtsSD]]*$D$1+Table1[[#This Row],[AstSD]]*$E$1+Table1[[#This Row],[StlSD]]*$F$1+Table1[[#This Row],[BlkSD]]*$G$1+Table1[[#This Row],[RbdSD]]*$H$1</f>
        <v>7.7552637419125561E-2</v>
      </c>
    </row>
    <row r="230" spans="1:14" x14ac:dyDescent="0.25">
      <c r="A230" s="3">
        <v>226</v>
      </c>
      <c r="B230" s="3" t="s">
        <v>276</v>
      </c>
      <c r="C230" s="3" t="s">
        <v>79</v>
      </c>
      <c r="D230" s="4">
        <v>7.2</v>
      </c>
      <c r="E230" s="4">
        <v>3.2</v>
      </c>
      <c r="F230" s="4">
        <v>0.6</v>
      </c>
      <c r="G230" s="4">
        <v>0.3</v>
      </c>
      <c r="H230" s="4">
        <v>2.6</v>
      </c>
      <c r="I230" s="6">
        <f t="shared" si="15"/>
        <v>-0.15213661807634038</v>
      </c>
      <c r="J230" s="6">
        <f t="shared" si="16"/>
        <v>0.77940485856015884</v>
      </c>
      <c r="K230" s="6">
        <f t="shared" si="17"/>
        <v>-7.5087119294208429E-2</v>
      </c>
      <c r="L230" s="6">
        <f t="shared" si="18"/>
        <v>-0.21106226797934879</v>
      </c>
      <c r="M230" s="6">
        <f t="shared" si="19"/>
        <v>-0.37365210434958196</v>
      </c>
      <c r="N230" s="6">
        <f>Table1[[#This Row],[PtsSD]]*$D$1+Table1[[#This Row],[AstSD]]*$E$1+Table1[[#This Row],[StlSD]]*$F$1+Table1[[#This Row],[BlkSD]]*$G$1+Table1[[#This Row],[RbdSD]]*$H$1</f>
        <v>-7.4128426718203105E-3</v>
      </c>
    </row>
    <row r="231" spans="1:14" x14ac:dyDescent="0.25">
      <c r="A231" s="3">
        <v>227</v>
      </c>
      <c r="B231" s="3" t="s">
        <v>275</v>
      </c>
      <c r="C231" s="3" t="s">
        <v>49</v>
      </c>
      <c r="D231" s="4">
        <v>7.2</v>
      </c>
      <c r="E231" s="4">
        <v>1.4</v>
      </c>
      <c r="F231" s="4">
        <v>1</v>
      </c>
      <c r="G231" s="4">
        <v>0.5</v>
      </c>
      <c r="H231" s="4">
        <v>6.2</v>
      </c>
      <c r="I231" s="6">
        <f t="shared" si="15"/>
        <v>-0.15213661807634038</v>
      </c>
      <c r="J231" s="6">
        <f t="shared" si="16"/>
        <v>-0.20877526022808376</v>
      </c>
      <c r="K231" s="6">
        <f t="shared" si="17"/>
        <v>0.84116583006800971</v>
      </c>
      <c r="L231" s="6">
        <f t="shared" si="18"/>
        <v>0.25030740624308789</v>
      </c>
      <c r="M231" s="6">
        <f t="shared" si="19"/>
        <v>1.0823576227274274</v>
      </c>
      <c r="N231" s="6">
        <f>Table1[[#This Row],[PtsSD]]*$D$1+Table1[[#This Row],[AstSD]]*$E$1+Table1[[#This Row],[StlSD]]*$F$1+Table1[[#This Row],[BlkSD]]*$G$1+Table1[[#This Row],[RbdSD]]*$H$1</f>
        <v>0.29279647252363128</v>
      </c>
    </row>
    <row r="232" spans="1:14" x14ac:dyDescent="0.25">
      <c r="A232" s="3">
        <v>228</v>
      </c>
      <c r="B232" s="3" t="s">
        <v>277</v>
      </c>
      <c r="C232" s="3" t="s">
        <v>85</v>
      </c>
      <c r="D232" s="4">
        <v>7.1</v>
      </c>
      <c r="E232" s="4">
        <v>1.6</v>
      </c>
      <c r="F232" s="4">
        <v>0.3</v>
      </c>
      <c r="G232" s="4">
        <v>0.1</v>
      </c>
      <c r="H232" s="4">
        <v>2.5</v>
      </c>
      <c r="I232" s="6">
        <f t="shared" si="15"/>
        <v>-0.16922982318421842</v>
      </c>
      <c r="J232" s="6">
        <f t="shared" si="16"/>
        <v>-9.8977469251612271E-2</v>
      </c>
      <c r="K232" s="6">
        <f t="shared" si="17"/>
        <v>-0.76227683131587198</v>
      </c>
      <c r="L232" s="6">
        <f t="shared" si="18"/>
        <v>-0.67243194220178548</v>
      </c>
      <c r="M232" s="6">
        <f t="shared" si="19"/>
        <v>-0.41409681899061002</v>
      </c>
      <c r="N232" s="6">
        <f>Table1[[#This Row],[PtsSD]]*$D$1+Table1[[#This Row],[AstSD]]*$E$1+Table1[[#This Row],[StlSD]]*$F$1+Table1[[#This Row],[BlkSD]]*$G$1+Table1[[#This Row],[RbdSD]]*$H$1</f>
        <v>-0.3685901206313586</v>
      </c>
    </row>
    <row r="233" spans="1:14" x14ac:dyDescent="0.25">
      <c r="A233" s="3">
        <v>229</v>
      </c>
      <c r="B233" s="3" t="s">
        <v>278</v>
      </c>
      <c r="C233" s="3" t="s">
        <v>36</v>
      </c>
      <c r="D233" s="4">
        <v>7.1</v>
      </c>
      <c r="E233" s="4">
        <v>0.6</v>
      </c>
      <c r="F233" s="4">
        <v>0.4</v>
      </c>
      <c r="G233" s="4">
        <v>0.7</v>
      </c>
      <c r="H233" s="4">
        <v>6.4</v>
      </c>
      <c r="I233" s="6">
        <f t="shared" si="15"/>
        <v>-0.16922982318421842</v>
      </c>
      <c r="J233" s="6">
        <f t="shared" si="16"/>
        <v>-0.64796642413396921</v>
      </c>
      <c r="K233" s="6">
        <f t="shared" si="17"/>
        <v>-0.53321359397531742</v>
      </c>
      <c r="L233" s="6">
        <f t="shared" si="18"/>
        <v>0.71167708046552447</v>
      </c>
      <c r="M233" s="6">
        <f t="shared" si="19"/>
        <v>1.1632470520094835</v>
      </c>
      <c r="N233" s="6">
        <f>Table1[[#This Row],[PtsSD]]*$D$1+Table1[[#This Row],[AstSD]]*$E$1+Table1[[#This Row],[StlSD]]*$F$1+Table1[[#This Row],[BlkSD]]*$G$1+Table1[[#This Row],[RbdSD]]*$H$1</f>
        <v>7.9056701593368389E-2</v>
      </c>
    </row>
    <row r="234" spans="1:14" x14ac:dyDescent="0.25">
      <c r="A234" s="3">
        <v>230</v>
      </c>
      <c r="B234" s="3" t="s">
        <v>279</v>
      </c>
      <c r="C234" s="3" t="s">
        <v>66</v>
      </c>
      <c r="D234" s="4">
        <v>7</v>
      </c>
      <c r="E234" s="4">
        <v>1.2</v>
      </c>
      <c r="F234" s="4">
        <v>0.4</v>
      </c>
      <c r="G234" s="4">
        <v>0.2</v>
      </c>
      <c r="H234" s="4">
        <v>4.2</v>
      </c>
      <c r="I234" s="6">
        <f t="shared" si="15"/>
        <v>-0.18632302829209629</v>
      </c>
      <c r="J234" s="6">
        <f t="shared" si="16"/>
        <v>-0.31857305120455509</v>
      </c>
      <c r="K234" s="6">
        <f t="shared" si="17"/>
        <v>-0.53321359397531742</v>
      </c>
      <c r="L234" s="6">
        <f t="shared" si="18"/>
        <v>-0.44174710509056708</v>
      </c>
      <c r="M234" s="6">
        <f t="shared" si="19"/>
        <v>0.27346332990686667</v>
      </c>
      <c r="N234" s="6">
        <f>Table1[[#This Row],[PtsSD]]*$D$1+Table1[[#This Row],[AstSD]]*$E$1+Table1[[#This Row],[StlSD]]*$F$1+Table1[[#This Row],[BlkSD]]*$G$1+Table1[[#This Row],[RbdSD]]*$H$1</f>
        <v>-0.21116295760704923</v>
      </c>
    </row>
    <row r="235" spans="1:14" x14ac:dyDescent="0.25">
      <c r="A235" s="3">
        <v>231</v>
      </c>
      <c r="B235" s="3" t="s">
        <v>280</v>
      </c>
      <c r="C235" s="3" t="s">
        <v>83</v>
      </c>
      <c r="D235" s="4">
        <v>7</v>
      </c>
      <c r="E235" s="4">
        <v>0.4</v>
      </c>
      <c r="F235" s="4">
        <v>0.2</v>
      </c>
      <c r="G235" s="4">
        <v>1.4</v>
      </c>
      <c r="H235" s="4">
        <v>3.4</v>
      </c>
      <c r="I235" s="6">
        <f t="shared" si="15"/>
        <v>-0.18632302829209629</v>
      </c>
      <c r="J235" s="6">
        <f t="shared" si="16"/>
        <v>-0.75776421511044068</v>
      </c>
      <c r="K235" s="6">
        <f t="shared" si="17"/>
        <v>-0.99134006865642643</v>
      </c>
      <c r="L235" s="6">
        <f t="shared" si="18"/>
        <v>2.3264709402440524</v>
      </c>
      <c r="M235" s="6">
        <f t="shared" si="19"/>
        <v>-5.0094387221357742E-2</v>
      </c>
      <c r="N235" s="6">
        <f>Table1[[#This Row],[PtsSD]]*$D$1+Table1[[#This Row],[AstSD]]*$E$1+Table1[[#This Row],[StlSD]]*$F$1+Table1[[#This Row],[BlkSD]]*$G$1+Table1[[#This Row],[RbdSD]]*$H$1</f>
        <v>-1.71989982158447E-2</v>
      </c>
    </row>
    <row r="236" spans="1:14" x14ac:dyDescent="0.25">
      <c r="A236" s="3">
        <v>232</v>
      </c>
      <c r="B236" s="3" t="s">
        <v>284</v>
      </c>
      <c r="C236" s="3" t="s">
        <v>40</v>
      </c>
      <c r="D236" s="4">
        <v>6.9</v>
      </c>
      <c r="E236" s="4">
        <v>1</v>
      </c>
      <c r="F236" s="4">
        <v>0.6</v>
      </c>
      <c r="G236" s="4">
        <v>0.3</v>
      </c>
      <c r="H236" s="4">
        <v>2.4</v>
      </c>
      <c r="I236" s="6">
        <f t="shared" si="15"/>
        <v>-0.20341623339997419</v>
      </c>
      <c r="J236" s="6">
        <f t="shared" si="16"/>
        <v>-0.42837084218102645</v>
      </c>
      <c r="K236" s="6">
        <f t="shared" si="17"/>
        <v>-7.5087119294208429E-2</v>
      </c>
      <c r="L236" s="6">
        <f t="shared" si="18"/>
        <v>-0.21106226797934879</v>
      </c>
      <c r="M236" s="6">
        <f t="shared" si="19"/>
        <v>-0.45454153363163813</v>
      </c>
      <c r="N236" s="6">
        <f>Table1[[#This Row],[PtsSD]]*$D$1+Table1[[#This Row],[AstSD]]*$E$1+Table1[[#This Row],[StlSD]]*$F$1+Table1[[#This Row],[BlkSD]]*$G$1+Table1[[#This Row],[RbdSD]]*$H$1</f>
        <v>-0.28052975327355872</v>
      </c>
    </row>
    <row r="237" spans="1:14" x14ac:dyDescent="0.25">
      <c r="A237" s="3">
        <v>233</v>
      </c>
      <c r="B237" s="3" t="s">
        <v>282</v>
      </c>
      <c r="C237" s="3" t="s">
        <v>32</v>
      </c>
      <c r="D237" s="4">
        <v>6.9</v>
      </c>
      <c r="E237" s="4">
        <v>5.6</v>
      </c>
      <c r="F237" s="4">
        <v>1</v>
      </c>
      <c r="G237" s="4">
        <v>0.1</v>
      </c>
      <c r="H237" s="4">
        <v>2.9</v>
      </c>
      <c r="I237" s="6">
        <f t="shared" si="15"/>
        <v>-0.20341623339997419</v>
      </c>
      <c r="J237" s="6">
        <f t="shared" si="16"/>
        <v>2.0969783502778152</v>
      </c>
      <c r="K237" s="6">
        <f t="shared" si="17"/>
        <v>0.84116583006800971</v>
      </c>
      <c r="L237" s="6">
        <f t="shared" si="18"/>
        <v>-0.67243194220178548</v>
      </c>
      <c r="M237" s="6">
        <f t="shared" si="19"/>
        <v>-0.2523179604264979</v>
      </c>
      <c r="N237" s="6">
        <f>Table1[[#This Row],[PtsSD]]*$D$1+Table1[[#This Row],[AstSD]]*$E$1+Table1[[#This Row],[StlSD]]*$F$1+Table1[[#This Row],[BlkSD]]*$G$1+Table1[[#This Row],[RbdSD]]*$H$1</f>
        <v>0.33321729113020482</v>
      </c>
    </row>
    <row r="238" spans="1:14" x14ac:dyDescent="0.25">
      <c r="A238" s="3">
        <v>234</v>
      </c>
      <c r="B238" s="3" t="s">
        <v>281</v>
      </c>
      <c r="C238" s="3" t="s">
        <v>28</v>
      </c>
      <c r="D238" s="4">
        <v>6.9</v>
      </c>
      <c r="E238" s="4">
        <v>1.2</v>
      </c>
      <c r="F238" s="4">
        <v>0.6</v>
      </c>
      <c r="G238" s="4">
        <v>0.2</v>
      </c>
      <c r="H238" s="4">
        <v>3.7</v>
      </c>
      <c r="I238" s="6">
        <f t="shared" si="15"/>
        <v>-0.20341623339997419</v>
      </c>
      <c r="J238" s="6">
        <f t="shared" si="16"/>
        <v>-0.31857305120455509</v>
      </c>
      <c r="K238" s="6">
        <f t="shared" si="17"/>
        <v>-7.5087119294208429E-2</v>
      </c>
      <c r="L238" s="6">
        <f t="shared" si="18"/>
        <v>-0.44174710509056708</v>
      </c>
      <c r="M238" s="6">
        <f t="shared" si="19"/>
        <v>7.123975670172647E-2</v>
      </c>
      <c r="N238" s="6">
        <f>Table1[[#This Row],[PtsSD]]*$D$1+Table1[[#This Row],[AstSD]]*$E$1+Table1[[#This Row],[StlSD]]*$F$1+Table1[[#This Row],[BlkSD]]*$G$1+Table1[[#This Row],[RbdSD]]*$H$1</f>
        <v>-0.18801666257827432</v>
      </c>
    </row>
    <row r="239" spans="1:14" x14ac:dyDescent="0.25">
      <c r="A239" s="3">
        <v>235</v>
      </c>
      <c r="B239" s="3" t="s">
        <v>283</v>
      </c>
      <c r="C239" s="3" t="s">
        <v>30</v>
      </c>
      <c r="D239" s="4">
        <v>6.9</v>
      </c>
      <c r="E239" s="4">
        <v>1.4</v>
      </c>
      <c r="F239" s="4">
        <v>0.6</v>
      </c>
      <c r="G239" s="4">
        <v>0.1</v>
      </c>
      <c r="H239" s="4">
        <v>2.2000000000000002</v>
      </c>
      <c r="I239" s="6">
        <f t="shared" si="15"/>
        <v>-0.20341623339997419</v>
      </c>
      <c r="J239" s="6">
        <f t="shared" si="16"/>
        <v>-0.20877526022808376</v>
      </c>
      <c r="K239" s="6">
        <f t="shared" si="17"/>
        <v>-7.5087119294208429E-2</v>
      </c>
      <c r="L239" s="6">
        <f t="shared" si="18"/>
        <v>-0.67243194220178548</v>
      </c>
      <c r="M239" s="6">
        <f t="shared" si="19"/>
        <v>-0.53543096291369408</v>
      </c>
      <c r="N239" s="6">
        <f>Table1[[#This Row],[PtsSD]]*$D$1+Table1[[#This Row],[AstSD]]*$E$1+Table1[[#This Row],[StlSD]]*$F$1+Table1[[#This Row],[BlkSD]]*$G$1+Table1[[#This Row],[RbdSD]]*$H$1</f>
        <v>-0.32199397387274692</v>
      </c>
    </row>
    <row r="240" spans="1:14" x14ac:dyDescent="0.25">
      <c r="A240" s="3">
        <v>236</v>
      </c>
      <c r="B240" s="3" t="s">
        <v>288</v>
      </c>
      <c r="C240" s="3" t="s">
        <v>73</v>
      </c>
      <c r="D240" s="4">
        <v>6.8</v>
      </c>
      <c r="E240" s="4">
        <v>5.7</v>
      </c>
      <c r="F240" s="4">
        <v>0.5</v>
      </c>
      <c r="G240" s="4">
        <v>0.1</v>
      </c>
      <c r="H240" s="4">
        <v>1.9</v>
      </c>
      <c r="I240" s="6">
        <f t="shared" si="15"/>
        <v>-0.22050943850785223</v>
      </c>
      <c r="J240" s="6">
        <f t="shared" si="16"/>
        <v>2.1518772457660509</v>
      </c>
      <c r="K240" s="6">
        <f t="shared" si="17"/>
        <v>-0.30415035663476292</v>
      </c>
      <c r="L240" s="6">
        <f t="shared" si="18"/>
        <v>-0.67243194220178548</v>
      </c>
      <c r="M240" s="6">
        <f t="shared" si="19"/>
        <v>-0.65676510683677825</v>
      </c>
      <c r="N240" s="6">
        <f>Table1[[#This Row],[PtsSD]]*$D$1+Table1[[#This Row],[AstSD]]*$E$1+Table1[[#This Row],[StlSD]]*$F$1+Table1[[#This Row],[BlkSD]]*$G$1+Table1[[#This Row],[RbdSD]]*$H$1</f>
        <v>8.6382251408016586E-2</v>
      </c>
    </row>
    <row r="241" spans="1:14" x14ac:dyDescent="0.25">
      <c r="A241" s="3">
        <v>237</v>
      </c>
      <c r="B241" s="3" t="s">
        <v>285</v>
      </c>
      <c r="C241" s="3" t="s">
        <v>79</v>
      </c>
      <c r="D241" s="4">
        <v>6.8</v>
      </c>
      <c r="E241" s="4">
        <v>1.9</v>
      </c>
      <c r="F241" s="4">
        <v>0.8</v>
      </c>
      <c r="G241" s="4">
        <v>0.8</v>
      </c>
      <c r="H241" s="4">
        <v>4.4000000000000004</v>
      </c>
      <c r="I241" s="6">
        <f t="shared" si="15"/>
        <v>-0.22050943850785223</v>
      </c>
      <c r="J241" s="6">
        <f t="shared" si="16"/>
        <v>6.5719217213094705E-2</v>
      </c>
      <c r="K241" s="6">
        <f t="shared" si="17"/>
        <v>0.38303935538690076</v>
      </c>
      <c r="L241" s="6">
        <f t="shared" si="18"/>
        <v>0.94236191757674292</v>
      </c>
      <c r="M241" s="6">
        <f t="shared" si="19"/>
        <v>0.35435275918892278</v>
      </c>
      <c r="N241" s="6">
        <f>Table1[[#This Row],[PtsSD]]*$D$1+Table1[[#This Row],[AstSD]]*$E$1+Table1[[#This Row],[StlSD]]*$F$1+Table1[[#This Row],[BlkSD]]*$G$1+Table1[[#This Row],[RbdSD]]*$H$1</f>
        <v>0.21667175467259436</v>
      </c>
    </row>
    <row r="242" spans="1:14" x14ac:dyDescent="0.25">
      <c r="A242" s="3">
        <v>238</v>
      </c>
      <c r="B242" s="3" t="s">
        <v>287</v>
      </c>
      <c r="C242" s="3" t="s">
        <v>79</v>
      </c>
      <c r="D242" s="4">
        <v>6.8</v>
      </c>
      <c r="E242" s="4">
        <v>0.7</v>
      </c>
      <c r="F242" s="4">
        <v>0.5</v>
      </c>
      <c r="G242" s="4">
        <v>0.7</v>
      </c>
      <c r="H242" s="4">
        <v>5.8</v>
      </c>
      <c r="I242" s="6">
        <f t="shared" si="15"/>
        <v>-0.22050943850785223</v>
      </c>
      <c r="J242" s="6">
        <f t="shared" si="16"/>
        <v>-0.59306752864573353</v>
      </c>
      <c r="K242" s="6">
        <f t="shared" si="17"/>
        <v>-0.30415035663476292</v>
      </c>
      <c r="L242" s="6">
        <f t="shared" si="18"/>
        <v>0.71167708046552447</v>
      </c>
      <c r="M242" s="6">
        <f t="shared" si="19"/>
        <v>0.92057876416331508</v>
      </c>
      <c r="N242" s="6">
        <f>Table1[[#This Row],[PtsSD]]*$D$1+Table1[[#This Row],[AstSD]]*$E$1+Table1[[#This Row],[StlSD]]*$F$1+Table1[[#This Row],[BlkSD]]*$G$1+Table1[[#This Row],[RbdSD]]*$H$1</f>
        <v>6.0478424125774866E-2</v>
      </c>
    </row>
    <row r="243" spans="1:14" x14ac:dyDescent="0.25">
      <c r="A243" s="3">
        <v>239</v>
      </c>
      <c r="B243" s="3" t="s">
        <v>286</v>
      </c>
      <c r="C243" s="3" t="s">
        <v>59</v>
      </c>
      <c r="D243" s="4">
        <v>6.8</v>
      </c>
      <c r="E243" s="4">
        <v>0.9</v>
      </c>
      <c r="F243" s="4">
        <v>0.6</v>
      </c>
      <c r="G243" s="4">
        <v>0.6</v>
      </c>
      <c r="H243" s="4">
        <v>5.3</v>
      </c>
      <c r="I243" s="6">
        <f t="shared" si="15"/>
        <v>-0.22050943850785223</v>
      </c>
      <c r="J243" s="6">
        <f t="shared" si="16"/>
        <v>-0.48326973766926212</v>
      </c>
      <c r="K243" s="6">
        <f t="shared" si="17"/>
        <v>-7.5087119294208429E-2</v>
      </c>
      <c r="L243" s="6">
        <f t="shared" si="18"/>
        <v>0.48099224335430618</v>
      </c>
      <c r="M243" s="6">
        <f t="shared" si="19"/>
        <v>0.71835519095817491</v>
      </c>
      <c r="N243" s="6">
        <f>Table1[[#This Row],[PtsSD]]*$D$1+Table1[[#This Row],[AstSD]]*$E$1+Table1[[#This Row],[StlSD]]*$F$1+Table1[[#This Row],[BlkSD]]*$G$1+Table1[[#This Row],[RbdSD]]*$H$1</f>
        <v>4.1750027714441543E-2</v>
      </c>
    </row>
    <row r="244" spans="1:14" x14ac:dyDescent="0.25">
      <c r="A244" s="3">
        <v>240</v>
      </c>
      <c r="B244" s="3" t="s">
        <v>289</v>
      </c>
      <c r="C244" s="3" t="s">
        <v>28</v>
      </c>
      <c r="D244" s="4">
        <v>6.7</v>
      </c>
      <c r="E244" s="4">
        <v>0.9</v>
      </c>
      <c r="F244" s="4">
        <v>0.7</v>
      </c>
      <c r="G244" s="4">
        <v>0.3</v>
      </c>
      <c r="H244" s="4">
        <v>3.2</v>
      </c>
      <c r="I244" s="6">
        <f t="shared" si="15"/>
        <v>-0.23760264361573011</v>
      </c>
      <c r="J244" s="6">
        <f t="shared" si="16"/>
        <v>-0.48326973766926212</v>
      </c>
      <c r="K244" s="6">
        <f t="shared" si="17"/>
        <v>0.15397611804634603</v>
      </c>
      <c r="L244" s="6">
        <f t="shared" si="18"/>
        <v>-0.21106226797934879</v>
      </c>
      <c r="M244" s="6">
        <f t="shared" si="19"/>
        <v>-0.1309838165034137</v>
      </c>
      <c r="N244" s="6">
        <f>Table1[[#This Row],[PtsSD]]*$D$1+Table1[[#This Row],[AstSD]]*$E$1+Table1[[#This Row],[StlSD]]*$F$1+Table1[[#This Row],[BlkSD]]*$G$1+Table1[[#This Row],[RbdSD]]*$H$1</f>
        <v>-0.2026944264092046</v>
      </c>
    </row>
    <row r="245" spans="1:14" x14ac:dyDescent="0.25">
      <c r="A245" s="3">
        <v>241</v>
      </c>
      <c r="B245" s="3" t="s">
        <v>290</v>
      </c>
      <c r="C245" s="3" t="s">
        <v>26</v>
      </c>
      <c r="D245" s="4">
        <v>6.7</v>
      </c>
      <c r="E245" s="4">
        <v>0.8</v>
      </c>
      <c r="F245" s="4">
        <v>0.5</v>
      </c>
      <c r="G245" s="4">
        <v>0</v>
      </c>
      <c r="H245" s="4">
        <v>2.5</v>
      </c>
      <c r="I245" s="6">
        <f t="shared" si="15"/>
        <v>-0.23760264361573011</v>
      </c>
      <c r="J245" s="6">
        <f t="shared" si="16"/>
        <v>-0.53816863315749786</v>
      </c>
      <c r="K245" s="6">
        <f t="shared" si="17"/>
        <v>-0.30415035663476292</v>
      </c>
      <c r="L245" s="6">
        <f t="shared" si="18"/>
        <v>-0.90311677931300371</v>
      </c>
      <c r="M245" s="6">
        <f t="shared" si="19"/>
        <v>-0.41409681899061002</v>
      </c>
      <c r="N245" s="6">
        <f>Table1[[#This Row],[PtsSD]]*$D$1+Table1[[#This Row],[AstSD]]*$E$1+Table1[[#This Row],[StlSD]]*$F$1+Table1[[#This Row],[BlkSD]]*$G$1+Table1[[#This Row],[RbdSD]]*$H$1</f>
        <v>-0.44282395390650559</v>
      </c>
    </row>
    <row r="246" spans="1:14" x14ac:dyDescent="0.25">
      <c r="A246" s="3">
        <v>242</v>
      </c>
      <c r="B246" s="3" t="s">
        <v>291</v>
      </c>
      <c r="C246" s="3" t="s">
        <v>22</v>
      </c>
      <c r="D246" s="4">
        <v>6.7</v>
      </c>
      <c r="E246" s="4">
        <v>1.7</v>
      </c>
      <c r="F246" s="4">
        <v>1.2</v>
      </c>
      <c r="G246" s="4">
        <v>0.2</v>
      </c>
      <c r="H246" s="4">
        <v>4.2</v>
      </c>
      <c r="I246" s="6">
        <f t="shared" si="15"/>
        <v>-0.23760264361573011</v>
      </c>
      <c r="J246" s="6">
        <f t="shared" si="16"/>
        <v>-4.4078573763376656E-2</v>
      </c>
      <c r="K246" s="6">
        <f t="shared" si="17"/>
        <v>1.2992923047491187</v>
      </c>
      <c r="L246" s="6">
        <f t="shared" si="18"/>
        <v>-0.44174710509056708</v>
      </c>
      <c r="M246" s="6">
        <f t="shared" si="19"/>
        <v>0.27346332990686667</v>
      </c>
      <c r="N246" s="6">
        <f>Table1[[#This Row],[PtsSD]]*$D$1+Table1[[#This Row],[AstSD]]*$E$1+Table1[[#This Row],[StlSD]]*$F$1+Table1[[#This Row],[BlkSD]]*$G$1+Table1[[#This Row],[RbdSD]]*$H$1</f>
        <v>0.10322793809276173</v>
      </c>
    </row>
    <row r="247" spans="1:14" x14ac:dyDescent="0.25">
      <c r="A247" s="3">
        <v>243</v>
      </c>
      <c r="B247" s="3" t="s">
        <v>293</v>
      </c>
      <c r="C247" s="3" t="s">
        <v>45</v>
      </c>
      <c r="D247" s="4">
        <v>6.6</v>
      </c>
      <c r="E247" s="4">
        <v>0.5</v>
      </c>
      <c r="F247" s="4">
        <v>0.5</v>
      </c>
      <c r="G247" s="4">
        <v>1.2</v>
      </c>
      <c r="H247" s="4">
        <v>6.8</v>
      </c>
      <c r="I247" s="6">
        <f t="shared" si="15"/>
        <v>-0.25469584872360812</v>
      </c>
      <c r="J247" s="6">
        <f t="shared" si="16"/>
        <v>-0.70286531962220489</v>
      </c>
      <c r="K247" s="6">
        <f t="shared" si="17"/>
        <v>-0.30415035663476292</v>
      </c>
      <c r="L247" s="6">
        <f t="shared" si="18"/>
        <v>1.865101266021616</v>
      </c>
      <c r="M247" s="6">
        <f t="shared" si="19"/>
        <v>1.3250259105735955</v>
      </c>
      <c r="N247" s="6">
        <f>Table1[[#This Row],[PtsSD]]*$D$1+Table1[[#This Row],[AstSD]]*$E$1+Table1[[#This Row],[StlSD]]*$F$1+Table1[[#This Row],[BlkSD]]*$G$1+Table1[[#This Row],[RbdSD]]*$H$1</f>
        <v>0.28216599998122366</v>
      </c>
    </row>
    <row r="248" spans="1:14" x14ac:dyDescent="0.25">
      <c r="A248" s="3">
        <v>244</v>
      </c>
      <c r="B248" s="3" t="s">
        <v>292</v>
      </c>
      <c r="C248" s="3" t="s">
        <v>43</v>
      </c>
      <c r="D248" s="4">
        <v>6.6</v>
      </c>
      <c r="E248" s="4">
        <v>1.7</v>
      </c>
      <c r="F248" s="4">
        <v>1</v>
      </c>
      <c r="G248" s="4">
        <v>0.1</v>
      </c>
      <c r="H248" s="4">
        <v>1.6</v>
      </c>
      <c r="I248" s="6">
        <f t="shared" si="15"/>
        <v>-0.25469584872360812</v>
      </c>
      <c r="J248" s="6">
        <f t="shared" si="16"/>
        <v>-4.4078573763376656E-2</v>
      </c>
      <c r="K248" s="6">
        <f t="shared" si="17"/>
        <v>0.84116583006800971</v>
      </c>
      <c r="L248" s="6">
        <f t="shared" si="18"/>
        <v>-0.67243194220178548</v>
      </c>
      <c r="M248" s="6">
        <f t="shared" si="19"/>
        <v>-0.7780992507598623</v>
      </c>
      <c r="N248" s="6">
        <f>Table1[[#This Row],[PtsSD]]*$D$1+Table1[[#This Row],[AstSD]]*$E$1+Table1[[#This Row],[StlSD]]*$F$1+Table1[[#This Row],[BlkSD]]*$G$1+Table1[[#This Row],[RbdSD]]*$H$1</f>
        <v>-0.21553423634179658</v>
      </c>
    </row>
    <row r="249" spans="1:14" x14ac:dyDescent="0.25">
      <c r="A249" s="3">
        <v>245</v>
      </c>
      <c r="B249" s="3" t="s">
        <v>294</v>
      </c>
      <c r="C249" s="3" t="s">
        <v>24</v>
      </c>
      <c r="D249" s="4">
        <v>6.6</v>
      </c>
      <c r="E249" s="4">
        <v>0.3</v>
      </c>
      <c r="F249" s="4">
        <v>0.4</v>
      </c>
      <c r="G249" s="4">
        <v>1.3</v>
      </c>
      <c r="H249" s="4">
        <v>5.3</v>
      </c>
      <c r="I249" s="6">
        <f t="shared" si="15"/>
        <v>-0.25469584872360812</v>
      </c>
      <c r="J249" s="6">
        <f t="shared" si="16"/>
        <v>-0.81266311059867624</v>
      </c>
      <c r="K249" s="6">
        <f t="shared" si="17"/>
        <v>-0.53321359397531742</v>
      </c>
      <c r="L249" s="6">
        <f t="shared" si="18"/>
        <v>2.0957861031328346</v>
      </c>
      <c r="M249" s="6">
        <f t="shared" si="19"/>
        <v>0.71835519095817491</v>
      </c>
      <c r="N249" s="6">
        <f>Table1[[#This Row],[PtsSD]]*$D$1+Table1[[#This Row],[AstSD]]*$E$1+Table1[[#This Row],[StlSD]]*$F$1+Table1[[#This Row],[BlkSD]]*$G$1+Table1[[#This Row],[RbdSD]]*$H$1</f>
        <v>0.13911553782844485</v>
      </c>
    </row>
    <row r="250" spans="1:14" x14ac:dyDescent="0.25">
      <c r="A250" s="3">
        <v>246</v>
      </c>
      <c r="B250" s="3" t="s">
        <v>295</v>
      </c>
      <c r="C250" s="3" t="s">
        <v>59</v>
      </c>
      <c r="D250" s="4">
        <v>6.6</v>
      </c>
      <c r="E250" s="4">
        <v>0.8</v>
      </c>
      <c r="F250" s="4">
        <v>0.4</v>
      </c>
      <c r="G250" s="4">
        <v>0</v>
      </c>
      <c r="H250" s="4">
        <v>2.4</v>
      </c>
      <c r="I250" s="6">
        <f t="shared" si="15"/>
        <v>-0.25469584872360812</v>
      </c>
      <c r="J250" s="6">
        <f t="shared" si="16"/>
        <v>-0.53816863315749786</v>
      </c>
      <c r="K250" s="6">
        <f t="shared" si="17"/>
        <v>-0.53321359397531742</v>
      </c>
      <c r="L250" s="6">
        <f t="shared" si="18"/>
        <v>-0.90311677931300371</v>
      </c>
      <c r="M250" s="6">
        <f t="shared" si="19"/>
        <v>-0.45454153363163813</v>
      </c>
      <c r="N250" s="6">
        <f>Table1[[#This Row],[PtsSD]]*$D$1+Table1[[#This Row],[AstSD]]*$E$1+Table1[[#This Row],[StlSD]]*$F$1+Table1[[#This Row],[BlkSD]]*$G$1+Table1[[#This Row],[RbdSD]]*$H$1</f>
        <v>-0.4904003439681579</v>
      </c>
    </row>
    <row r="251" spans="1:14" x14ac:dyDescent="0.25">
      <c r="A251" s="3">
        <v>247</v>
      </c>
      <c r="B251" s="3" t="s">
        <v>296</v>
      </c>
      <c r="C251" s="3" t="s">
        <v>52</v>
      </c>
      <c r="D251" s="4">
        <v>6.5</v>
      </c>
      <c r="E251" s="4">
        <v>1.5</v>
      </c>
      <c r="F251" s="4">
        <v>0.8</v>
      </c>
      <c r="G251" s="4">
        <v>0.7</v>
      </c>
      <c r="H251" s="4">
        <v>6.6</v>
      </c>
      <c r="I251" s="6">
        <f t="shared" si="15"/>
        <v>-0.27178905383148605</v>
      </c>
      <c r="J251" s="6">
        <f t="shared" si="16"/>
        <v>-0.153876364739848</v>
      </c>
      <c r="K251" s="6">
        <f t="shared" si="17"/>
        <v>0.38303935538690076</v>
      </c>
      <c r="L251" s="6">
        <f t="shared" si="18"/>
        <v>0.71167708046552447</v>
      </c>
      <c r="M251" s="6">
        <f t="shared" si="19"/>
        <v>1.2441364812915392</v>
      </c>
      <c r="N251" s="6">
        <f>Table1[[#This Row],[PtsSD]]*$D$1+Table1[[#This Row],[AstSD]]*$E$1+Table1[[#This Row],[StlSD]]*$F$1+Table1[[#This Row],[BlkSD]]*$G$1+Table1[[#This Row],[RbdSD]]*$H$1</f>
        <v>0.30072277253875623</v>
      </c>
    </row>
    <row r="252" spans="1:14" x14ac:dyDescent="0.25">
      <c r="A252" s="3">
        <v>248</v>
      </c>
      <c r="B252" s="3" t="s">
        <v>298</v>
      </c>
      <c r="C252" s="3" t="s">
        <v>45</v>
      </c>
      <c r="D252" s="4">
        <v>6.4</v>
      </c>
      <c r="E252" s="4">
        <v>0.9</v>
      </c>
      <c r="F252" s="4">
        <v>0.8</v>
      </c>
      <c r="G252" s="4">
        <v>0.3</v>
      </c>
      <c r="H252" s="4">
        <v>4.7</v>
      </c>
      <c r="I252" s="6">
        <f t="shared" si="15"/>
        <v>-0.28888225893936392</v>
      </c>
      <c r="J252" s="6">
        <f t="shared" si="16"/>
        <v>-0.48326973766926212</v>
      </c>
      <c r="K252" s="6">
        <f t="shared" si="17"/>
        <v>0.38303935538690076</v>
      </c>
      <c r="L252" s="6">
        <f t="shared" si="18"/>
        <v>-0.21106226797934879</v>
      </c>
      <c r="M252" s="6">
        <f t="shared" si="19"/>
        <v>0.47568690311200684</v>
      </c>
      <c r="N252" s="6">
        <f>Table1[[#This Row],[PtsSD]]*$D$1+Table1[[#This Row],[AstSD]]*$E$1+Table1[[#This Row],[StlSD]]*$F$1+Table1[[#This Row],[BlkSD]]*$G$1+Table1[[#This Row],[RbdSD]]*$H$1</f>
        <v>-6.2384681482127419E-2</v>
      </c>
    </row>
    <row r="253" spans="1:14" x14ac:dyDescent="0.25">
      <c r="A253" s="3">
        <v>249</v>
      </c>
      <c r="B253" s="3" t="s">
        <v>300</v>
      </c>
      <c r="C253" s="3" t="s">
        <v>32</v>
      </c>
      <c r="D253" s="4">
        <v>6.4</v>
      </c>
      <c r="E253" s="4">
        <v>0.4</v>
      </c>
      <c r="F253" s="4">
        <v>0.1</v>
      </c>
      <c r="G253" s="4">
        <v>0.4</v>
      </c>
      <c r="H253" s="4">
        <v>3.7</v>
      </c>
      <c r="I253" s="6">
        <f t="shared" si="15"/>
        <v>-0.28888225893936392</v>
      </c>
      <c r="J253" s="6">
        <f t="shared" si="16"/>
        <v>-0.75776421511044068</v>
      </c>
      <c r="K253" s="6">
        <f t="shared" si="17"/>
        <v>-1.220403305996981</v>
      </c>
      <c r="L253" s="6">
        <f t="shared" si="18"/>
        <v>1.9622569131869612E-2</v>
      </c>
      <c r="M253" s="6">
        <f t="shared" si="19"/>
        <v>7.123975670172647E-2</v>
      </c>
      <c r="N253" s="6">
        <f>Table1[[#This Row],[PtsSD]]*$D$1+Table1[[#This Row],[AstSD]]*$E$1+Table1[[#This Row],[StlSD]]*$F$1+Table1[[#This Row],[BlkSD]]*$G$1+Table1[[#This Row],[RbdSD]]*$H$1</f>
        <v>-0.40408667989331876</v>
      </c>
    </row>
    <row r="254" spans="1:14" x14ac:dyDescent="0.25">
      <c r="A254" s="3">
        <v>250</v>
      </c>
      <c r="B254" s="3" t="s">
        <v>297</v>
      </c>
      <c r="C254" s="3" t="s">
        <v>85</v>
      </c>
      <c r="D254" s="4">
        <v>6.4</v>
      </c>
      <c r="E254" s="4">
        <v>0.5</v>
      </c>
      <c r="F254" s="4">
        <v>0.4</v>
      </c>
      <c r="G254" s="4">
        <v>0.9</v>
      </c>
      <c r="H254" s="4">
        <v>5.2</v>
      </c>
      <c r="I254" s="6">
        <f t="shared" si="15"/>
        <v>-0.28888225893936392</v>
      </c>
      <c r="J254" s="6">
        <f t="shared" si="16"/>
        <v>-0.70286531962220489</v>
      </c>
      <c r="K254" s="6">
        <f t="shared" si="17"/>
        <v>-0.53321359397531742</v>
      </c>
      <c r="L254" s="6">
        <f t="shared" si="18"/>
        <v>1.1730467546879613</v>
      </c>
      <c r="M254" s="6">
        <f t="shared" si="19"/>
        <v>0.67791047631714707</v>
      </c>
      <c r="N254" s="6">
        <f>Table1[[#This Row],[PtsSD]]*$D$1+Table1[[#This Row],[AstSD]]*$E$1+Table1[[#This Row],[StlSD]]*$F$1+Table1[[#This Row],[BlkSD]]*$G$1+Table1[[#This Row],[RbdSD]]*$H$1</f>
        <v>4.3193277640758698E-3</v>
      </c>
    </row>
    <row r="255" spans="1:14" x14ac:dyDescent="0.25">
      <c r="A255" s="3">
        <v>251</v>
      </c>
      <c r="B255" s="3" t="s">
        <v>299</v>
      </c>
      <c r="C255" s="3" t="s">
        <v>24</v>
      </c>
      <c r="D255" s="4">
        <v>6.4</v>
      </c>
      <c r="E255" s="4">
        <v>3</v>
      </c>
      <c r="F255" s="4">
        <v>0.9</v>
      </c>
      <c r="G255" s="4">
        <v>0.1</v>
      </c>
      <c r="H255" s="4">
        <v>2</v>
      </c>
      <c r="I255" s="6">
        <f t="shared" si="15"/>
        <v>-0.28888225893936392</v>
      </c>
      <c r="J255" s="6">
        <f t="shared" si="16"/>
        <v>0.66960706758368738</v>
      </c>
      <c r="K255" s="6">
        <f t="shared" si="17"/>
        <v>0.61210259272745526</v>
      </c>
      <c r="L255" s="6">
        <f t="shared" si="18"/>
        <v>-0.67243194220178548</v>
      </c>
      <c r="M255" s="6">
        <f t="shared" si="19"/>
        <v>-0.61632039219575019</v>
      </c>
      <c r="N255" s="6">
        <f>Table1[[#This Row],[PtsSD]]*$D$1+Table1[[#This Row],[AstSD]]*$E$1+Table1[[#This Row],[StlSD]]*$F$1+Table1[[#This Row],[BlkSD]]*$G$1+Table1[[#This Row],[RbdSD]]*$H$1</f>
        <v>-8.5056745025371278E-2</v>
      </c>
    </row>
    <row r="256" spans="1:14" x14ac:dyDescent="0.25">
      <c r="A256" s="3">
        <v>252</v>
      </c>
      <c r="B256" s="3" t="s">
        <v>301</v>
      </c>
      <c r="C256" s="3" t="s">
        <v>92</v>
      </c>
      <c r="D256" s="4">
        <v>6.3</v>
      </c>
      <c r="E256" s="4">
        <v>0.8</v>
      </c>
      <c r="F256" s="4">
        <v>0.7</v>
      </c>
      <c r="G256" s="4">
        <v>0.1</v>
      </c>
      <c r="H256" s="4">
        <v>2.4</v>
      </c>
      <c r="I256" s="6">
        <f t="shared" si="15"/>
        <v>-0.30597546404724196</v>
      </c>
      <c r="J256" s="6">
        <f t="shared" si="16"/>
        <v>-0.53816863315749786</v>
      </c>
      <c r="K256" s="6">
        <f t="shared" si="17"/>
        <v>0.15397611804634603</v>
      </c>
      <c r="L256" s="6">
        <f t="shared" si="18"/>
        <v>-0.67243194220178548</v>
      </c>
      <c r="M256" s="6">
        <f t="shared" si="19"/>
        <v>-0.45454153363163813</v>
      </c>
      <c r="N256" s="6">
        <f>Table1[[#This Row],[PtsSD]]*$D$1+Table1[[#This Row],[AstSD]]*$E$1+Table1[[#This Row],[StlSD]]*$F$1+Table1[[#This Row],[BlkSD]]*$G$1+Table1[[#This Row],[RbdSD]]*$H$1</f>
        <v>-0.36810304619531575</v>
      </c>
    </row>
    <row r="257" spans="1:14" x14ac:dyDescent="0.25">
      <c r="A257" s="3">
        <v>253</v>
      </c>
      <c r="B257" s="3" t="s">
        <v>304</v>
      </c>
      <c r="C257" s="3" t="s">
        <v>85</v>
      </c>
      <c r="D257" s="4">
        <v>6.3</v>
      </c>
      <c r="E257" s="4">
        <v>1.3</v>
      </c>
      <c r="F257" s="4">
        <v>0.3</v>
      </c>
      <c r="G257" s="4">
        <v>0.1</v>
      </c>
      <c r="H257" s="4">
        <v>1.7</v>
      </c>
      <c r="I257" s="6">
        <f t="shared" si="15"/>
        <v>-0.30597546404724196</v>
      </c>
      <c r="J257" s="6">
        <f t="shared" si="16"/>
        <v>-0.26367415571631936</v>
      </c>
      <c r="K257" s="6">
        <f t="shared" si="17"/>
        <v>-0.76227683131587198</v>
      </c>
      <c r="L257" s="6">
        <f t="shared" si="18"/>
        <v>-0.67243194220178548</v>
      </c>
      <c r="M257" s="6">
        <f t="shared" si="19"/>
        <v>-0.73765453611883436</v>
      </c>
      <c r="N257" s="6">
        <f>Table1[[#This Row],[PtsSD]]*$D$1+Table1[[#This Row],[AstSD]]*$E$1+Table1[[#This Row],[StlSD]]*$F$1+Table1[[#This Row],[BlkSD]]*$G$1+Table1[[#This Row],[RbdSD]]*$H$1</f>
        <v>-0.50726469360885196</v>
      </c>
    </row>
    <row r="258" spans="1:14" x14ac:dyDescent="0.25">
      <c r="A258" s="3">
        <v>254</v>
      </c>
      <c r="B258" s="3" t="s">
        <v>303</v>
      </c>
      <c r="C258" s="3" t="s">
        <v>26</v>
      </c>
      <c r="D258" s="4">
        <v>6.3</v>
      </c>
      <c r="E258" s="4">
        <v>1</v>
      </c>
      <c r="F258" s="4">
        <v>0.8</v>
      </c>
      <c r="G258" s="4">
        <v>0.7</v>
      </c>
      <c r="H258" s="4">
        <v>4.0999999999999996</v>
      </c>
      <c r="I258" s="6">
        <f t="shared" si="15"/>
        <v>-0.30597546404724196</v>
      </c>
      <c r="J258" s="6">
        <f t="shared" si="16"/>
        <v>-0.42837084218102645</v>
      </c>
      <c r="K258" s="6">
        <f t="shared" si="17"/>
        <v>0.38303935538690076</v>
      </c>
      <c r="L258" s="6">
        <f t="shared" si="18"/>
        <v>0.71167708046552447</v>
      </c>
      <c r="M258" s="6">
        <f t="shared" si="19"/>
        <v>0.23301861526583839</v>
      </c>
      <c r="N258" s="6">
        <f>Table1[[#This Row],[PtsSD]]*$D$1+Table1[[#This Row],[AstSD]]*$E$1+Table1[[#This Row],[StlSD]]*$F$1+Table1[[#This Row],[BlkSD]]*$G$1+Table1[[#This Row],[RbdSD]]*$H$1</f>
        <v>3.334438078065359E-2</v>
      </c>
    </row>
    <row r="259" spans="1:14" x14ac:dyDescent="0.25">
      <c r="A259" s="3">
        <v>255</v>
      </c>
      <c r="B259" s="3" t="s">
        <v>306</v>
      </c>
      <c r="C259" s="3" t="s">
        <v>49</v>
      </c>
      <c r="D259" s="4">
        <v>6.3</v>
      </c>
      <c r="E259" s="4">
        <v>1.1000000000000001</v>
      </c>
      <c r="F259" s="4">
        <v>0.3</v>
      </c>
      <c r="G259" s="4">
        <v>0.4</v>
      </c>
      <c r="H259" s="4">
        <v>3.3</v>
      </c>
      <c r="I259" s="6">
        <f t="shared" si="15"/>
        <v>-0.30597546404724196</v>
      </c>
      <c r="J259" s="6">
        <f t="shared" si="16"/>
        <v>-0.37347194669279071</v>
      </c>
      <c r="K259" s="6">
        <f t="shared" si="17"/>
        <v>-0.76227683131587198</v>
      </c>
      <c r="L259" s="6">
        <f t="shared" si="18"/>
        <v>1.9622569131869612E-2</v>
      </c>
      <c r="M259" s="6">
        <f t="shared" si="19"/>
        <v>-9.0539101862385812E-2</v>
      </c>
      <c r="N259" s="6">
        <f>Table1[[#This Row],[PtsSD]]*$D$1+Table1[[#This Row],[AstSD]]*$E$1+Table1[[#This Row],[StlSD]]*$F$1+Table1[[#This Row],[BlkSD]]*$G$1+Table1[[#This Row],[RbdSD]]*$H$1</f>
        <v>-0.29599298825280823</v>
      </c>
    </row>
    <row r="260" spans="1:14" x14ac:dyDescent="0.25">
      <c r="A260" s="3">
        <v>256</v>
      </c>
      <c r="B260" s="3" t="s">
        <v>302</v>
      </c>
      <c r="C260" s="3" t="s">
        <v>20</v>
      </c>
      <c r="D260" s="4">
        <v>6.3</v>
      </c>
      <c r="E260" s="4">
        <v>1.5</v>
      </c>
      <c r="F260" s="4">
        <v>1.3</v>
      </c>
      <c r="G260" s="4">
        <v>0.3</v>
      </c>
      <c r="H260" s="4">
        <v>3.6</v>
      </c>
      <c r="I260" s="6">
        <f t="shared" si="15"/>
        <v>-0.30597546404724196</v>
      </c>
      <c r="J260" s="6">
        <f t="shared" si="16"/>
        <v>-0.153876364739848</v>
      </c>
      <c r="K260" s="6">
        <f t="shared" si="17"/>
        <v>1.5283555420896733</v>
      </c>
      <c r="L260" s="6">
        <f t="shared" si="18"/>
        <v>-0.21106226797934879</v>
      </c>
      <c r="M260" s="6">
        <f t="shared" si="19"/>
        <v>3.0795042060698403E-2</v>
      </c>
      <c r="N260" s="6">
        <f>Table1[[#This Row],[PtsSD]]*$D$1+Table1[[#This Row],[AstSD]]*$E$1+Table1[[#This Row],[StlSD]]*$F$1+Table1[[#This Row],[BlkSD]]*$G$1+Table1[[#This Row],[RbdSD]]*$H$1</f>
        <v>8.1185087366546171E-2</v>
      </c>
    </row>
    <row r="261" spans="1:14" x14ac:dyDescent="0.25">
      <c r="A261" s="3">
        <v>257</v>
      </c>
      <c r="B261" s="3" t="s">
        <v>305</v>
      </c>
      <c r="C261" s="3" t="s">
        <v>71</v>
      </c>
      <c r="D261" s="4">
        <v>6.3</v>
      </c>
      <c r="E261" s="4">
        <v>1.4</v>
      </c>
      <c r="F261" s="4">
        <v>0.8</v>
      </c>
      <c r="G261" s="4">
        <v>0.2</v>
      </c>
      <c r="H261" s="4">
        <v>1.7</v>
      </c>
      <c r="I261" s="6">
        <f t="shared" ref="I261:I324" si="20">(D261-AVERAGE(D$5:D$486))/_xlfn.STDEV.P(D$5:D$486)</f>
        <v>-0.30597546404724196</v>
      </c>
      <c r="J261" s="6">
        <f t="shared" ref="J261:J324" si="21">(E261-AVERAGE(E$5:E$486))/_xlfn.STDEV.P(E$5:E$486)</f>
        <v>-0.20877526022808376</v>
      </c>
      <c r="K261" s="6">
        <f t="shared" ref="K261:K324" si="22">(F261-AVERAGE(F$5:F$486))/_xlfn.STDEV.P(F$5:F$486)</f>
        <v>0.38303935538690076</v>
      </c>
      <c r="L261" s="6">
        <f t="shared" ref="L261:L324" si="23">(G261-AVERAGE(G$5:G$486))/_xlfn.STDEV.P(G$5:G$486)</f>
        <v>-0.44174710509056708</v>
      </c>
      <c r="M261" s="6">
        <f t="shared" ref="M261:M324" si="24">(H261-AVERAGE(H$5:H$486))/_xlfn.STDEV.P(H$5:H$486)</f>
        <v>-0.73765453611883436</v>
      </c>
      <c r="N261" s="6">
        <f>Table1[[#This Row],[PtsSD]]*$D$1+Table1[[#This Row],[AstSD]]*$E$1+Table1[[#This Row],[StlSD]]*$F$1+Table1[[#This Row],[BlkSD]]*$G$1+Table1[[#This Row],[RbdSD]]*$H$1</f>
        <v>-0.2898847609391062</v>
      </c>
    </row>
    <row r="262" spans="1:14" x14ac:dyDescent="0.25">
      <c r="A262" s="3">
        <v>258</v>
      </c>
      <c r="B262" s="3" t="s">
        <v>307</v>
      </c>
      <c r="C262" s="3" t="s">
        <v>32</v>
      </c>
      <c r="D262" s="4">
        <v>6.2</v>
      </c>
      <c r="E262" s="4">
        <v>1.9</v>
      </c>
      <c r="F262" s="4">
        <v>1.2</v>
      </c>
      <c r="G262" s="4">
        <v>0.9</v>
      </c>
      <c r="H262" s="4">
        <v>5</v>
      </c>
      <c r="I262" s="6">
        <f t="shared" si="20"/>
        <v>-0.32306866915511984</v>
      </c>
      <c r="J262" s="6">
        <f t="shared" si="21"/>
        <v>6.5719217213094705E-2</v>
      </c>
      <c r="K262" s="6">
        <f t="shared" si="22"/>
        <v>1.2992923047491187</v>
      </c>
      <c r="L262" s="6">
        <f t="shared" si="23"/>
        <v>1.1730467546879613</v>
      </c>
      <c r="M262" s="6">
        <f t="shared" si="24"/>
        <v>0.59702104703509085</v>
      </c>
      <c r="N262" s="6">
        <f>Table1[[#This Row],[PtsSD]]*$D$1+Table1[[#This Row],[AstSD]]*$E$1+Table1[[#This Row],[StlSD]]*$F$1+Table1[[#This Row],[BlkSD]]*$G$1+Table1[[#This Row],[RbdSD]]*$H$1</f>
        <v>0.40647831101866316</v>
      </c>
    </row>
    <row r="263" spans="1:14" x14ac:dyDescent="0.25">
      <c r="A263" s="3">
        <v>259</v>
      </c>
      <c r="B263" s="3" t="s">
        <v>308</v>
      </c>
      <c r="C263" s="3" t="s">
        <v>85</v>
      </c>
      <c r="D263" s="4">
        <v>6.2</v>
      </c>
      <c r="E263" s="4">
        <v>0.4</v>
      </c>
      <c r="F263" s="4">
        <v>0.4</v>
      </c>
      <c r="G263" s="4">
        <v>0.3</v>
      </c>
      <c r="H263" s="4">
        <v>3.2</v>
      </c>
      <c r="I263" s="6">
        <f t="shared" si="20"/>
        <v>-0.32306866915511984</v>
      </c>
      <c r="J263" s="6">
        <f t="shared" si="21"/>
        <v>-0.75776421511044068</v>
      </c>
      <c r="K263" s="6">
        <f t="shared" si="22"/>
        <v>-0.53321359397531742</v>
      </c>
      <c r="L263" s="6">
        <f t="shared" si="23"/>
        <v>-0.21106226797934879</v>
      </c>
      <c r="M263" s="6">
        <f t="shared" si="24"/>
        <v>-0.1309838165034137</v>
      </c>
      <c r="N263" s="6">
        <f>Table1[[#This Row],[PtsSD]]*$D$1+Table1[[#This Row],[AstSD]]*$E$1+Table1[[#This Row],[StlSD]]*$F$1+Table1[[#This Row],[BlkSD]]*$G$1+Table1[[#This Row],[RbdSD]]*$H$1</f>
        <v>-0.38631158636250684</v>
      </c>
    </row>
    <row r="264" spans="1:14" x14ac:dyDescent="0.25">
      <c r="A264" s="3">
        <v>260</v>
      </c>
      <c r="B264" s="3" t="s">
        <v>309</v>
      </c>
      <c r="C264" s="3" t="s">
        <v>71</v>
      </c>
      <c r="D264" s="4">
        <v>6.2</v>
      </c>
      <c r="E264" s="4">
        <v>1.1000000000000001</v>
      </c>
      <c r="F264" s="4">
        <v>0.6</v>
      </c>
      <c r="G264" s="4">
        <v>1.3</v>
      </c>
      <c r="H264" s="4">
        <v>5.3</v>
      </c>
      <c r="I264" s="6">
        <f t="shared" si="20"/>
        <v>-0.32306866915511984</v>
      </c>
      <c r="J264" s="6">
        <f t="shared" si="21"/>
        <v>-0.37347194669279071</v>
      </c>
      <c r="K264" s="6">
        <f t="shared" si="22"/>
        <v>-7.5087119294208429E-2</v>
      </c>
      <c r="L264" s="6">
        <f t="shared" si="23"/>
        <v>2.0957861031328346</v>
      </c>
      <c r="M264" s="6">
        <f t="shared" si="24"/>
        <v>0.71835519095817491</v>
      </c>
      <c r="N264" s="6">
        <f>Table1[[#This Row],[PtsSD]]*$D$1+Table1[[#This Row],[AstSD]]*$E$1+Table1[[#This Row],[StlSD]]*$F$1+Table1[[#This Row],[BlkSD]]*$G$1+Table1[[#This Row],[RbdSD]]*$H$1</f>
        <v>0.27516089568233482</v>
      </c>
    </row>
    <row r="265" spans="1:14" x14ac:dyDescent="0.25">
      <c r="A265" s="3">
        <v>261</v>
      </c>
      <c r="B265" s="3" t="s">
        <v>310</v>
      </c>
      <c r="C265" s="3" t="s">
        <v>36</v>
      </c>
      <c r="D265" s="4">
        <v>6.2</v>
      </c>
      <c r="E265" s="4">
        <v>2.7</v>
      </c>
      <c r="F265" s="4">
        <v>0.5</v>
      </c>
      <c r="G265" s="4">
        <v>0.2</v>
      </c>
      <c r="H265" s="4">
        <v>1.8</v>
      </c>
      <c r="I265" s="6">
        <f t="shared" si="20"/>
        <v>-0.32306866915511984</v>
      </c>
      <c r="J265" s="6">
        <f t="shared" si="21"/>
        <v>0.50491038111898034</v>
      </c>
      <c r="K265" s="6">
        <f t="shared" si="22"/>
        <v>-0.30415035663476292</v>
      </c>
      <c r="L265" s="6">
        <f t="shared" si="23"/>
        <v>-0.44174710509056708</v>
      </c>
      <c r="M265" s="6">
        <f t="shared" si="24"/>
        <v>-0.6972098214778063</v>
      </c>
      <c r="N265" s="6">
        <f>Table1[[#This Row],[PtsSD]]*$D$1+Table1[[#This Row],[AstSD]]*$E$1+Table1[[#This Row],[StlSD]]*$F$1+Table1[[#This Row],[BlkSD]]*$G$1+Table1[[#This Row],[RbdSD]]*$H$1</f>
        <v>-0.24726510807710067</v>
      </c>
    </row>
    <row r="266" spans="1:14" x14ac:dyDescent="0.25">
      <c r="A266" s="3">
        <v>262</v>
      </c>
      <c r="B266" s="3" t="s">
        <v>312</v>
      </c>
      <c r="C266" s="3" t="s">
        <v>40</v>
      </c>
      <c r="D266" s="4">
        <v>6.1</v>
      </c>
      <c r="E266" s="4">
        <v>0.7</v>
      </c>
      <c r="F266" s="4">
        <v>0.3</v>
      </c>
      <c r="G266" s="4">
        <v>0.2</v>
      </c>
      <c r="H266" s="4">
        <v>2.6</v>
      </c>
      <c r="I266" s="6">
        <f t="shared" si="20"/>
        <v>-0.34016187426299788</v>
      </c>
      <c r="J266" s="6">
        <f t="shared" si="21"/>
        <v>-0.59306752864573353</v>
      </c>
      <c r="K266" s="6">
        <f t="shared" si="22"/>
        <v>-0.76227683131587198</v>
      </c>
      <c r="L266" s="6">
        <f t="shared" si="23"/>
        <v>-0.44174710509056708</v>
      </c>
      <c r="M266" s="6">
        <f t="shared" si="24"/>
        <v>-0.37365210434958196</v>
      </c>
      <c r="N266" s="6">
        <f>Table1[[#This Row],[PtsSD]]*$D$1+Table1[[#This Row],[AstSD]]*$E$1+Table1[[#This Row],[StlSD]]*$F$1+Table1[[#This Row],[BlkSD]]*$G$1+Table1[[#This Row],[RbdSD]]*$H$1</f>
        <v>-0.47599607933892829</v>
      </c>
    </row>
    <row r="267" spans="1:14" x14ac:dyDescent="0.25">
      <c r="A267" s="3">
        <v>263</v>
      </c>
      <c r="B267" s="3" t="s">
        <v>311</v>
      </c>
      <c r="C267" s="3" t="s">
        <v>103</v>
      </c>
      <c r="D267" s="4">
        <v>6.1</v>
      </c>
      <c r="E267" s="4">
        <v>0.7</v>
      </c>
      <c r="F267" s="4">
        <v>0.6</v>
      </c>
      <c r="G267" s="4">
        <v>0.7</v>
      </c>
      <c r="H267" s="4">
        <v>4.7</v>
      </c>
      <c r="I267" s="6">
        <f t="shared" si="20"/>
        <v>-0.34016187426299788</v>
      </c>
      <c r="J267" s="6">
        <f t="shared" si="21"/>
        <v>-0.59306752864573353</v>
      </c>
      <c r="K267" s="6">
        <f t="shared" si="22"/>
        <v>-7.5087119294208429E-2</v>
      </c>
      <c r="L267" s="6">
        <f t="shared" si="23"/>
        <v>0.71167708046552447</v>
      </c>
      <c r="M267" s="6">
        <f t="shared" si="24"/>
        <v>0.47568690311200684</v>
      </c>
      <c r="N267" s="6">
        <f>Table1[[#This Row],[PtsSD]]*$D$1+Table1[[#This Row],[AstSD]]*$E$1+Table1[[#This Row],[StlSD]]*$F$1+Table1[[#This Row],[BlkSD]]*$G$1+Table1[[#This Row],[RbdSD]]*$H$1</f>
        <v>-3.0036193209947271E-2</v>
      </c>
    </row>
    <row r="268" spans="1:14" x14ac:dyDescent="0.25">
      <c r="A268" s="3">
        <v>264</v>
      </c>
      <c r="B268" s="3" t="s">
        <v>315</v>
      </c>
      <c r="C268" s="3" t="s">
        <v>40</v>
      </c>
      <c r="D268" s="4">
        <v>6</v>
      </c>
      <c r="E268" s="4">
        <v>1.1000000000000001</v>
      </c>
      <c r="F268" s="4">
        <v>0.5</v>
      </c>
      <c r="G268" s="4">
        <v>0.5</v>
      </c>
      <c r="H268" s="4">
        <v>4.3</v>
      </c>
      <c r="I268" s="6">
        <f t="shared" si="20"/>
        <v>-0.35725507937087575</v>
      </c>
      <c r="J268" s="6">
        <f t="shared" si="21"/>
        <v>-0.37347194669279071</v>
      </c>
      <c r="K268" s="6">
        <f t="shared" si="22"/>
        <v>-0.30415035663476292</v>
      </c>
      <c r="L268" s="6">
        <f t="shared" si="23"/>
        <v>0.25030740624308789</v>
      </c>
      <c r="M268" s="6">
        <f t="shared" si="24"/>
        <v>0.31390804454789456</v>
      </c>
      <c r="N268" s="6">
        <f>Table1[[#This Row],[PtsSD]]*$D$1+Table1[[#This Row],[AstSD]]*$E$1+Table1[[#This Row],[StlSD]]*$F$1+Table1[[#This Row],[BlkSD]]*$G$1+Table1[[#This Row],[RbdSD]]*$H$1</f>
        <v>-0.12716574679899317</v>
      </c>
    </row>
    <row r="269" spans="1:14" x14ac:dyDescent="0.25">
      <c r="A269" s="3">
        <v>265</v>
      </c>
      <c r="B269" s="3" t="s">
        <v>317</v>
      </c>
      <c r="C269" s="3" t="s">
        <v>73</v>
      </c>
      <c r="D269" s="4">
        <v>6</v>
      </c>
      <c r="E269" s="4">
        <v>1.4</v>
      </c>
      <c r="F269" s="4">
        <v>0.6</v>
      </c>
      <c r="G269" s="4">
        <v>0.2</v>
      </c>
      <c r="H269" s="4">
        <v>1.7</v>
      </c>
      <c r="I269" s="6">
        <f t="shared" si="20"/>
        <v>-0.35725507937087575</v>
      </c>
      <c r="J269" s="6">
        <f t="shared" si="21"/>
        <v>-0.20877526022808376</v>
      </c>
      <c r="K269" s="6">
        <f t="shared" si="22"/>
        <v>-7.5087119294208429E-2</v>
      </c>
      <c r="L269" s="6">
        <f t="shared" si="23"/>
        <v>-0.44174710509056708</v>
      </c>
      <c r="M269" s="6">
        <f t="shared" si="24"/>
        <v>-0.73765453611883436</v>
      </c>
      <c r="N269" s="6">
        <f>Table1[[#This Row],[PtsSD]]*$D$1+Table1[[#This Row],[AstSD]]*$E$1+Table1[[#This Row],[StlSD]]*$F$1+Table1[[#This Row],[BlkSD]]*$G$1+Table1[[#This Row],[RbdSD]]*$H$1</f>
        <v>-0.37398761673836267</v>
      </c>
    </row>
    <row r="270" spans="1:14" x14ac:dyDescent="0.25">
      <c r="A270" s="3">
        <v>266</v>
      </c>
      <c r="B270" s="3" t="s">
        <v>318</v>
      </c>
      <c r="C270" s="3" t="s">
        <v>85</v>
      </c>
      <c r="D270" s="4">
        <v>6</v>
      </c>
      <c r="E270" s="4">
        <v>1.6</v>
      </c>
      <c r="F270" s="4">
        <v>0.5</v>
      </c>
      <c r="G270" s="4">
        <v>0.3</v>
      </c>
      <c r="H270" s="4">
        <v>3.1</v>
      </c>
      <c r="I270" s="6">
        <f t="shared" si="20"/>
        <v>-0.35725507937087575</v>
      </c>
      <c r="J270" s="6">
        <f t="shared" si="21"/>
        <v>-9.8977469251612271E-2</v>
      </c>
      <c r="K270" s="6">
        <f t="shared" si="22"/>
        <v>-0.30415035663476292</v>
      </c>
      <c r="L270" s="6">
        <f t="shared" si="23"/>
        <v>-0.21106226797934879</v>
      </c>
      <c r="M270" s="6">
        <f t="shared" si="24"/>
        <v>-0.17142853114444179</v>
      </c>
      <c r="N270" s="6">
        <f>Table1[[#This Row],[PtsSD]]*$D$1+Table1[[#This Row],[AstSD]]*$E$1+Table1[[#This Row],[StlSD]]*$F$1+Table1[[#This Row],[BlkSD]]*$G$1+Table1[[#This Row],[RbdSD]]*$H$1</f>
        <v>-0.23853961758259026</v>
      </c>
    </row>
    <row r="271" spans="1:14" x14ac:dyDescent="0.25">
      <c r="A271" s="3">
        <v>267</v>
      </c>
      <c r="B271" s="3" t="s">
        <v>313</v>
      </c>
      <c r="C271" s="3" t="s">
        <v>79</v>
      </c>
      <c r="D271" s="4">
        <v>6</v>
      </c>
      <c r="E271" s="4">
        <v>0.6</v>
      </c>
      <c r="F271" s="4">
        <v>0.9</v>
      </c>
      <c r="G271" s="4">
        <v>0.6</v>
      </c>
      <c r="H271" s="4">
        <v>2.5</v>
      </c>
      <c r="I271" s="6">
        <f t="shared" si="20"/>
        <v>-0.35725507937087575</v>
      </c>
      <c r="J271" s="6">
        <f t="shared" si="21"/>
        <v>-0.64796642413396921</v>
      </c>
      <c r="K271" s="6">
        <f t="shared" si="22"/>
        <v>0.61210259272745526</v>
      </c>
      <c r="L271" s="6">
        <f t="shared" si="23"/>
        <v>0.48099224335430618</v>
      </c>
      <c r="M271" s="6">
        <f t="shared" si="24"/>
        <v>-0.41409681899061002</v>
      </c>
      <c r="N271" s="6">
        <f>Table1[[#This Row],[PtsSD]]*$D$1+Table1[[#This Row],[AstSD]]*$E$1+Table1[[#This Row],[StlSD]]*$F$1+Table1[[#This Row],[BlkSD]]*$G$1+Table1[[#This Row],[RbdSD]]*$H$1</f>
        <v>-0.15562494702391438</v>
      </c>
    </row>
    <row r="272" spans="1:14" x14ac:dyDescent="0.25">
      <c r="A272" s="3">
        <v>268</v>
      </c>
      <c r="B272" s="3" t="s">
        <v>314</v>
      </c>
      <c r="C272" s="3" t="s">
        <v>75</v>
      </c>
      <c r="D272" s="4">
        <v>6</v>
      </c>
      <c r="E272" s="4">
        <v>0.9</v>
      </c>
      <c r="F272" s="4">
        <v>0.7</v>
      </c>
      <c r="G272" s="4">
        <v>0.2</v>
      </c>
      <c r="H272" s="4">
        <v>3.2</v>
      </c>
      <c r="I272" s="6">
        <f t="shared" si="20"/>
        <v>-0.35725507937087575</v>
      </c>
      <c r="J272" s="6">
        <f t="shared" si="21"/>
        <v>-0.48326973766926212</v>
      </c>
      <c r="K272" s="6">
        <f t="shared" si="22"/>
        <v>0.15397611804634603</v>
      </c>
      <c r="L272" s="6">
        <f t="shared" si="23"/>
        <v>-0.44174710509056708</v>
      </c>
      <c r="M272" s="6">
        <f t="shared" si="24"/>
        <v>-0.1309838165034137</v>
      </c>
      <c r="N272" s="6">
        <f>Table1[[#This Row],[PtsSD]]*$D$1+Table1[[#This Row],[AstSD]]*$E$1+Table1[[#This Row],[StlSD]]*$F$1+Table1[[#This Row],[BlkSD]]*$G$1+Table1[[#This Row],[RbdSD]]*$H$1</f>
        <v>-0.27319288270243103</v>
      </c>
    </row>
    <row r="273" spans="1:14" x14ac:dyDescent="0.25">
      <c r="A273" s="3">
        <v>269</v>
      </c>
      <c r="B273" s="3" t="s">
        <v>316</v>
      </c>
      <c r="C273" s="3" t="s">
        <v>75</v>
      </c>
      <c r="D273" s="4">
        <v>6</v>
      </c>
      <c r="E273" s="4">
        <v>1.1000000000000001</v>
      </c>
      <c r="F273" s="4">
        <v>0.5</v>
      </c>
      <c r="G273" s="4">
        <v>0</v>
      </c>
      <c r="H273" s="4">
        <v>1.9</v>
      </c>
      <c r="I273" s="6">
        <f t="shared" si="20"/>
        <v>-0.35725507937087575</v>
      </c>
      <c r="J273" s="6">
        <f t="shared" si="21"/>
        <v>-0.37347194669279071</v>
      </c>
      <c r="K273" s="6">
        <f t="shared" si="22"/>
        <v>-0.30415035663476292</v>
      </c>
      <c r="L273" s="6">
        <f t="shared" si="23"/>
        <v>-0.90311677931300371</v>
      </c>
      <c r="M273" s="6">
        <f t="shared" si="24"/>
        <v>-0.65676510683677825</v>
      </c>
      <c r="N273" s="6">
        <f>Table1[[#This Row],[PtsSD]]*$D$1+Table1[[#This Row],[AstSD]]*$E$1+Table1[[#This Row],[StlSD]]*$F$1+Table1[[#This Row],[BlkSD]]*$G$1+Table1[[#This Row],[RbdSD]]*$H$1</f>
        <v>-0.49431400490934146</v>
      </c>
    </row>
    <row r="274" spans="1:14" x14ac:dyDescent="0.25">
      <c r="A274" s="3">
        <v>270</v>
      </c>
      <c r="B274" s="3" t="s">
        <v>320</v>
      </c>
      <c r="C274" s="3" t="s">
        <v>83</v>
      </c>
      <c r="D274" s="4">
        <v>5.9</v>
      </c>
      <c r="E274" s="4">
        <v>0.9</v>
      </c>
      <c r="F274" s="4">
        <v>0.6</v>
      </c>
      <c r="G274" s="4">
        <v>0.7</v>
      </c>
      <c r="H274" s="4">
        <v>3.1</v>
      </c>
      <c r="I274" s="6">
        <f t="shared" si="20"/>
        <v>-0.37434828447875368</v>
      </c>
      <c r="J274" s="6">
        <f t="shared" si="21"/>
        <v>-0.48326973766926212</v>
      </c>
      <c r="K274" s="6">
        <f t="shared" si="22"/>
        <v>-7.5087119294208429E-2</v>
      </c>
      <c r="L274" s="6">
        <f t="shared" si="23"/>
        <v>0.71167708046552447</v>
      </c>
      <c r="M274" s="6">
        <f t="shared" si="24"/>
        <v>-0.17142853114444179</v>
      </c>
      <c r="N274" s="6">
        <f>Table1[[#This Row],[PtsSD]]*$D$1+Table1[[#This Row],[AstSD]]*$E$1+Table1[[#This Row],[StlSD]]*$F$1+Table1[[#This Row],[BlkSD]]*$G$1+Table1[[#This Row],[RbdSD]]*$H$1</f>
        <v>-0.14775564493066945</v>
      </c>
    </row>
    <row r="275" spans="1:14" x14ac:dyDescent="0.25">
      <c r="A275" s="3">
        <v>271</v>
      </c>
      <c r="B275" s="3" t="s">
        <v>319</v>
      </c>
      <c r="C275" s="3" t="s">
        <v>100</v>
      </c>
      <c r="D275" s="4">
        <v>5.9</v>
      </c>
      <c r="E275" s="4">
        <v>0.7</v>
      </c>
      <c r="F275" s="4">
        <v>0.9</v>
      </c>
      <c r="G275" s="4">
        <v>0.2</v>
      </c>
      <c r="H275" s="4">
        <v>2</v>
      </c>
      <c r="I275" s="6">
        <f t="shared" si="20"/>
        <v>-0.37434828447875368</v>
      </c>
      <c r="J275" s="6">
        <f t="shared" si="21"/>
        <v>-0.59306752864573353</v>
      </c>
      <c r="K275" s="6">
        <f t="shared" si="22"/>
        <v>0.61210259272745526</v>
      </c>
      <c r="L275" s="6">
        <f t="shared" si="23"/>
        <v>-0.44174710509056708</v>
      </c>
      <c r="M275" s="6">
        <f t="shared" si="24"/>
        <v>-0.61632039219575019</v>
      </c>
      <c r="N275" s="6">
        <f>Table1[[#This Row],[PtsSD]]*$D$1+Table1[[#This Row],[AstSD]]*$E$1+Table1[[#This Row],[StlSD]]*$F$1+Table1[[#This Row],[BlkSD]]*$G$1+Table1[[#This Row],[RbdSD]]*$H$1</f>
        <v>-0.32862874636638961</v>
      </c>
    </row>
    <row r="276" spans="1:14" x14ac:dyDescent="0.25">
      <c r="A276" s="3">
        <v>272</v>
      </c>
      <c r="B276" s="3" t="s">
        <v>321</v>
      </c>
      <c r="C276" s="3" t="s">
        <v>49</v>
      </c>
      <c r="D276" s="4">
        <v>5.9</v>
      </c>
      <c r="E276" s="4">
        <v>0.7</v>
      </c>
      <c r="F276" s="4">
        <v>0.4</v>
      </c>
      <c r="G276" s="4">
        <v>0.8</v>
      </c>
      <c r="H276" s="4">
        <v>4.9000000000000004</v>
      </c>
      <c r="I276" s="6">
        <f t="shared" si="20"/>
        <v>-0.37434828447875368</v>
      </c>
      <c r="J276" s="6">
        <f t="shared" si="21"/>
        <v>-0.59306752864573353</v>
      </c>
      <c r="K276" s="6">
        <f t="shared" si="22"/>
        <v>-0.53321359397531742</v>
      </c>
      <c r="L276" s="6">
        <f t="shared" si="23"/>
        <v>0.94236191757674292</v>
      </c>
      <c r="M276" s="6">
        <f t="shared" si="24"/>
        <v>0.55657633239406301</v>
      </c>
      <c r="N276" s="6">
        <f>Table1[[#This Row],[PtsSD]]*$D$1+Table1[[#This Row],[AstSD]]*$E$1+Table1[[#This Row],[StlSD]]*$F$1+Table1[[#This Row],[BlkSD]]*$G$1+Table1[[#This Row],[RbdSD]]*$H$1</f>
        <v>-5.8230476053746386E-2</v>
      </c>
    </row>
    <row r="277" spans="1:14" x14ac:dyDescent="0.25">
      <c r="A277" s="3">
        <v>273</v>
      </c>
      <c r="B277" s="3" t="s">
        <v>322</v>
      </c>
      <c r="C277" s="3" t="s">
        <v>28</v>
      </c>
      <c r="D277" s="4">
        <v>5.8</v>
      </c>
      <c r="E277" s="4">
        <v>0.5</v>
      </c>
      <c r="F277" s="4">
        <v>0.3</v>
      </c>
      <c r="G277" s="4">
        <v>0.8</v>
      </c>
      <c r="H277" s="4">
        <v>7.9</v>
      </c>
      <c r="I277" s="6">
        <f t="shared" si="20"/>
        <v>-0.39144148958663172</v>
      </c>
      <c r="J277" s="6">
        <f t="shared" si="21"/>
        <v>-0.70286531962220489</v>
      </c>
      <c r="K277" s="6">
        <f t="shared" si="22"/>
        <v>-0.76227683131587198</v>
      </c>
      <c r="L277" s="6">
        <f t="shared" si="23"/>
        <v>0.94236191757674292</v>
      </c>
      <c r="M277" s="6">
        <f t="shared" si="24"/>
        <v>1.7699177716249042</v>
      </c>
      <c r="N277" s="6">
        <f>Table1[[#This Row],[PtsSD]]*$D$1+Table1[[#This Row],[AstSD]]*$E$1+Table1[[#This Row],[StlSD]]*$F$1+Table1[[#This Row],[BlkSD]]*$G$1+Table1[[#This Row],[RbdSD]]*$H$1</f>
        <v>0.12299080646368099</v>
      </c>
    </row>
    <row r="278" spans="1:14" x14ac:dyDescent="0.25">
      <c r="A278" s="3">
        <v>274</v>
      </c>
      <c r="B278" s="3" t="s">
        <v>325</v>
      </c>
      <c r="C278" s="3" t="s">
        <v>66</v>
      </c>
      <c r="D278" s="4">
        <v>5.7</v>
      </c>
      <c r="E278" s="4">
        <v>1</v>
      </c>
      <c r="F278" s="4">
        <v>0.5</v>
      </c>
      <c r="G278" s="4">
        <v>1.2</v>
      </c>
      <c r="H278" s="4">
        <v>4.9000000000000004</v>
      </c>
      <c r="I278" s="6">
        <f t="shared" si="20"/>
        <v>-0.40853469469450959</v>
      </c>
      <c r="J278" s="6">
        <f t="shared" si="21"/>
        <v>-0.42837084218102645</v>
      </c>
      <c r="K278" s="6">
        <f t="shared" si="22"/>
        <v>-0.30415035663476292</v>
      </c>
      <c r="L278" s="6">
        <f t="shared" si="23"/>
        <v>1.865101266021616</v>
      </c>
      <c r="M278" s="6">
        <f t="shared" si="24"/>
        <v>0.55657633239406301</v>
      </c>
      <c r="N278" s="6">
        <f>Table1[[#This Row],[PtsSD]]*$D$1+Table1[[#This Row],[AstSD]]*$E$1+Table1[[#This Row],[StlSD]]*$F$1+Table1[[#This Row],[BlkSD]]*$G$1+Table1[[#This Row],[RbdSD]]*$H$1</f>
        <v>0.13722332604228243</v>
      </c>
    </row>
    <row r="279" spans="1:14" x14ac:dyDescent="0.25">
      <c r="A279" s="3">
        <v>275</v>
      </c>
      <c r="B279" s="3" t="s">
        <v>323</v>
      </c>
      <c r="C279" s="3" t="s">
        <v>47</v>
      </c>
      <c r="D279" s="4">
        <v>5.7</v>
      </c>
      <c r="E279" s="4">
        <v>0.5</v>
      </c>
      <c r="F279" s="4">
        <v>0.3</v>
      </c>
      <c r="G279" s="4">
        <v>0.5</v>
      </c>
      <c r="H279" s="4">
        <v>4</v>
      </c>
      <c r="I279" s="6">
        <f t="shared" si="20"/>
        <v>-0.40853469469450959</v>
      </c>
      <c r="J279" s="6">
        <f t="shared" si="21"/>
        <v>-0.70286531962220489</v>
      </c>
      <c r="K279" s="6">
        <f t="shared" si="22"/>
        <v>-0.76227683131587198</v>
      </c>
      <c r="L279" s="6">
        <f t="shared" si="23"/>
        <v>0.25030740624308789</v>
      </c>
      <c r="M279" s="6">
        <f t="shared" si="24"/>
        <v>0.1925739006248105</v>
      </c>
      <c r="N279" s="6">
        <f>Table1[[#This Row],[PtsSD]]*$D$1+Table1[[#This Row],[AstSD]]*$E$1+Table1[[#This Row],[StlSD]]*$F$1+Table1[[#This Row],[BlkSD]]*$G$1+Table1[[#This Row],[RbdSD]]*$H$1</f>
        <v>-0.30141410596874935</v>
      </c>
    </row>
    <row r="280" spans="1:14" x14ac:dyDescent="0.25">
      <c r="A280" s="3">
        <v>276</v>
      </c>
      <c r="B280" s="3" t="s">
        <v>324</v>
      </c>
      <c r="C280" s="3" t="s">
        <v>28</v>
      </c>
      <c r="D280" s="4">
        <v>5.7</v>
      </c>
      <c r="E280" s="4">
        <v>1.1000000000000001</v>
      </c>
      <c r="F280" s="4">
        <v>0.5</v>
      </c>
      <c r="G280" s="4">
        <v>0.6</v>
      </c>
      <c r="H280" s="4">
        <v>2.2000000000000002</v>
      </c>
      <c r="I280" s="6">
        <f t="shared" si="20"/>
        <v>-0.40853469469450959</v>
      </c>
      <c r="J280" s="6">
        <f t="shared" si="21"/>
        <v>-0.37347194669279071</v>
      </c>
      <c r="K280" s="6">
        <f t="shared" si="22"/>
        <v>-0.30415035663476292</v>
      </c>
      <c r="L280" s="6">
        <f t="shared" si="23"/>
        <v>0.48099224335430618</v>
      </c>
      <c r="M280" s="6">
        <f t="shared" si="24"/>
        <v>-0.53543096291369408</v>
      </c>
      <c r="N280" s="6">
        <f>Table1[[#This Row],[PtsSD]]*$D$1+Table1[[#This Row],[AstSD]]*$E$1+Table1[[#This Row],[StlSD]]*$F$1+Table1[[#This Row],[BlkSD]]*$G$1+Table1[[#This Row],[RbdSD]]*$H$1</f>
        <v>-0.27781470732171837</v>
      </c>
    </row>
    <row r="281" spans="1:14" x14ac:dyDescent="0.25">
      <c r="A281" s="3">
        <v>277</v>
      </c>
      <c r="B281" s="3" t="s">
        <v>327</v>
      </c>
      <c r="C281" s="3" t="s">
        <v>85</v>
      </c>
      <c r="D281" s="4">
        <v>5.7</v>
      </c>
      <c r="E281" s="4">
        <v>0.4</v>
      </c>
      <c r="F281" s="4">
        <v>0.3</v>
      </c>
      <c r="G281" s="4">
        <v>0.7</v>
      </c>
      <c r="H281" s="4">
        <v>4.0999999999999996</v>
      </c>
      <c r="I281" s="6">
        <f t="shared" si="20"/>
        <v>-0.40853469469450959</v>
      </c>
      <c r="J281" s="6">
        <f t="shared" si="21"/>
        <v>-0.75776421511044068</v>
      </c>
      <c r="K281" s="6">
        <f t="shared" si="22"/>
        <v>-0.76227683131587198</v>
      </c>
      <c r="L281" s="6">
        <f t="shared" si="23"/>
        <v>0.71167708046552447</v>
      </c>
      <c r="M281" s="6">
        <f t="shared" si="24"/>
        <v>0.23301861526583839</v>
      </c>
      <c r="N281" s="6">
        <f>Table1[[#This Row],[PtsSD]]*$D$1+Table1[[#This Row],[AstSD]]*$E$1+Table1[[#This Row],[StlSD]]*$F$1+Table1[[#This Row],[BlkSD]]*$G$1+Table1[[#This Row],[RbdSD]]*$H$1</f>
        <v>-0.23509949100482547</v>
      </c>
    </row>
    <row r="282" spans="1:14" x14ac:dyDescent="0.25">
      <c r="A282" s="3">
        <v>278</v>
      </c>
      <c r="B282" s="3" t="s">
        <v>326</v>
      </c>
      <c r="C282" s="3" t="s">
        <v>71</v>
      </c>
      <c r="D282" s="4">
        <v>5.7</v>
      </c>
      <c r="E282" s="4">
        <v>0.3</v>
      </c>
      <c r="F282" s="4">
        <v>0.2</v>
      </c>
      <c r="G282" s="4">
        <v>0.3</v>
      </c>
      <c r="H282" s="4">
        <v>3.4</v>
      </c>
      <c r="I282" s="6">
        <f t="shared" si="20"/>
        <v>-0.40853469469450959</v>
      </c>
      <c r="J282" s="6">
        <f t="shared" si="21"/>
        <v>-0.81266311059867624</v>
      </c>
      <c r="K282" s="6">
        <f t="shared" si="22"/>
        <v>-0.99134006865642643</v>
      </c>
      <c r="L282" s="6">
        <f t="shared" si="23"/>
        <v>-0.21106226797934879</v>
      </c>
      <c r="M282" s="6">
        <f t="shared" si="24"/>
        <v>-5.0094387221357742E-2</v>
      </c>
      <c r="N282" s="6">
        <f>Table1[[#This Row],[PtsSD]]*$D$1+Table1[[#This Row],[AstSD]]*$E$1+Table1[[#This Row],[StlSD]]*$F$1+Table1[[#This Row],[BlkSD]]*$G$1+Table1[[#This Row],[RbdSD]]*$H$1</f>
        <v>-0.47547225846772601</v>
      </c>
    </row>
    <row r="283" spans="1:14" x14ac:dyDescent="0.25">
      <c r="A283" s="3">
        <v>279</v>
      </c>
      <c r="B283" s="3" t="s">
        <v>328</v>
      </c>
      <c r="C283" s="3" t="s">
        <v>107</v>
      </c>
      <c r="D283" s="4">
        <v>5.6</v>
      </c>
      <c r="E283" s="4">
        <v>0.6</v>
      </c>
      <c r="F283" s="4">
        <v>0.5</v>
      </c>
      <c r="G283" s="4">
        <v>0.1</v>
      </c>
      <c r="H283" s="4">
        <v>1.9</v>
      </c>
      <c r="I283" s="6">
        <f t="shared" si="20"/>
        <v>-0.42562789980238763</v>
      </c>
      <c r="J283" s="6">
        <f t="shared" si="21"/>
        <v>-0.64796642413396921</v>
      </c>
      <c r="K283" s="6">
        <f t="shared" si="22"/>
        <v>-0.30415035663476292</v>
      </c>
      <c r="L283" s="6">
        <f t="shared" si="23"/>
        <v>-0.67243194220178548</v>
      </c>
      <c r="M283" s="6">
        <f t="shared" si="24"/>
        <v>-0.65676510683677825</v>
      </c>
      <c r="N283" s="6">
        <f>Table1[[#This Row],[PtsSD]]*$D$1+Table1[[#This Row],[AstSD]]*$E$1+Table1[[#This Row],[StlSD]]*$F$1+Table1[[#This Row],[BlkSD]]*$G$1+Table1[[#This Row],[RbdSD]]*$H$1</f>
        <v>-0.535122020960348</v>
      </c>
    </row>
    <row r="284" spans="1:14" x14ac:dyDescent="0.25">
      <c r="A284" s="3">
        <v>280</v>
      </c>
      <c r="B284" s="3" t="s">
        <v>329</v>
      </c>
      <c r="C284" s="3" t="s">
        <v>107</v>
      </c>
      <c r="D284" s="4">
        <v>5.6</v>
      </c>
      <c r="E284" s="4">
        <v>1.3</v>
      </c>
      <c r="F284" s="4">
        <v>0.3</v>
      </c>
      <c r="G284" s="4">
        <v>0.1</v>
      </c>
      <c r="H284" s="4">
        <v>1.1000000000000001</v>
      </c>
      <c r="I284" s="6">
        <f t="shared" si="20"/>
        <v>-0.42562789980238763</v>
      </c>
      <c r="J284" s="6">
        <f t="shared" si="21"/>
        <v>-0.26367415571631936</v>
      </c>
      <c r="K284" s="6">
        <f t="shared" si="22"/>
        <v>-0.76227683131587198</v>
      </c>
      <c r="L284" s="6">
        <f t="shared" si="23"/>
        <v>-0.67243194220178548</v>
      </c>
      <c r="M284" s="6">
        <f t="shared" si="24"/>
        <v>-0.98032282396500248</v>
      </c>
      <c r="N284" s="6">
        <f>Table1[[#This Row],[PtsSD]]*$D$1+Table1[[#This Row],[AstSD]]*$E$1+Table1[[#This Row],[StlSD]]*$F$1+Table1[[#This Row],[BlkSD]]*$G$1+Table1[[#This Row],[RbdSD]]*$H$1</f>
        <v>-0.59169408190462924</v>
      </c>
    </row>
    <row r="285" spans="1:14" x14ac:dyDescent="0.25">
      <c r="A285" s="3">
        <v>281</v>
      </c>
      <c r="B285" s="3" t="s">
        <v>330</v>
      </c>
      <c r="C285" s="3" t="s">
        <v>73</v>
      </c>
      <c r="D285" s="4">
        <v>5.6</v>
      </c>
      <c r="E285" s="4">
        <v>0.8</v>
      </c>
      <c r="F285" s="4">
        <v>0.5</v>
      </c>
      <c r="G285" s="4">
        <v>0.8</v>
      </c>
      <c r="H285" s="4">
        <v>4.5999999999999996</v>
      </c>
      <c r="I285" s="6">
        <f t="shared" si="20"/>
        <v>-0.42562789980238763</v>
      </c>
      <c r="J285" s="6">
        <f t="shared" si="21"/>
        <v>-0.53816863315749786</v>
      </c>
      <c r="K285" s="6">
        <f t="shared" si="22"/>
        <v>-0.30415035663476292</v>
      </c>
      <c r="L285" s="6">
        <f t="shared" si="23"/>
        <v>0.94236191757674292</v>
      </c>
      <c r="M285" s="6">
        <f t="shared" si="24"/>
        <v>0.43524218847097856</v>
      </c>
      <c r="N285" s="6">
        <f>Table1[[#This Row],[PtsSD]]*$D$1+Table1[[#This Row],[AstSD]]*$E$1+Table1[[#This Row],[StlSD]]*$F$1+Table1[[#This Row],[BlkSD]]*$G$1+Table1[[#This Row],[RbdSD]]*$H$1</f>
        <v>-5.2541924736723158E-2</v>
      </c>
    </row>
    <row r="286" spans="1:14" x14ac:dyDescent="0.25">
      <c r="A286" s="3">
        <v>282</v>
      </c>
      <c r="B286" s="3" t="s">
        <v>331</v>
      </c>
      <c r="C286" s="3" t="s">
        <v>28</v>
      </c>
      <c r="D286" s="4">
        <v>5.5</v>
      </c>
      <c r="E286" s="4">
        <v>0.5</v>
      </c>
      <c r="F286" s="4">
        <v>0.3</v>
      </c>
      <c r="G286" s="4">
        <v>0.3</v>
      </c>
      <c r="H286" s="4">
        <v>3.6</v>
      </c>
      <c r="I286" s="6">
        <f t="shared" si="20"/>
        <v>-0.44272110491026551</v>
      </c>
      <c r="J286" s="6">
        <f t="shared" si="21"/>
        <v>-0.70286531962220489</v>
      </c>
      <c r="K286" s="6">
        <f t="shared" si="22"/>
        <v>-0.76227683131587198</v>
      </c>
      <c r="L286" s="6">
        <f t="shared" si="23"/>
        <v>-0.21106226797934879</v>
      </c>
      <c r="M286" s="6">
        <f t="shared" si="24"/>
        <v>3.0795042060698403E-2</v>
      </c>
      <c r="N286" s="6">
        <f>Table1[[#This Row],[PtsSD]]*$D$1+Table1[[#This Row],[AstSD]]*$E$1+Table1[[#This Row],[StlSD]]*$F$1+Table1[[#This Row],[BlkSD]]*$G$1+Table1[[#This Row],[RbdSD]]*$H$1</f>
        <v>-0.41323125187966403</v>
      </c>
    </row>
    <row r="287" spans="1:14" x14ac:dyDescent="0.25">
      <c r="A287" s="3">
        <v>283</v>
      </c>
      <c r="B287" s="3" t="s">
        <v>332</v>
      </c>
      <c r="C287" s="3" t="s">
        <v>73</v>
      </c>
      <c r="D287" s="4">
        <v>5.4</v>
      </c>
      <c r="E287" s="4">
        <v>0.8</v>
      </c>
      <c r="F287" s="4">
        <v>0.4</v>
      </c>
      <c r="G287" s="4">
        <v>0.7</v>
      </c>
      <c r="H287" s="4">
        <v>3.9</v>
      </c>
      <c r="I287" s="6">
        <f t="shared" si="20"/>
        <v>-0.45981431001814338</v>
      </c>
      <c r="J287" s="6">
        <f t="shared" si="21"/>
        <v>-0.53816863315749786</v>
      </c>
      <c r="K287" s="6">
        <f t="shared" si="22"/>
        <v>-0.53321359397531742</v>
      </c>
      <c r="L287" s="6">
        <f t="shared" si="23"/>
        <v>0.71167708046552447</v>
      </c>
      <c r="M287" s="6">
        <f t="shared" si="24"/>
        <v>0.15212918598378244</v>
      </c>
      <c r="N287" s="6">
        <f>Table1[[#This Row],[PtsSD]]*$D$1+Table1[[#This Row],[AstSD]]*$E$1+Table1[[#This Row],[StlSD]]*$F$1+Table1[[#This Row],[BlkSD]]*$G$1+Table1[[#This Row],[RbdSD]]*$H$1</f>
        <v>-0.18838265946665508</v>
      </c>
    </row>
    <row r="288" spans="1:14" x14ac:dyDescent="0.25">
      <c r="A288" s="3">
        <v>284</v>
      </c>
      <c r="B288" s="3" t="s">
        <v>333</v>
      </c>
      <c r="C288" s="3" t="s">
        <v>36</v>
      </c>
      <c r="D288" s="4">
        <v>5.4</v>
      </c>
      <c r="E288" s="4">
        <v>0.8</v>
      </c>
      <c r="F288" s="4">
        <v>0.3</v>
      </c>
      <c r="G288" s="4">
        <v>0.3</v>
      </c>
      <c r="H288" s="4">
        <v>2.7</v>
      </c>
      <c r="I288" s="6">
        <f t="shared" si="20"/>
        <v>-0.45981431001814338</v>
      </c>
      <c r="J288" s="6">
        <f t="shared" si="21"/>
        <v>-0.53816863315749786</v>
      </c>
      <c r="K288" s="6">
        <f t="shared" si="22"/>
        <v>-0.76227683131587198</v>
      </c>
      <c r="L288" s="6">
        <f t="shared" si="23"/>
        <v>-0.21106226797934879</v>
      </c>
      <c r="M288" s="6">
        <f t="shared" si="24"/>
        <v>-0.3332073897085539</v>
      </c>
      <c r="N288" s="6">
        <f>Table1[[#This Row],[PtsSD]]*$D$1+Table1[[#This Row],[AstSD]]*$E$1+Table1[[#This Row],[StlSD]]*$F$1+Table1[[#This Row],[BlkSD]]*$G$1+Table1[[#This Row],[RbdSD]]*$H$1</f>
        <v>-0.45822036247293646</v>
      </c>
    </row>
    <row r="289" spans="1:14" x14ac:dyDescent="0.25">
      <c r="A289" s="3">
        <v>285</v>
      </c>
      <c r="B289" s="3" t="s">
        <v>334</v>
      </c>
      <c r="C289" s="3" t="s">
        <v>75</v>
      </c>
      <c r="D289" s="4">
        <v>5.3</v>
      </c>
      <c r="E289" s="4">
        <v>1.1000000000000001</v>
      </c>
      <c r="F289" s="4">
        <v>0.9</v>
      </c>
      <c r="G289" s="4">
        <v>0</v>
      </c>
      <c r="H289" s="4">
        <v>1</v>
      </c>
      <c r="I289" s="6">
        <f t="shared" si="20"/>
        <v>-0.47690751512602142</v>
      </c>
      <c r="J289" s="6">
        <f t="shared" si="21"/>
        <v>-0.37347194669279071</v>
      </c>
      <c r="K289" s="6">
        <f t="shared" si="22"/>
        <v>0.61210259272745526</v>
      </c>
      <c r="L289" s="6">
        <f t="shared" si="23"/>
        <v>-0.90311677931300371</v>
      </c>
      <c r="M289" s="6">
        <f t="shared" si="24"/>
        <v>-1.0207675386060306</v>
      </c>
      <c r="N289" s="6">
        <f>Table1[[#This Row],[PtsSD]]*$D$1+Table1[[#This Row],[AstSD]]*$E$1+Table1[[#This Row],[StlSD]]*$F$1+Table1[[#This Row],[BlkSD]]*$G$1+Table1[[#This Row],[RbdSD]]*$H$1</f>
        <v>-0.46557227958540293</v>
      </c>
    </row>
    <row r="290" spans="1:14" x14ac:dyDescent="0.25">
      <c r="A290" s="3">
        <v>286</v>
      </c>
      <c r="B290" s="3" t="s">
        <v>335</v>
      </c>
      <c r="C290" s="3" t="s">
        <v>34</v>
      </c>
      <c r="D290" s="4">
        <v>5.3</v>
      </c>
      <c r="E290" s="4">
        <v>0.7</v>
      </c>
      <c r="F290" s="4">
        <v>0.4</v>
      </c>
      <c r="G290" s="4">
        <v>0.1</v>
      </c>
      <c r="H290" s="4">
        <v>1.3</v>
      </c>
      <c r="I290" s="6">
        <f t="shared" si="20"/>
        <v>-0.47690751512602142</v>
      </c>
      <c r="J290" s="6">
        <f t="shared" si="21"/>
        <v>-0.59306752864573353</v>
      </c>
      <c r="K290" s="6">
        <f t="shared" si="22"/>
        <v>-0.53321359397531742</v>
      </c>
      <c r="L290" s="6">
        <f t="shared" si="23"/>
        <v>-0.67243194220178548</v>
      </c>
      <c r="M290" s="6">
        <f t="shared" si="24"/>
        <v>-0.89943339468294659</v>
      </c>
      <c r="N290" s="6">
        <f>Table1[[#This Row],[PtsSD]]*$D$1+Table1[[#This Row],[AstSD]]*$E$1+Table1[[#This Row],[StlSD]]*$F$1+Table1[[#This Row],[BlkSD]]*$G$1+Table1[[#This Row],[RbdSD]]*$H$1</f>
        <v>-0.62241926963010785</v>
      </c>
    </row>
    <row r="291" spans="1:14" x14ac:dyDescent="0.25">
      <c r="A291" s="3">
        <v>287</v>
      </c>
      <c r="B291" s="3" t="s">
        <v>336</v>
      </c>
      <c r="C291" s="3" t="s">
        <v>40</v>
      </c>
      <c r="D291" s="4">
        <v>5.2</v>
      </c>
      <c r="E291" s="4">
        <v>1.1000000000000001</v>
      </c>
      <c r="F291" s="4">
        <v>0.5</v>
      </c>
      <c r="G291" s="4">
        <v>0.1</v>
      </c>
      <c r="H291" s="4">
        <v>1.4</v>
      </c>
      <c r="I291" s="6">
        <f t="shared" si="20"/>
        <v>-0.49400072023389929</v>
      </c>
      <c r="J291" s="6">
        <f t="shared" si="21"/>
        <v>-0.37347194669279071</v>
      </c>
      <c r="K291" s="6">
        <f t="shared" si="22"/>
        <v>-0.30415035663476292</v>
      </c>
      <c r="L291" s="6">
        <f t="shared" si="23"/>
        <v>-0.67243194220178548</v>
      </c>
      <c r="M291" s="6">
        <f t="shared" si="24"/>
        <v>-0.85898868004191842</v>
      </c>
      <c r="N291" s="6">
        <f>Table1[[#This Row],[PtsSD]]*$D$1+Table1[[#This Row],[AstSD]]*$E$1+Table1[[#This Row],[StlSD]]*$F$1+Table1[[#This Row],[BlkSD]]*$G$1+Table1[[#This Row],[RbdSD]]*$H$1</f>
        <v>-0.54117968624259383</v>
      </c>
    </row>
    <row r="292" spans="1:14" x14ac:dyDescent="0.25">
      <c r="A292" s="3">
        <v>288</v>
      </c>
      <c r="B292" s="3" t="s">
        <v>338</v>
      </c>
      <c r="C292" s="3" t="s">
        <v>20</v>
      </c>
      <c r="D292" s="4">
        <v>5.2</v>
      </c>
      <c r="E292" s="4">
        <v>1.4</v>
      </c>
      <c r="F292" s="4">
        <v>0.9</v>
      </c>
      <c r="G292" s="4">
        <v>0</v>
      </c>
      <c r="H292" s="4">
        <v>1.5</v>
      </c>
      <c r="I292" s="6">
        <f t="shared" si="20"/>
        <v>-0.49400072023389929</v>
      </c>
      <c r="J292" s="6">
        <f t="shared" si="21"/>
        <v>-0.20877526022808376</v>
      </c>
      <c r="K292" s="6">
        <f t="shared" si="22"/>
        <v>0.61210259272745526</v>
      </c>
      <c r="L292" s="6">
        <f t="shared" si="23"/>
        <v>-0.90311677931300371</v>
      </c>
      <c r="M292" s="6">
        <f t="shared" si="24"/>
        <v>-0.81854396540089036</v>
      </c>
      <c r="N292" s="6">
        <f>Table1[[#This Row],[PtsSD]]*$D$1+Table1[[#This Row],[AstSD]]*$E$1+Table1[[#This Row],[StlSD]]*$F$1+Table1[[#This Row],[BlkSD]]*$G$1+Table1[[#This Row],[RbdSD]]*$H$1</f>
        <v>-0.39731618918379685</v>
      </c>
    </row>
    <row r="293" spans="1:14" x14ac:dyDescent="0.25">
      <c r="A293" s="3">
        <v>289</v>
      </c>
      <c r="B293" s="3" t="s">
        <v>337</v>
      </c>
      <c r="C293" s="3" t="s">
        <v>38</v>
      </c>
      <c r="D293" s="4">
        <v>5.2</v>
      </c>
      <c r="E293" s="4">
        <v>1.9</v>
      </c>
      <c r="F293" s="4">
        <v>0.6</v>
      </c>
      <c r="G293" s="4">
        <v>0.2</v>
      </c>
      <c r="H293" s="4">
        <v>2.1</v>
      </c>
      <c r="I293" s="6">
        <f t="shared" si="20"/>
        <v>-0.49400072023389929</v>
      </c>
      <c r="J293" s="6">
        <f t="shared" si="21"/>
        <v>6.5719217213094705E-2</v>
      </c>
      <c r="K293" s="6">
        <f t="shared" si="22"/>
        <v>-7.5087119294208429E-2</v>
      </c>
      <c r="L293" s="6">
        <f t="shared" si="23"/>
        <v>-0.44174710509056708</v>
      </c>
      <c r="M293" s="6">
        <f t="shared" si="24"/>
        <v>-0.57587567755472213</v>
      </c>
      <c r="N293" s="6">
        <f>Table1[[#This Row],[PtsSD]]*$D$1+Table1[[#This Row],[AstSD]]*$E$1+Table1[[#This Row],[StlSD]]*$F$1+Table1[[#This Row],[BlkSD]]*$G$1+Table1[[#This Row],[RbdSD]]*$H$1</f>
        <v>-0.32775664179621161</v>
      </c>
    </row>
    <row r="294" spans="1:14" x14ac:dyDescent="0.25">
      <c r="A294" s="3">
        <v>290</v>
      </c>
      <c r="B294" s="3" t="s">
        <v>339</v>
      </c>
      <c r="C294" s="3" t="s">
        <v>92</v>
      </c>
      <c r="D294" s="4">
        <v>5.0999999999999996</v>
      </c>
      <c r="E294" s="4">
        <v>2.5</v>
      </c>
      <c r="F294" s="4">
        <v>1.3</v>
      </c>
      <c r="G294" s="4">
        <v>0.2</v>
      </c>
      <c r="H294" s="4">
        <v>3.7</v>
      </c>
      <c r="I294" s="6">
        <f t="shared" si="20"/>
        <v>-0.51109392534177733</v>
      </c>
      <c r="J294" s="6">
        <f t="shared" si="21"/>
        <v>0.39511259014250888</v>
      </c>
      <c r="K294" s="6">
        <f t="shared" si="22"/>
        <v>1.5283555420896733</v>
      </c>
      <c r="L294" s="6">
        <f t="shared" si="23"/>
        <v>-0.44174710509056708</v>
      </c>
      <c r="M294" s="6">
        <f t="shared" si="24"/>
        <v>7.123975670172647E-2</v>
      </c>
      <c r="N294" s="6">
        <f>Table1[[#This Row],[PtsSD]]*$D$1+Table1[[#This Row],[AstSD]]*$E$1+Table1[[#This Row],[StlSD]]*$F$1+Table1[[#This Row],[BlkSD]]*$G$1+Table1[[#This Row],[RbdSD]]*$H$1</f>
        <v>0.10293355731617981</v>
      </c>
    </row>
    <row r="295" spans="1:14" x14ac:dyDescent="0.25">
      <c r="A295" s="3">
        <v>291</v>
      </c>
      <c r="B295" s="3" t="s">
        <v>342</v>
      </c>
      <c r="C295" s="3" t="s">
        <v>52</v>
      </c>
      <c r="D295" s="4">
        <v>5</v>
      </c>
      <c r="E295" s="4">
        <v>1.6</v>
      </c>
      <c r="F295" s="4">
        <v>0.9</v>
      </c>
      <c r="G295" s="4">
        <v>0.4</v>
      </c>
      <c r="H295" s="4">
        <v>3.2</v>
      </c>
      <c r="I295" s="6">
        <f t="shared" si="20"/>
        <v>-0.52818713044965526</v>
      </c>
      <c r="J295" s="6">
        <f t="shared" si="21"/>
        <v>-9.8977469251612271E-2</v>
      </c>
      <c r="K295" s="6">
        <f t="shared" si="22"/>
        <v>0.61210259272745526</v>
      </c>
      <c r="L295" s="6">
        <f t="shared" si="23"/>
        <v>1.9622569131869612E-2</v>
      </c>
      <c r="M295" s="6">
        <f t="shared" si="24"/>
        <v>-0.1309838165034137</v>
      </c>
      <c r="N295" s="6">
        <f>Table1[[#This Row],[PtsSD]]*$D$1+Table1[[#This Row],[AstSD]]*$E$1+Table1[[#This Row],[StlSD]]*$F$1+Table1[[#This Row],[BlkSD]]*$G$1+Table1[[#This Row],[RbdSD]]*$H$1</f>
        <v>-0.10968962200700302</v>
      </c>
    </row>
    <row r="296" spans="1:14" x14ac:dyDescent="0.25">
      <c r="A296" s="3">
        <v>292</v>
      </c>
      <c r="B296" s="3" t="s">
        <v>343</v>
      </c>
      <c r="C296" s="3" t="s">
        <v>40</v>
      </c>
      <c r="D296" s="4">
        <v>5</v>
      </c>
      <c r="E296" s="4">
        <v>2.9</v>
      </c>
      <c r="F296" s="4">
        <v>0.5</v>
      </c>
      <c r="G296" s="4">
        <v>0.1</v>
      </c>
      <c r="H296" s="4">
        <v>1.6</v>
      </c>
      <c r="I296" s="6">
        <f t="shared" si="20"/>
        <v>-0.52818713044965526</v>
      </c>
      <c r="J296" s="6">
        <f t="shared" si="21"/>
        <v>0.61470817209545159</v>
      </c>
      <c r="K296" s="6">
        <f t="shared" si="22"/>
        <v>-0.30415035663476292</v>
      </c>
      <c r="L296" s="6">
        <f t="shared" si="23"/>
        <v>-0.67243194220178548</v>
      </c>
      <c r="M296" s="6">
        <f t="shared" si="24"/>
        <v>-0.7780992507598623</v>
      </c>
      <c r="N296" s="6">
        <f>Table1[[#This Row],[PtsSD]]*$D$1+Table1[[#This Row],[AstSD]]*$E$1+Table1[[#This Row],[StlSD]]*$F$1+Table1[[#This Row],[BlkSD]]*$G$1+Table1[[#This Row],[RbdSD]]*$H$1</f>
        <v>-0.33762169969326095</v>
      </c>
    </row>
    <row r="297" spans="1:14" x14ac:dyDescent="0.25">
      <c r="A297" s="3">
        <v>293</v>
      </c>
      <c r="B297" s="3" t="s">
        <v>341</v>
      </c>
      <c r="C297" s="3" t="s">
        <v>30</v>
      </c>
      <c r="D297" s="4">
        <v>5</v>
      </c>
      <c r="E297" s="4">
        <v>0.9</v>
      </c>
      <c r="F297" s="4">
        <v>0.4</v>
      </c>
      <c r="G297" s="4">
        <v>0.2</v>
      </c>
      <c r="H297" s="4">
        <v>1.4</v>
      </c>
      <c r="I297" s="6">
        <f t="shared" si="20"/>
        <v>-0.52818713044965526</v>
      </c>
      <c r="J297" s="6">
        <f t="shared" si="21"/>
        <v>-0.48326973766926212</v>
      </c>
      <c r="K297" s="6">
        <f t="shared" si="22"/>
        <v>-0.53321359397531742</v>
      </c>
      <c r="L297" s="6">
        <f t="shared" si="23"/>
        <v>-0.44174710509056708</v>
      </c>
      <c r="M297" s="6">
        <f t="shared" si="24"/>
        <v>-0.85898868004191842</v>
      </c>
      <c r="N297" s="6">
        <f>Table1[[#This Row],[PtsSD]]*$D$1+Table1[[#This Row],[AstSD]]*$E$1+Table1[[#This Row],[StlSD]]*$F$1+Table1[[#This Row],[BlkSD]]*$G$1+Table1[[#This Row],[RbdSD]]*$H$1</f>
        <v>-0.57315192753701538</v>
      </c>
    </row>
    <row r="298" spans="1:14" x14ac:dyDescent="0.25">
      <c r="A298" s="3">
        <v>294</v>
      </c>
      <c r="B298" s="3" t="s">
        <v>340</v>
      </c>
      <c r="C298" s="3" t="s">
        <v>34</v>
      </c>
      <c r="D298" s="4">
        <v>5</v>
      </c>
      <c r="E298" s="4">
        <v>0.9</v>
      </c>
      <c r="F298" s="4">
        <v>0.3</v>
      </c>
      <c r="G298" s="4">
        <v>0.2</v>
      </c>
      <c r="H298" s="4">
        <v>2.8</v>
      </c>
      <c r="I298" s="6">
        <f t="shared" si="20"/>
        <v>-0.52818713044965526</v>
      </c>
      <c r="J298" s="6">
        <f t="shared" si="21"/>
        <v>-0.48326973766926212</v>
      </c>
      <c r="K298" s="6">
        <f t="shared" si="22"/>
        <v>-0.76227683131587198</v>
      </c>
      <c r="L298" s="6">
        <f t="shared" si="23"/>
        <v>-0.44174710509056708</v>
      </c>
      <c r="M298" s="6">
        <f t="shared" si="24"/>
        <v>-0.29276267506752601</v>
      </c>
      <c r="N298" s="6">
        <f>Table1[[#This Row],[PtsSD]]*$D$1+Table1[[#This Row],[AstSD]]*$E$1+Table1[[#This Row],[StlSD]]*$F$1+Table1[[#This Row],[BlkSD]]*$G$1+Table1[[#This Row],[RbdSD]]*$H$1</f>
        <v>-0.49426621214322009</v>
      </c>
    </row>
    <row r="299" spans="1:14" x14ac:dyDescent="0.25">
      <c r="A299" s="3">
        <v>295</v>
      </c>
      <c r="B299" s="3" t="s">
        <v>344</v>
      </c>
      <c r="C299" s="3" t="s">
        <v>94</v>
      </c>
      <c r="D299" s="4">
        <v>5</v>
      </c>
      <c r="E299" s="4">
        <v>1.7</v>
      </c>
      <c r="F299" s="4">
        <v>0.5</v>
      </c>
      <c r="G299" s="4">
        <v>0.2</v>
      </c>
      <c r="H299" s="4">
        <v>1.6</v>
      </c>
      <c r="I299" s="6">
        <f t="shared" si="20"/>
        <v>-0.52818713044965526</v>
      </c>
      <c r="J299" s="6">
        <f t="shared" si="21"/>
        <v>-4.4078573763376656E-2</v>
      </c>
      <c r="K299" s="6">
        <f t="shared" si="22"/>
        <v>-0.30415035663476292</v>
      </c>
      <c r="L299" s="6">
        <f t="shared" si="23"/>
        <v>-0.44174710509056708</v>
      </c>
      <c r="M299" s="6">
        <f t="shared" si="24"/>
        <v>-0.7780992507598623</v>
      </c>
      <c r="N299" s="6">
        <f>Table1[[#This Row],[PtsSD]]*$D$1+Table1[[#This Row],[AstSD]]*$E$1+Table1[[#This Row],[StlSD]]*$F$1+Table1[[#This Row],[BlkSD]]*$G$1+Table1[[#This Row],[RbdSD]]*$H$1</f>
        <v>-0.43477632329834381</v>
      </c>
    </row>
    <row r="300" spans="1:14" x14ac:dyDescent="0.25">
      <c r="A300" s="3">
        <v>296</v>
      </c>
      <c r="B300" s="3" t="s">
        <v>348</v>
      </c>
      <c r="C300" s="3" t="s">
        <v>83</v>
      </c>
      <c r="D300" s="4">
        <v>4.9000000000000004</v>
      </c>
      <c r="E300" s="4">
        <v>0.5</v>
      </c>
      <c r="F300" s="4">
        <v>0.4</v>
      </c>
      <c r="G300" s="4">
        <v>0.6</v>
      </c>
      <c r="H300" s="4">
        <v>2.8</v>
      </c>
      <c r="I300" s="6">
        <f t="shared" si="20"/>
        <v>-0.54528033555753308</v>
      </c>
      <c r="J300" s="6">
        <f t="shared" si="21"/>
        <v>-0.70286531962220489</v>
      </c>
      <c r="K300" s="6">
        <f t="shared" si="22"/>
        <v>-0.53321359397531742</v>
      </c>
      <c r="L300" s="6">
        <f t="shared" si="23"/>
        <v>0.48099224335430618</v>
      </c>
      <c r="M300" s="6">
        <f t="shared" si="24"/>
        <v>-0.29276267506752601</v>
      </c>
      <c r="N300" s="6">
        <f>Table1[[#This Row],[PtsSD]]*$D$1+Table1[[#This Row],[AstSD]]*$E$1+Table1[[#This Row],[StlSD]]*$F$1+Table1[[#This Row],[BlkSD]]*$G$1+Table1[[#This Row],[RbdSD]]*$H$1</f>
        <v>-0.37054290219835789</v>
      </c>
    </row>
    <row r="301" spans="1:14" x14ac:dyDescent="0.25">
      <c r="A301" s="3">
        <v>297</v>
      </c>
      <c r="B301" s="3" t="s">
        <v>350</v>
      </c>
      <c r="C301" s="3" t="s">
        <v>85</v>
      </c>
      <c r="D301" s="4">
        <v>4.9000000000000004</v>
      </c>
      <c r="E301" s="4">
        <v>2.9</v>
      </c>
      <c r="F301" s="4">
        <v>0.9</v>
      </c>
      <c r="G301" s="4">
        <v>0.1</v>
      </c>
      <c r="H301" s="4">
        <v>1.9</v>
      </c>
      <c r="I301" s="6">
        <f t="shared" si="20"/>
        <v>-0.54528033555753308</v>
      </c>
      <c r="J301" s="6">
        <f t="shared" si="21"/>
        <v>0.61470817209545159</v>
      </c>
      <c r="K301" s="6">
        <f t="shared" si="22"/>
        <v>0.61210259272745526</v>
      </c>
      <c r="L301" s="6">
        <f t="shared" si="23"/>
        <v>-0.67243194220178548</v>
      </c>
      <c r="M301" s="6">
        <f t="shared" si="24"/>
        <v>-0.65676510683677825</v>
      </c>
      <c r="N301" s="6">
        <f>Table1[[#This Row],[PtsSD]]*$D$1+Table1[[#This Row],[AstSD]]*$E$1+Table1[[#This Row],[StlSD]]*$F$1+Table1[[#This Row],[BlkSD]]*$G$1+Table1[[#This Row],[RbdSD]]*$H$1</f>
        <v>-0.18104489003667479</v>
      </c>
    </row>
    <row r="302" spans="1:14" x14ac:dyDescent="0.25">
      <c r="A302" s="3">
        <v>298</v>
      </c>
      <c r="B302" s="3" t="s">
        <v>346</v>
      </c>
      <c r="C302" s="3" t="s">
        <v>85</v>
      </c>
      <c r="D302" s="4">
        <v>4.9000000000000004</v>
      </c>
      <c r="E302" s="4">
        <v>2.8</v>
      </c>
      <c r="F302" s="4">
        <v>0.6</v>
      </c>
      <c r="G302" s="4">
        <v>0.1</v>
      </c>
      <c r="H302" s="4">
        <v>1.4</v>
      </c>
      <c r="I302" s="6">
        <f t="shared" si="20"/>
        <v>-0.54528033555753308</v>
      </c>
      <c r="J302" s="6">
        <f t="shared" si="21"/>
        <v>0.55980927660721591</v>
      </c>
      <c r="K302" s="6">
        <f t="shared" si="22"/>
        <v>-7.5087119294208429E-2</v>
      </c>
      <c r="L302" s="6">
        <f t="shared" si="23"/>
        <v>-0.67243194220178548</v>
      </c>
      <c r="M302" s="6">
        <f t="shared" si="24"/>
        <v>-0.85898868004191842</v>
      </c>
      <c r="N302" s="6">
        <f>Table1[[#This Row],[PtsSD]]*$D$1+Table1[[#This Row],[AstSD]]*$E$1+Table1[[#This Row],[StlSD]]*$F$1+Table1[[#This Row],[BlkSD]]*$G$1+Table1[[#This Row],[RbdSD]]*$H$1</f>
        <v>-0.33554784057859954</v>
      </c>
    </row>
    <row r="303" spans="1:14" x14ac:dyDescent="0.25">
      <c r="A303" s="3">
        <v>299</v>
      </c>
      <c r="B303" s="3" t="s">
        <v>347</v>
      </c>
      <c r="C303" s="3" t="s">
        <v>24</v>
      </c>
      <c r="D303" s="4">
        <v>4.9000000000000004</v>
      </c>
      <c r="E303" s="4">
        <v>0.5</v>
      </c>
      <c r="F303" s="4">
        <v>0.2</v>
      </c>
      <c r="G303" s="4">
        <v>0.2</v>
      </c>
      <c r="H303" s="4">
        <v>1.2</v>
      </c>
      <c r="I303" s="6">
        <f t="shared" si="20"/>
        <v>-0.54528033555753308</v>
      </c>
      <c r="J303" s="6">
        <f t="shared" si="21"/>
        <v>-0.70286531962220489</v>
      </c>
      <c r="K303" s="6">
        <f t="shared" si="22"/>
        <v>-0.99134006865642643</v>
      </c>
      <c r="L303" s="6">
        <f t="shared" si="23"/>
        <v>-0.44174710509056708</v>
      </c>
      <c r="M303" s="6">
        <f t="shared" si="24"/>
        <v>-0.93987810932397442</v>
      </c>
      <c r="N303" s="6">
        <f>Table1[[#This Row],[PtsSD]]*$D$1+Table1[[#This Row],[AstSD]]*$E$1+Table1[[#This Row],[StlSD]]*$F$1+Table1[[#This Row],[BlkSD]]*$G$1+Table1[[#This Row],[RbdSD]]*$H$1</f>
        <v>-0.70709586251854484</v>
      </c>
    </row>
    <row r="304" spans="1:14" x14ac:dyDescent="0.25">
      <c r="A304" s="3">
        <v>300</v>
      </c>
      <c r="B304" s="3" t="s">
        <v>345</v>
      </c>
      <c r="C304" s="3" t="s">
        <v>38</v>
      </c>
      <c r="D304" s="4">
        <v>4.9000000000000004</v>
      </c>
      <c r="E304" s="4">
        <v>0.3</v>
      </c>
      <c r="F304" s="4">
        <v>0.4</v>
      </c>
      <c r="G304" s="4">
        <v>0.3</v>
      </c>
      <c r="H304" s="4">
        <v>4.5</v>
      </c>
      <c r="I304" s="6">
        <f t="shared" si="20"/>
        <v>-0.54528033555753308</v>
      </c>
      <c r="J304" s="6">
        <f t="shared" si="21"/>
        <v>-0.81266311059867624</v>
      </c>
      <c r="K304" s="6">
        <f t="shared" si="22"/>
        <v>-0.53321359397531742</v>
      </c>
      <c r="L304" s="6">
        <f t="shared" si="23"/>
        <v>-0.21106226797934879</v>
      </c>
      <c r="M304" s="6">
        <f t="shared" si="24"/>
        <v>0.39479747382995067</v>
      </c>
      <c r="N304" s="6">
        <f>Table1[[#This Row],[PtsSD]]*$D$1+Table1[[#This Row],[AstSD]]*$E$1+Table1[[#This Row],[StlSD]]*$F$1+Table1[[#This Row],[BlkSD]]*$G$1+Table1[[#This Row],[RbdSD]]*$H$1</f>
        <v>-0.35879860731420504</v>
      </c>
    </row>
    <row r="305" spans="1:14" x14ac:dyDescent="0.25">
      <c r="A305" s="3">
        <v>301</v>
      </c>
      <c r="B305" s="3" t="s">
        <v>349</v>
      </c>
      <c r="C305" s="3" t="s">
        <v>59</v>
      </c>
      <c r="D305" s="4">
        <v>4.9000000000000004</v>
      </c>
      <c r="E305" s="4">
        <v>3.4</v>
      </c>
      <c r="F305" s="4">
        <v>0.6</v>
      </c>
      <c r="G305" s="4">
        <v>0.2</v>
      </c>
      <c r="H305" s="4">
        <v>2.2000000000000002</v>
      </c>
      <c r="I305" s="6">
        <f t="shared" si="20"/>
        <v>-0.54528033555753308</v>
      </c>
      <c r="J305" s="6">
        <f t="shared" si="21"/>
        <v>0.88920264953663009</v>
      </c>
      <c r="K305" s="6">
        <f t="shared" si="22"/>
        <v>-7.5087119294208429E-2</v>
      </c>
      <c r="L305" s="6">
        <f t="shared" si="23"/>
        <v>-0.44174710509056708</v>
      </c>
      <c r="M305" s="6">
        <f t="shared" si="24"/>
        <v>-0.53543096291369408</v>
      </c>
      <c r="N305" s="6">
        <f>Table1[[#This Row],[PtsSD]]*$D$1+Table1[[#This Row],[AstSD]]*$E$1+Table1[[#This Row],[StlSD]]*$F$1+Table1[[#This Row],[BlkSD]]*$G$1+Table1[[#This Row],[RbdSD]]*$H$1</f>
        <v>-0.17035489700038906</v>
      </c>
    </row>
    <row r="306" spans="1:14" x14ac:dyDescent="0.25">
      <c r="A306" s="3">
        <v>302</v>
      </c>
      <c r="B306" s="3" t="s">
        <v>355</v>
      </c>
      <c r="C306" s="3" t="s">
        <v>83</v>
      </c>
      <c r="D306" s="4">
        <v>4.8</v>
      </c>
      <c r="E306" s="4">
        <v>0.7</v>
      </c>
      <c r="F306" s="4">
        <v>0.6</v>
      </c>
      <c r="G306" s="4">
        <v>0.4</v>
      </c>
      <c r="H306" s="4">
        <v>2.8</v>
      </c>
      <c r="I306" s="6">
        <f t="shared" si="20"/>
        <v>-0.56237354066541112</v>
      </c>
      <c r="J306" s="6">
        <f t="shared" si="21"/>
        <v>-0.59306752864573353</v>
      </c>
      <c r="K306" s="6">
        <f t="shared" si="22"/>
        <v>-7.5087119294208429E-2</v>
      </c>
      <c r="L306" s="6">
        <f t="shared" si="23"/>
        <v>1.9622569131869612E-2</v>
      </c>
      <c r="M306" s="6">
        <f t="shared" si="24"/>
        <v>-0.29276267506752601</v>
      </c>
      <c r="N306" s="6">
        <f>Table1[[#This Row],[PtsSD]]*$D$1+Table1[[#This Row],[AstSD]]*$E$1+Table1[[#This Row],[StlSD]]*$F$1+Table1[[#This Row],[BlkSD]]*$G$1+Table1[[#This Row],[RbdSD]]*$H$1</f>
        <v>-0.35419778546662611</v>
      </c>
    </row>
    <row r="307" spans="1:14" x14ac:dyDescent="0.25">
      <c r="A307" s="3">
        <v>303</v>
      </c>
      <c r="B307" s="3" t="s">
        <v>353</v>
      </c>
      <c r="C307" s="3" t="s">
        <v>26</v>
      </c>
      <c r="D307" s="4">
        <v>4.8</v>
      </c>
      <c r="E307" s="4">
        <v>0.7</v>
      </c>
      <c r="F307" s="4">
        <v>0.3</v>
      </c>
      <c r="G307" s="4">
        <v>1.6</v>
      </c>
      <c r="H307" s="4">
        <v>5.6</v>
      </c>
      <c r="I307" s="6">
        <f t="shared" si="20"/>
        <v>-0.56237354066541112</v>
      </c>
      <c r="J307" s="6">
        <f t="shared" si="21"/>
        <v>-0.59306752864573353</v>
      </c>
      <c r="K307" s="6">
        <f t="shared" si="22"/>
        <v>-0.76227683131587198</v>
      </c>
      <c r="L307" s="6">
        <f t="shared" si="23"/>
        <v>2.7878406144664893</v>
      </c>
      <c r="M307" s="6">
        <f t="shared" si="24"/>
        <v>0.83968933488125896</v>
      </c>
      <c r="N307" s="6">
        <f>Table1[[#This Row],[PtsSD]]*$D$1+Table1[[#This Row],[AstSD]]*$E$1+Table1[[#This Row],[StlSD]]*$F$1+Table1[[#This Row],[BlkSD]]*$G$1+Table1[[#This Row],[RbdSD]]*$H$1</f>
        <v>0.1844468665200743</v>
      </c>
    </row>
    <row r="308" spans="1:14" x14ac:dyDescent="0.25">
      <c r="A308" s="3">
        <v>304</v>
      </c>
      <c r="B308" s="3" t="s">
        <v>352</v>
      </c>
      <c r="C308" s="3" t="s">
        <v>26</v>
      </c>
      <c r="D308" s="4">
        <v>4.8</v>
      </c>
      <c r="E308" s="4">
        <v>0.7</v>
      </c>
      <c r="F308" s="4">
        <v>0.5</v>
      </c>
      <c r="G308" s="4">
        <v>0.8</v>
      </c>
      <c r="H308" s="4">
        <v>5</v>
      </c>
      <c r="I308" s="6">
        <f t="shared" si="20"/>
        <v>-0.56237354066541112</v>
      </c>
      <c r="J308" s="6">
        <f t="shared" si="21"/>
        <v>-0.59306752864573353</v>
      </c>
      <c r="K308" s="6">
        <f t="shared" si="22"/>
        <v>-0.30415035663476292</v>
      </c>
      <c r="L308" s="6">
        <f t="shared" si="23"/>
        <v>0.94236191757674292</v>
      </c>
      <c r="M308" s="6">
        <f t="shared" si="24"/>
        <v>0.59702104703509085</v>
      </c>
      <c r="N308" s="6">
        <f>Table1[[#This Row],[PtsSD]]*$D$1+Table1[[#This Row],[AstSD]]*$E$1+Table1[[#This Row],[StlSD]]*$F$1+Table1[[#This Row],[BlkSD]]*$G$1+Table1[[#This Row],[RbdSD]]*$H$1</f>
        <v>-7.2189624380454898E-2</v>
      </c>
    </row>
    <row r="309" spans="1:14" x14ac:dyDescent="0.25">
      <c r="A309" s="3">
        <v>305</v>
      </c>
      <c r="B309" s="3" t="s">
        <v>351</v>
      </c>
      <c r="C309" s="3" t="s">
        <v>22</v>
      </c>
      <c r="D309" s="4">
        <v>4.8</v>
      </c>
      <c r="E309" s="4">
        <v>0.6</v>
      </c>
      <c r="F309" s="4">
        <v>0.8</v>
      </c>
      <c r="G309" s="4">
        <v>0.3</v>
      </c>
      <c r="H309" s="4">
        <v>2</v>
      </c>
      <c r="I309" s="6">
        <f t="shared" si="20"/>
        <v>-0.56237354066541112</v>
      </c>
      <c r="J309" s="6">
        <f t="shared" si="21"/>
        <v>-0.64796642413396921</v>
      </c>
      <c r="K309" s="6">
        <f t="shared" si="22"/>
        <v>0.38303935538690076</v>
      </c>
      <c r="L309" s="6">
        <f t="shared" si="23"/>
        <v>-0.21106226797934879</v>
      </c>
      <c r="M309" s="6">
        <f t="shared" si="24"/>
        <v>-0.61632039219575019</v>
      </c>
      <c r="N309" s="6">
        <f>Table1[[#This Row],[PtsSD]]*$D$1+Table1[[#This Row],[AstSD]]*$E$1+Table1[[#This Row],[StlSD]]*$F$1+Table1[[#This Row],[BlkSD]]*$G$1+Table1[[#This Row],[RbdSD]]*$H$1</f>
        <v>-0.39577286235443443</v>
      </c>
    </row>
    <row r="310" spans="1:14" x14ac:dyDescent="0.25">
      <c r="A310" s="3">
        <v>306</v>
      </c>
      <c r="B310" s="3" t="s">
        <v>356</v>
      </c>
      <c r="C310" s="3" t="s">
        <v>22</v>
      </c>
      <c r="D310" s="4">
        <v>4.8</v>
      </c>
      <c r="E310" s="4">
        <v>0.3</v>
      </c>
      <c r="F310" s="4">
        <v>0.3</v>
      </c>
      <c r="G310" s="4">
        <v>0.5</v>
      </c>
      <c r="H310" s="4">
        <v>2.6</v>
      </c>
      <c r="I310" s="6">
        <f t="shared" si="20"/>
        <v>-0.56237354066541112</v>
      </c>
      <c r="J310" s="6">
        <f t="shared" si="21"/>
        <v>-0.81266311059867624</v>
      </c>
      <c r="K310" s="6">
        <f t="shared" si="22"/>
        <v>-0.76227683131587198</v>
      </c>
      <c r="L310" s="6">
        <f t="shared" si="23"/>
        <v>0.25030740624308789</v>
      </c>
      <c r="M310" s="6">
        <f t="shared" si="24"/>
        <v>-0.37365210434958196</v>
      </c>
      <c r="N310" s="6">
        <f>Table1[[#This Row],[PtsSD]]*$D$1+Table1[[#This Row],[AstSD]]*$E$1+Table1[[#This Row],[StlSD]]*$F$1+Table1[[#This Row],[BlkSD]]*$G$1+Table1[[#This Row],[RbdSD]]*$H$1</f>
        <v>-0.48277051895019257</v>
      </c>
    </row>
    <row r="311" spans="1:14" x14ac:dyDescent="0.25">
      <c r="A311" s="3">
        <v>307</v>
      </c>
      <c r="B311" s="3" t="s">
        <v>354</v>
      </c>
      <c r="C311" s="3" t="s">
        <v>34</v>
      </c>
      <c r="D311" s="4">
        <v>4.8</v>
      </c>
      <c r="E311" s="4">
        <v>0.5</v>
      </c>
      <c r="F311" s="4">
        <v>0.3</v>
      </c>
      <c r="G311" s="4">
        <v>0.3</v>
      </c>
      <c r="H311" s="4">
        <v>4.4000000000000004</v>
      </c>
      <c r="I311" s="6">
        <f t="shared" si="20"/>
        <v>-0.56237354066541112</v>
      </c>
      <c r="J311" s="6">
        <f t="shared" si="21"/>
        <v>-0.70286531962220489</v>
      </c>
      <c r="K311" s="6">
        <f t="shared" si="22"/>
        <v>-0.76227683131587198</v>
      </c>
      <c r="L311" s="6">
        <f t="shared" si="23"/>
        <v>-0.21106226797934879</v>
      </c>
      <c r="M311" s="6">
        <f t="shared" si="24"/>
        <v>0.35435275918892278</v>
      </c>
      <c r="N311" s="6">
        <f>Table1[[#This Row],[PtsSD]]*$D$1+Table1[[#This Row],[AstSD]]*$E$1+Table1[[#This Row],[StlSD]]*$F$1+Table1[[#This Row],[BlkSD]]*$G$1+Table1[[#This Row],[RbdSD]]*$H$1</f>
        <v>-0.38441543918056287</v>
      </c>
    </row>
    <row r="312" spans="1:14" x14ac:dyDescent="0.25">
      <c r="A312" s="3">
        <v>308</v>
      </c>
      <c r="B312" s="3" t="s">
        <v>357</v>
      </c>
      <c r="C312" s="3" t="s">
        <v>40</v>
      </c>
      <c r="D312" s="4">
        <v>4.7</v>
      </c>
      <c r="E312" s="4">
        <v>1.8</v>
      </c>
      <c r="F312" s="4">
        <v>0.5</v>
      </c>
      <c r="G312" s="4">
        <v>0</v>
      </c>
      <c r="H312" s="4">
        <v>0.7</v>
      </c>
      <c r="I312" s="6">
        <f t="shared" si="20"/>
        <v>-0.57946674577328905</v>
      </c>
      <c r="J312" s="6">
        <f t="shared" si="21"/>
        <v>1.0820321724859083E-2</v>
      </c>
      <c r="K312" s="6">
        <f t="shared" si="22"/>
        <v>-0.30415035663476292</v>
      </c>
      <c r="L312" s="6">
        <f t="shared" si="23"/>
        <v>-0.90311677931300371</v>
      </c>
      <c r="M312" s="6">
        <f t="shared" si="24"/>
        <v>-1.1421016825291146</v>
      </c>
      <c r="N312" s="6">
        <f>Table1[[#This Row],[PtsSD]]*$D$1+Table1[[#This Row],[AstSD]]*$E$1+Table1[[#This Row],[StlSD]]*$F$1+Table1[[#This Row],[BlkSD]]*$G$1+Table1[[#This Row],[RbdSD]]*$H$1</f>
        <v>-0.58118636628500275</v>
      </c>
    </row>
    <row r="313" spans="1:14" x14ac:dyDescent="0.25">
      <c r="A313" s="3">
        <v>309</v>
      </c>
      <c r="B313" s="3" t="s">
        <v>358</v>
      </c>
      <c r="C313" s="3" t="s">
        <v>47</v>
      </c>
      <c r="D313" s="4">
        <v>4.7</v>
      </c>
      <c r="E313" s="4">
        <v>2.6</v>
      </c>
      <c r="F313" s="4">
        <v>0.5</v>
      </c>
      <c r="G313" s="4">
        <v>0.1</v>
      </c>
      <c r="H313" s="4">
        <v>1.7</v>
      </c>
      <c r="I313" s="6">
        <f t="shared" si="20"/>
        <v>-0.57946674577328905</v>
      </c>
      <c r="J313" s="6">
        <f t="shared" si="21"/>
        <v>0.45001148563074461</v>
      </c>
      <c r="K313" s="6">
        <f t="shared" si="22"/>
        <v>-0.30415035663476292</v>
      </c>
      <c r="L313" s="6">
        <f t="shared" si="23"/>
        <v>-0.67243194220178548</v>
      </c>
      <c r="M313" s="6">
        <f t="shared" si="24"/>
        <v>-0.73765453611883436</v>
      </c>
      <c r="N313" s="6">
        <f>Table1[[#This Row],[PtsSD]]*$D$1+Table1[[#This Row],[AstSD]]*$E$1+Table1[[#This Row],[StlSD]]*$F$1+Table1[[#This Row],[BlkSD]]*$G$1+Table1[[#This Row],[RbdSD]]*$H$1</f>
        <v>-0.37785597865508691</v>
      </c>
    </row>
    <row r="314" spans="1:14" x14ac:dyDescent="0.25">
      <c r="A314" s="3">
        <v>310</v>
      </c>
      <c r="B314" s="3" t="s">
        <v>360</v>
      </c>
      <c r="C314" s="3" t="s">
        <v>43</v>
      </c>
      <c r="D314" s="4">
        <v>4.7</v>
      </c>
      <c r="E314" s="4">
        <v>1.1000000000000001</v>
      </c>
      <c r="F314" s="4">
        <v>0.4</v>
      </c>
      <c r="G314" s="4">
        <v>0.5</v>
      </c>
      <c r="H314" s="4">
        <v>4.8</v>
      </c>
      <c r="I314" s="6">
        <f t="shared" si="20"/>
        <v>-0.57946674577328905</v>
      </c>
      <c r="J314" s="6">
        <f t="shared" si="21"/>
        <v>-0.37347194669279071</v>
      </c>
      <c r="K314" s="6">
        <f t="shared" si="22"/>
        <v>-0.53321359397531742</v>
      </c>
      <c r="L314" s="6">
        <f t="shared" si="23"/>
        <v>0.25030740624308789</v>
      </c>
      <c r="M314" s="6">
        <f t="shared" si="24"/>
        <v>0.51613161775303473</v>
      </c>
      <c r="N314" s="6">
        <f>Table1[[#This Row],[PtsSD]]*$D$1+Table1[[#This Row],[AstSD]]*$E$1+Table1[[#This Row],[StlSD]]*$F$1+Table1[[#This Row],[BlkSD]]*$G$1+Table1[[#This Row],[RbdSD]]*$H$1</f>
        <v>-0.18774401767977228</v>
      </c>
    </row>
    <row r="315" spans="1:14" x14ac:dyDescent="0.25">
      <c r="A315" s="3">
        <v>311</v>
      </c>
      <c r="B315" s="3" t="s">
        <v>359</v>
      </c>
      <c r="C315" s="3" t="s">
        <v>59</v>
      </c>
      <c r="D315" s="4">
        <v>4.7</v>
      </c>
      <c r="E315" s="4">
        <v>0.3</v>
      </c>
      <c r="F315" s="4">
        <v>0.1</v>
      </c>
      <c r="G315" s="4">
        <v>0.5</v>
      </c>
      <c r="H315" s="4">
        <v>2.4</v>
      </c>
      <c r="I315" s="6">
        <f t="shared" si="20"/>
        <v>-0.57946674577328905</v>
      </c>
      <c r="J315" s="6">
        <f t="shared" si="21"/>
        <v>-0.81266311059867624</v>
      </c>
      <c r="K315" s="6">
        <f t="shared" si="22"/>
        <v>-1.220403305996981</v>
      </c>
      <c r="L315" s="6">
        <f t="shared" si="23"/>
        <v>0.25030740624308789</v>
      </c>
      <c r="M315" s="6">
        <f t="shared" si="24"/>
        <v>-0.45454153363163813</v>
      </c>
      <c r="N315" s="6">
        <f>Table1[[#This Row],[PtsSD]]*$D$1+Table1[[#This Row],[AstSD]]*$E$1+Table1[[#This Row],[StlSD]]*$F$1+Table1[[#This Row],[BlkSD]]*$G$1+Table1[[#This Row],[RbdSD]]*$H$1</f>
        <v>-0.57279533754113365</v>
      </c>
    </row>
    <row r="316" spans="1:14" x14ac:dyDescent="0.25">
      <c r="A316" s="3">
        <v>312</v>
      </c>
      <c r="B316" s="3" t="s">
        <v>362</v>
      </c>
      <c r="C316" s="3" t="s">
        <v>45</v>
      </c>
      <c r="D316" s="4">
        <v>4.5999999999999996</v>
      </c>
      <c r="E316" s="4">
        <v>0.8</v>
      </c>
      <c r="F316" s="4">
        <v>0.8</v>
      </c>
      <c r="G316" s="4">
        <v>0.3</v>
      </c>
      <c r="H316" s="4">
        <v>2.5</v>
      </c>
      <c r="I316" s="6">
        <f t="shared" si="20"/>
        <v>-0.59655995088116709</v>
      </c>
      <c r="J316" s="6">
        <f t="shared" si="21"/>
        <v>-0.53816863315749786</v>
      </c>
      <c r="K316" s="6">
        <f t="shared" si="22"/>
        <v>0.38303935538690076</v>
      </c>
      <c r="L316" s="6">
        <f t="shared" si="23"/>
        <v>-0.21106226797934879</v>
      </c>
      <c r="M316" s="6">
        <f t="shared" si="24"/>
        <v>-0.41409681899061002</v>
      </c>
      <c r="N316" s="6">
        <f>Table1[[#This Row],[PtsSD]]*$D$1+Table1[[#This Row],[AstSD]]*$E$1+Table1[[#This Row],[StlSD]]*$F$1+Table1[[#This Row],[BlkSD]]*$G$1+Table1[[#This Row],[RbdSD]]*$H$1</f>
        <v>-0.34362451258283888</v>
      </c>
    </row>
    <row r="317" spans="1:14" x14ac:dyDescent="0.25">
      <c r="A317" s="3">
        <v>313</v>
      </c>
      <c r="B317" s="3" t="s">
        <v>363</v>
      </c>
      <c r="C317" s="3" t="s">
        <v>100</v>
      </c>
      <c r="D317" s="4">
        <v>4.5999999999999996</v>
      </c>
      <c r="E317" s="4">
        <v>0.3</v>
      </c>
      <c r="F317" s="4">
        <v>0.2</v>
      </c>
      <c r="G317" s="4">
        <v>0.3</v>
      </c>
      <c r="H317" s="4">
        <v>1.7</v>
      </c>
      <c r="I317" s="6">
        <f t="shared" si="20"/>
        <v>-0.59655995088116709</v>
      </c>
      <c r="J317" s="6">
        <f t="shared" si="21"/>
        <v>-0.81266311059867624</v>
      </c>
      <c r="K317" s="6">
        <f t="shared" si="22"/>
        <v>-0.99134006865642643</v>
      </c>
      <c r="L317" s="6">
        <f t="shared" si="23"/>
        <v>-0.21106226797934879</v>
      </c>
      <c r="M317" s="6">
        <f t="shared" si="24"/>
        <v>-0.73765453611883436</v>
      </c>
      <c r="N317" s="6">
        <f>Table1[[#This Row],[PtsSD]]*$D$1+Table1[[#This Row],[AstSD]]*$E$1+Table1[[#This Row],[StlSD]]*$F$1+Table1[[#This Row],[BlkSD]]*$G$1+Table1[[#This Row],[RbdSD]]*$H$1</f>
        <v>-0.66939186510321846</v>
      </c>
    </row>
    <row r="318" spans="1:14" x14ac:dyDescent="0.25">
      <c r="A318" s="3">
        <v>314</v>
      </c>
      <c r="B318" s="3" t="s">
        <v>361</v>
      </c>
      <c r="C318" s="3" t="s">
        <v>28</v>
      </c>
      <c r="D318" s="4">
        <v>4.5999999999999996</v>
      </c>
      <c r="E318" s="4">
        <v>1</v>
      </c>
      <c r="F318" s="4">
        <v>0.4</v>
      </c>
      <c r="G318" s="4">
        <v>0.2</v>
      </c>
      <c r="H318" s="4">
        <v>1.1000000000000001</v>
      </c>
      <c r="I318" s="6">
        <f t="shared" si="20"/>
        <v>-0.59655995088116709</v>
      </c>
      <c r="J318" s="6">
        <f t="shared" si="21"/>
        <v>-0.42837084218102645</v>
      </c>
      <c r="K318" s="6">
        <f t="shared" si="22"/>
        <v>-0.53321359397531742</v>
      </c>
      <c r="L318" s="6">
        <f t="shared" si="23"/>
        <v>-0.44174710509056708</v>
      </c>
      <c r="M318" s="6">
        <f t="shared" si="24"/>
        <v>-0.98032282396500248</v>
      </c>
      <c r="N318" s="6">
        <f>Table1[[#This Row],[PtsSD]]*$D$1+Table1[[#This Row],[AstSD]]*$E$1+Table1[[#This Row],[StlSD]]*$F$1+Table1[[#This Row],[BlkSD]]*$G$1+Table1[[#This Row],[RbdSD]]*$H$1</f>
        <v>-0.60695082335343864</v>
      </c>
    </row>
    <row r="319" spans="1:14" x14ac:dyDescent="0.25">
      <c r="A319" s="3">
        <v>315</v>
      </c>
      <c r="B319" s="3" t="s">
        <v>367</v>
      </c>
      <c r="C319" s="3" t="s">
        <v>52</v>
      </c>
      <c r="D319" s="4">
        <v>4.5</v>
      </c>
      <c r="E319" s="4">
        <v>1.6</v>
      </c>
      <c r="F319" s="4">
        <v>0.4</v>
      </c>
      <c r="G319" s="4">
        <v>0</v>
      </c>
      <c r="H319" s="4">
        <v>1.1000000000000001</v>
      </c>
      <c r="I319" s="6">
        <f t="shared" si="20"/>
        <v>-0.61365315598904502</v>
      </c>
      <c r="J319" s="6">
        <f t="shared" si="21"/>
        <v>-9.8977469251612271E-2</v>
      </c>
      <c r="K319" s="6">
        <f t="shared" si="22"/>
        <v>-0.53321359397531742</v>
      </c>
      <c r="L319" s="6">
        <f t="shared" si="23"/>
        <v>-0.90311677931300371</v>
      </c>
      <c r="M319" s="6">
        <f t="shared" si="24"/>
        <v>-0.98032282396500248</v>
      </c>
      <c r="N319" s="6">
        <f>Table1[[#This Row],[PtsSD]]*$D$1+Table1[[#This Row],[AstSD]]*$E$1+Table1[[#This Row],[StlSD]]*$F$1+Table1[[#This Row],[BlkSD]]*$G$1+Table1[[#This Row],[RbdSD]]*$H$1</f>
        <v>-0.61540556143328462</v>
      </c>
    </row>
    <row r="320" spans="1:14" x14ac:dyDescent="0.25">
      <c r="A320" s="3">
        <v>316</v>
      </c>
      <c r="B320" s="3" t="s">
        <v>365</v>
      </c>
      <c r="C320" s="3" t="s">
        <v>107</v>
      </c>
      <c r="D320" s="4">
        <v>4.5</v>
      </c>
      <c r="E320" s="4">
        <v>0.9</v>
      </c>
      <c r="F320" s="4">
        <v>0.4</v>
      </c>
      <c r="G320" s="4">
        <v>0.2</v>
      </c>
      <c r="H320" s="4">
        <v>1.6</v>
      </c>
      <c r="I320" s="6">
        <f t="shared" si="20"/>
        <v>-0.61365315598904502</v>
      </c>
      <c r="J320" s="6">
        <f t="shared" si="21"/>
        <v>-0.48326973766926212</v>
      </c>
      <c r="K320" s="6">
        <f t="shared" si="22"/>
        <v>-0.53321359397531742</v>
      </c>
      <c r="L320" s="6">
        <f t="shared" si="23"/>
        <v>-0.44174710509056708</v>
      </c>
      <c r="M320" s="6">
        <f t="shared" si="24"/>
        <v>-0.7780992507598623</v>
      </c>
      <c r="N320" s="6">
        <f>Table1[[#This Row],[PtsSD]]*$D$1+Table1[[#This Row],[AstSD]]*$E$1+Table1[[#This Row],[StlSD]]*$F$1+Table1[[#This Row],[BlkSD]]*$G$1+Table1[[#This Row],[RbdSD]]*$H$1</f>
        <v>-0.58261384934242111</v>
      </c>
    </row>
    <row r="321" spans="1:14" x14ac:dyDescent="0.25">
      <c r="A321" s="3">
        <v>317</v>
      </c>
      <c r="B321" s="3" t="s">
        <v>366</v>
      </c>
      <c r="C321" s="3" t="s">
        <v>73</v>
      </c>
      <c r="D321" s="4">
        <v>4.5</v>
      </c>
      <c r="E321" s="4">
        <v>0.7</v>
      </c>
      <c r="F321" s="4">
        <v>0.4</v>
      </c>
      <c r="G321" s="4">
        <v>0.1</v>
      </c>
      <c r="H321" s="4">
        <v>1.5</v>
      </c>
      <c r="I321" s="6">
        <f t="shared" si="20"/>
        <v>-0.61365315598904502</v>
      </c>
      <c r="J321" s="6">
        <f t="shared" si="21"/>
        <v>-0.59306752864573353</v>
      </c>
      <c r="K321" s="6">
        <f t="shared" si="22"/>
        <v>-0.53321359397531742</v>
      </c>
      <c r="L321" s="6">
        <f t="shared" si="23"/>
        <v>-0.67243194220178548</v>
      </c>
      <c r="M321" s="6">
        <f t="shared" si="24"/>
        <v>-0.81854396540089036</v>
      </c>
      <c r="N321" s="6">
        <f>Table1[[#This Row],[PtsSD]]*$D$1+Table1[[#This Row],[AstSD]]*$E$1+Table1[[#This Row],[StlSD]]*$F$1+Table1[[#This Row],[BlkSD]]*$G$1+Table1[[#This Row],[RbdSD]]*$H$1</f>
        <v>-0.64726507603260375</v>
      </c>
    </row>
    <row r="322" spans="1:14" x14ac:dyDescent="0.25">
      <c r="A322" s="3">
        <v>318</v>
      </c>
      <c r="B322" s="3" t="s">
        <v>364</v>
      </c>
      <c r="C322" s="3" t="s">
        <v>24</v>
      </c>
      <c r="D322" s="4">
        <v>4.5</v>
      </c>
      <c r="E322" s="4">
        <v>1</v>
      </c>
      <c r="F322" s="4">
        <v>0.9</v>
      </c>
      <c r="G322" s="4">
        <v>0.1</v>
      </c>
      <c r="H322" s="4">
        <v>1.8</v>
      </c>
      <c r="I322" s="6">
        <f t="shared" si="20"/>
        <v>-0.61365315598904502</v>
      </c>
      <c r="J322" s="6">
        <f t="shared" si="21"/>
        <v>-0.42837084218102645</v>
      </c>
      <c r="K322" s="6">
        <f t="shared" si="22"/>
        <v>0.61210259272745526</v>
      </c>
      <c r="L322" s="6">
        <f t="shared" si="23"/>
        <v>-0.67243194220178548</v>
      </c>
      <c r="M322" s="6">
        <f t="shared" si="24"/>
        <v>-0.6972098214778063</v>
      </c>
      <c r="N322" s="6">
        <f>Table1[[#This Row],[PtsSD]]*$D$1+Table1[[#This Row],[AstSD]]*$E$1+Table1[[#This Row],[StlSD]]*$F$1+Table1[[#This Row],[BlkSD]]*$G$1+Table1[[#This Row],[RbdSD]]*$H$1</f>
        <v>-0.41826148194962964</v>
      </c>
    </row>
    <row r="323" spans="1:14" x14ac:dyDescent="0.25">
      <c r="A323" s="3">
        <v>319</v>
      </c>
      <c r="B323" s="3" t="s">
        <v>368</v>
      </c>
      <c r="C323" s="3" t="s">
        <v>92</v>
      </c>
      <c r="D323" s="4">
        <v>4.4000000000000004</v>
      </c>
      <c r="E323" s="4">
        <v>0.4</v>
      </c>
      <c r="F323" s="4">
        <v>0.4</v>
      </c>
      <c r="G323" s="4">
        <v>0.7</v>
      </c>
      <c r="H323" s="4">
        <v>3.5</v>
      </c>
      <c r="I323" s="6">
        <f t="shared" si="20"/>
        <v>-0.63074636109692284</v>
      </c>
      <c r="J323" s="6">
        <f t="shared" si="21"/>
        <v>-0.75776421511044068</v>
      </c>
      <c r="K323" s="6">
        <f t="shared" si="22"/>
        <v>-0.53321359397531742</v>
      </c>
      <c r="L323" s="6">
        <f t="shared" si="23"/>
        <v>0.71167708046552447</v>
      </c>
      <c r="M323" s="6">
        <f t="shared" si="24"/>
        <v>-9.6496725803296678E-3</v>
      </c>
      <c r="N323" s="6">
        <f>Table1[[#This Row],[PtsSD]]*$D$1+Table1[[#This Row],[AstSD]]*$E$1+Table1[[#This Row],[StlSD]]*$F$1+Table1[[#This Row],[BlkSD]]*$G$1+Table1[[#This Row],[RbdSD]]*$H$1</f>
        <v>-0.31593716289369994</v>
      </c>
    </row>
    <row r="324" spans="1:14" x14ac:dyDescent="0.25">
      <c r="A324" s="3">
        <v>320</v>
      </c>
      <c r="B324" s="3" t="s">
        <v>369</v>
      </c>
      <c r="C324" s="3" t="s">
        <v>49</v>
      </c>
      <c r="D324" s="4">
        <v>4.4000000000000004</v>
      </c>
      <c r="E324" s="4">
        <v>1</v>
      </c>
      <c r="F324" s="4">
        <v>0.5</v>
      </c>
      <c r="G324" s="4">
        <v>0.2</v>
      </c>
      <c r="H324" s="4">
        <v>1.2</v>
      </c>
      <c r="I324" s="6">
        <f t="shared" si="20"/>
        <v>-0.63074636109692284</v>
      </c>
      <c r="J324" s="6">
        <f t="shared" si="21"/>
        <v>-0.42837084218102645</v>
      </c>
      <c r="K324" s="6">
        <f t="shared" si="22"/>
        <v>-0.30415035663476292</v>
      </c>
      <c r="L324" s="6">
        <f t="shared" si="23"/>
        <v>-0.44174710509056708</v>
      </c>
      <c r="M324" s="6">
        <f t="shared" si="24"/>
        <v>-0.93987810932397442</v>
      </c>
      <c r="N324" s="6">
        <f>Table1[[#This Row],[PtsSD]]*$D$1+Table1[[#This Row],[AstSD]]*$E$1+Table1[[#This Row],[StlSD]]*$F$1+Table1[[#This Row],[BlkSD]]*$G$1+Table1[[#This Row],[RbdSD]]*$H$1</f>
        <v>-0.57475831788887644</v>
      </c>
    </row>
    <row r="325" spans="1:14" x14ac:dyDescent="0.25">
      <c r="A325" s="3">
        <v>321</v>
      </c>
      <c r="B325" s="3" t="s">
        <v>370</v>
      </c>
      <c r="C325" s="3" t="s">
        <v>66</v>
      </c>
      <c r="D325" s="4">
        <v>4.3</v>
      </c>
      <c r="E325" s="4">
        <v>1.1000000000000001</v>
      </c>
      <c r="F325" s="4">
        <v>1</v>
      </c>
      <c r="G325" s="4">
        <v>0.4</v>
      </c>
      <c r="H325" s="4">
        <v>4.8</v>
      </c>
      <c r="I325" s="6">
        <f t="shared" ref="I325:I388" si="25">(D325-AVERAGE(D$5:D$486))/_xlfn.STDEV.P(D$5:D$486)</f>
        <v>-0.64783956620480088</v>
      </c>
      <c r="J325" s="6">
        <f t="shared" ref="J325:J388" si="26">(E325-AVERAGE(E$5:E$486))/_xlfn.STDEV.P(E$5:E$486)</f>
        <v>-0.37347194669279071</v>
      </c>
      <c r="K325" s="6">
        <f t="shared" ref="K325:K388" si="27">(F325-AVERAGE(F$5:F$486))/_xlfn.STDEV.P(F$5:F$486)</f>
        <v>0.84116583006800971</v>
      </c>
      <c r="L325" s="6">
        <f t="shared" ref="L325:L388" si="28">(G325-AVERAGE(G$5:G$486))/_xlfn.STDEV.P(G$5:G$486)</f>
        <v>1.9622569131869612E-2</v>
      </c>
      <c r="M325" s="6">
        <f t="shared" ref="M325:M388" si="29">(H325-AVERAGE(H$5:H$486))/_xlfn.STDEV.P(H$5:H$486)</f>
        <v>0.51613161775303473</v>
      </c>
      <c r="N325" s="6">
        <f>Table1[[#This Row],[PtsSD]]*$D$1+Table1[[#This Row],[AstSD]]*$E$1+Table1[[#This Row],[StlSD]]*$F$1+Table1[[#This Row],[BlkSD]]*$G$1+Table1[[#This Row],[RbdSD]]*$H$1</f>
        <v>-3.6701675769409553E-2</v>
      </c>
    </row>
    <row r="326" spans="1:14" x14ac:dyDescent="0.25">
      <c r="A326" s="3">
        <v>322</v>
      </c>
      <c r="B326" s="3" t="s">
        <v>371</v>
      </c>
      <c r="C326" s="3" t="s">
        <v>22</v>
      </c>
      <c r="D326" s="4">
        <v>4.3</v>
      </c>
      <c r="E326" s="4">
        <v>1.6</v>
      </c>
      <c r="F326" s="4">
        <v>0.8</v>
      </c>
      <c r="G326" s="4">
        <v>0.8</v>
      </c>
      <c r="H326" s="4">
        <v>4.2</v>
      </c>
      <c r="I326" s="6">
        <f t="shared" si="25"/>
        <v>-0.64783956620480088</v>
      </c>
      <c r="J326" s="6">
        <f t="shared" si="26"/>
        <v>-9.8977469251612271E-2</v>
      </c>
      <c r="K326" s="6">
        <f t="shared" si="27"/>
        <v>0.38303935538690076</v>
      </c>
      <c r="L326" s="6">
        <f t="shared" si="28"/>
        <v>0.94236191757674292</v>
      </c>
      <c r="M326" s="6">
        <f t="shared" si="29"/>
        <v>0.27346332990686667</v>
      </c>
      <c r="N326" s="6">
        <f>Table1[[#This Row],[PtsSD]]*$D$1+Table1[[#This Row],[AstSD]]*$E$1+Table1[[#This Row],[StlSD]]*$F$1+Table1[[#This Row],[BlkSD]]*$G$1+Table1[[#This Row],[RbdSD]]*$H$1</f>
        <v>3.9355493214157149E-2</v>
      </c>
    </row>
    <row r="327" spans="1:14" x14ac:dyDescent="0.25">
      <c r="A327" s="3">
        <v>323</v>
      </c>
      <c r="B327" s="3" t="s">
        <v>377</v>
      </c>
      <c r="C327" s="3" t="s">
        <v>47</v>
      </c>
      <c r="D327" s="4">
        <v>4.2</v>
      </c>
      <c r="E327" s="4">
        <v>0.3</v>
      </c>
      <c r="F327" s="4">
        <v>0.4</v>
      </c>
      <c r="G327" s="4">
        <v>0.2</v>
      </c>
      <c r="H327" s="4">
        <v>3</v>
      </c>
      <c r="I327" s="6">
        <f t="shared" si="25"/>
        <v>-0.66493277131267881</v>
      </c>
      <c r="J327" s="6">
        <f t="shared" si="26"/>
        <v>-0.81266311059867624</v>
      </c>
      <c r="K327" s="6">
        <f t="shared" si="27"/>
        <v>-0.53321359397531742</v>
      </c>
      <c r="L327" s="6">
        <f t="shared" si="28"/>
        <v>-0.44174710509056708</v>
      </c>
      <c r="M327" s="6">
        <f t="shared" si="29"/>
        <v>-0.21187324578546984</v>
      </c>
      <c r="N327" s="6">
        <f>Table1[[#This Row],[PtsSD]]*$D$1+Table1[[#This Row],[AstSD]]*$E$1+Table1[[#This Row],[StlSD]]*$F$1+Table1[[#This Row],[BlkSD]]*$G$1+Table1[[#This Row],[RbdSD]]*$H$1</f>
        <v>-0.55063120753051553</v>
      </c>
    </row>
    <row r="328" spans="1:14" x14ac:dyDescent="0.25">
      <c r="A328" s="3">
        <v>324</v>
      </c>
      <c r="B328" s="3" t="s">
        <v>372</v>
      </c>
      <c r="C328" s="3" t="s">
        <v>100</v>
      </c>
      <c r="D328" s="4">
        <v>4.2</v>
      </c>
      <c r="E328" s="4">
        <v>0.6</v>
      </c>
      <c r="F328" s="4">
        <v>0.3</v>
      </c>
      <c r="G328" s="4">
        <v>0.1</v>
      </c>
      <c r="H328" s="4">
        <v>2.7</v>
      </c>
      <c r="I328" s="6">
        <f t="shared" si="25"/>
        <v>-0.66493277131267881</v>
      </c>
      <c r="J328" s="6">
        <f t="shared" si="26"/>
        <v>-0.64796642413396921</v>
      </c>
      <c r="K328" s="6">
        <f t="shared" si="27"/>
        <v>-0.76227683131587198</v>
      </c>
      <c r="L328" s="6">
        <f t="shared" si="28"/>
        <v>-0.67243194220178548</v>
      </c>
      <c r="M328" s="6">
        <f t="shared" si="29"/>
        <v>-0.3332073897085539</v>
      </c>
      <c r="N328" s="6">
        <f>Table1[[#This Row],[PtsSD]]*$D$1+Table1[[#This Row],[AstSD]]*$E$1+Table1[[#This Row],[StlSD]]*$F$1+Table1[[#This Row],[BlkSD]]*$G$1+Table1[[#This Row],[RbdSD]]*$H$1</f>
        <v>-0.61092091018995687</v>
      </c>
    </row>
    <row r="329" spans="1:14" x14ac:dyDescent="0.25">
      <c r="A329" s="3">
        <v>325</v>
      </c>
      <c r="B329" s="3" t="s">
        <v>375</v>
      </c>
      <c r="C329" s="3" t="s">
        <v>20</v>
      </c>
      <c r="D329" s="4">
        <v>4.2</v>
      </c>
      <c r="E329" s="4">
        <v>1.3</v>
      </c>
      <c r="F329" s="4">
        <v>0.4</v>
      </c>
      <c r="G329" s="4">
        <v>0.3</v>
      </c>
      <c r="H329" s="4">
        <v>3.6</v>
      </c>
      <c r="I329" s="6">
        <f t="shared" si="25"/>
        <v>-0.66493277131267881</v>
      </c>
      <c r="J329" s="6">
        <f t="shared" si="26"/>
        <v>-0.26367415571631936</v>
      </c>
      <c r="K329" s="6">
        <f t="shared" si="27"/>
        <v>-0.53321359397531742</v>
      </c>
      <c r="L329" s="6">
        <f t="shared" si="28"/>
        <v>-0.21106226797934879</v>
      </c>
      <c r="M329" s="6">
        <f t="shared" si="29"/>
        <v>3.0795042060698403E-2</v>
      </c>
      <c r="N329" s="6">
        <f>Table1[[#This Row],[PtsSD]]*$D$1+Table1[[#This Row],[AstSD]]*$E$1+Table1[[#This Row],[StlSD]]*$F$1+Table1[[#This Row],[BlkSD]]*$G$1+Table1[[#This Row],[RbdSD]]*$H$1</f>
        <v>-0.35769703341812775</v>
      </c>
    </row>
    <row r="330" spans="1:14" x14ac:dyDescent="0.25">
      <c r="A330" s="3">
        <v>326</v>
      </c>
      <c r="B330" s="3" t="s">
        <v>376</v>
      </c>
      <c r="C330" s="3" t="s">
        <v>75</v>
      </c>
      <c r="D330" s="4">
        <v>4.2</v>
      </c>
      <c r="E330" s="4">
        <v>0.3</v>
      </c>
      <c r="F330" s="4">
        <v>0.3</v>
      </c>
      <c r="G330" s="4">
        <v>0.2</v>
      </c>
      <c r="H330" s="4">
        <v>2</v>
      </c>
      <c r="I330" s="6">
        <f t="shared" si="25"/>
        <v>-0.66493277131267881</v>
      </c>
      <c r="J330" s="6">
        <f t="shared" si="26"/>
        <v>-0.81266311059867624</v>
      </c>
      <c r="K330" s="6">
        <f t="shared" si="27"/>
        <v>-0.76227683131587198</v>
      </c>
      <c r="L330" s="6">
        <f t="shared" si="28"/>
        <v>-0.44174710509056708</v>
      </c>
      <c r="M330" s="6">
        <f t="shared" si="29"/>
        <v>-0.61632039219575019</v>
      </c>
      <c r="N330" s="6">
        <f>Table1[[#This Row],[PtsSD]]*$D$1+Table1[[#This Row],[AstSD]]*$E$1+Table1[[#This Row],[StlSD]]*$F$1+Table1[[#This Row],[BlkSD]]*$G$1+Table1[[#This Row],[RbdSD]]*$H$1</f>
        <v>-0.6658801224136548</v>
      </c>
    </row>
    <row r="331" spans="1:14" x14ac:dyDescent="0.25">
      <c r="A331" s="3">
        <v>327</v>
      </c>
      <c r="B331" s="3" t="s">
        <v>374</v>
      </c>
      <c r="C331" s="3" t="s">
        <v>36</v>
      </c>
      <c r="D331" s="4">
        <v>4.2</v>
      </c>
      <c r="E331" s="4">
        <v>0.3</v>
      </c>
      <c r="F331" s="4">
        <v>0.2</v>
      </c>
      <c r="G331" s="4">
        <v>0.1</v>
      </c>
      <c r="H331" s="4">
        <v>3.2</v>
      </c>
      <c r="I331" s="6">
        <f t="shared" si="25"/>
        <v>-0.66493277131267881</v>
      </c>
      <c r="J331" s="6">
        <f t="shared" si="26"/>
        <v>-0.81266311059867624</v>
      </c>
      <c r="K331" s="6">
        <f t="shared" si="27"/>
        <v>-0.99134006865642643</v>
      </c>
      <c r="L331" s="6">
        <f t="shared" si="28"/>
        <v>-0.67243194220178548</v>
      </c>
      <c r="M331" s="6">
        <f t="shared" si="29"/>
        <v>-0.1309838165034137</v>
      </c>
      <c r="N331" s="6">
        <f>Table1[[#This Row],[PtsSD]]*$D$1+Table1[[#This Row],[AstSD]]*$E$1+Table1[[#This Row],[StlSD]]*$F$1+Table1[[#This Row],[BlkSD]]*$G$1+Table1[[#This Row],[RbdSD]]*$H$1</f>
        <v>-0.63777501844295348</v>
      </c>
    </row>
    <row r="332" spans="1:14" x14ac:dyDescent="0.25">
      <c r="A332" s="3">
        <v>328</v>
      </c>
      <c r="B332" s="3" t="s">
        <v>373</v>
      </c>
      <c r="C332" s="3" t="s">
        <v>103</v>
      </c>
      <c r="D332" s="4">
        <v>4.2</v>
      </c>
      <c r="E332" s="4">
        <v>0.3</v>
      </c>
      <c r="F332" s="4">
        <v>0.8</v>
      </c>
      <c r="G332" s="4">
        <v>0.4</v>
      </c>
      <c r="H332" s="4">
        <v>1.7</v>
      </c>
      <c r="I332" s="6">
        <f t="shared" si="25"/>
        <v>-0.66493277131267881</v>
      </c>
      <c r="J332" s="6">
        <f t="shared" si="26"/>
        <v>-0.81266311059867624</v>
      </c>
      <c r="K332" s="6">
        <f t="shared" si="27"/>
        <v>0.38303935538690076</v>
      </c>
      <c r="L332" s="6">
        <f t="shared" si="28"/>
        <v>1.9622569131869612E-2</v>
      </c>
      <c r="M332" s="6">
        <f t="shared" si="29"/>
        <v>-0.73765453611883436</v>
      </c>
      <c r="N332" s="6">
        <f>Table1[[#This Row],[PtsSD]]*$D$1+Table1[[#This Row],[AstSD]]*$E$1+Table1[[#This Row],[StlSD]]*$F$1+Table1[[#This Row],[BlkSD]]*$G$1+Table1[[#This Row],[RbdSD]]*$H$1</f>
        <v>-0.4491440720594902</v>
      </c>
    </row>
    <row r="333" spans="1:14" x14ac:dyDescent="0.25">
      <c r="A333" s="3">
        <v>329</v>
      </c>
      <c r="B333" s="3" t="s">
        <v>380</v>
      </c>
      <c r="C333" s="3" t="s">
        <v>52</v>
      </c>
      <c r="D333" s="4">
        <v>4.0999999999999996</v>
      </c>
      <c r="E333" s="4">
        <v>2</v>
      </c>
      <c r="F333" s="4">
        <v>0.7</v>
      </c>
      <c r="G333" s="4">
        <v>0.1</v>
      </c>
      <c r="H333" s="4">
        <v>1.5</v>
      </c>
      <c r="I333" s="6">
        <f t="shared" si="25"/>
        <v>-0.68202597642055685</v>
      </c>
      <c r="J333" s="6">
        <f t="shared" si="26"/>
        <v>0.12061811270133044</v>
      </c>
      <c r="K333" s="6">
        <f t="shared" si="27"/>
        <v>0.15397611804634603</v>
      </c>
      <c r="L333" s="6">
        <f t="shared" si="28"/>
        <v>-0.67243194220178548</v>
      </c>
      <c r="M333" s="6">
        <f t="shared" si="29"/>
        <v>-0.81854396540089036</v>
      </c>
      <c r="N333" s="6">
        <f>Table1[[#This Row],[PtsSD]]*$D$1+Table1[[#This Row],[AstSD]]*$E$1+Table1[[#This Row],[StlSD]]*$F$1+Table1[[#This Row],[BlkSD]]*$G$1+Table1[[#This Row],[RbdSD]]*$H$1</f>
        <v>-0.42196133708939498</v>
      </c>
    </row>
    <row r="334" spans="1:14" x14ac:dyDescent="0.25">
      <c r="A334" s="3">
        <v>330</v>
      </c>
      <c r="B334" s="3" t="s">
        <v>379</v>
      </c>
      <c r="C334" s="3" t="s">
        <v>24</v>
      </c>
      <c r="D334" s="4">
        <v>4.0999999999999996</v>
      </c>
      <c r="E334" s="4">
        <v>0.9</v>
      </c>
      <c r="F334" s="4">
        <v>0.7</v>
      </c>
      <c r="G334" s="4">
        <v>0.5</v>
      </c>
      <c r="H334" s="4">
        <v>1.9</v>
      </c>
      <c r="I334" s="6">
        <f t="shared" si="25"/>
        <v>-0.68202597642055685</v>
      </c>
      <c r="J334" s="6">
        <f t="shared" si="26"/>
        <v>-0.48326973766926212</v>
      </c>
      <c r="K334" s="6">
        <f t="shared" si="27"/>
        <v>0.15397611804634603</v>
      </c>
      <c r="L334" s="6">
        <f t="shared" si="28"/>
        <v>0.25030740624308789</v>
      </c>
      <c r="M334" s="6">
        <f t="shared" si="29"/>
        <v>-0.65676510683677825</v>
      </c>
      <c r="N334" s="6">
        <f>Table1[[#This Row],[PtsSD]]*$D$1+Table1[[#This Row],[AstSD]]*$E$1+Table1[[#This Row],[StlSD]]*$F$1+Table1[[#This Row],[BlkSD]]*$G$1+Table1[[#This Row],[RbdSD]]*$H$1</f>
        <v>-0.37197223318396</v>
      </c>
    </row>
    <row r="335" spans="1:14" x14ac:dyDescent="0.25">
      <c r="A335" s="3">
        <v>331</v>
      </c>
      <c r="B335" s="3" t="s">
        <v>378</v>
      </c>
      <c r="C335" s="3" t="s">
        <v>75</v>
      </c>
      <c r="D335" s="4">
        <v>4.0999999999999996</v>
      </c>
      <c r="E335" s="4">
        <v>0.5</v>
      </c>
      <c r="F335" s="4">
        <v>0.4</v>
      </c>
      <c r="G335" s="4">
        <v>1.2</v>
      </c>
      <c r="H335" s="4">
        <v>2.6</v>
      </c>
      <c r="I335" s="6">
        <f t="shared" si="25"/>
        <v>-0.68202597642055685</v>
      </c>
      <c r="J335" s="6">
        <f t="shared" si="26"/>
        <v>-0.70286531962220489</v>
      </c>
      <c r="K335" s="6">
        <f t="shared" si="27"/>
        <v>-0.53321359397531742</v>
      </c>
      <c r="L335" s="6">
        <f t="shared" si="28"/>
        <v>1.865101266021616</v>
      </c>
      <c r="M335" s="6">
        <f t="shared" si="29"/>
        <v>-0.37365210434958196</v>
      </c>
      <c r="N335" s="6">
        <f>Table1[[#This Row],[PtsSD]]*$D$1+Table1[[#This Row],[AstSD]]*$E$1+Table1[[#This Row],[StlSD]]*$F$1+Table1[[#This Row],[BlkSD]]*$G$1+Table1[[#This Row],[RbdSD]]*$H$1</f>
        <v>-0.22012812691357969</v>
      </c>
    </row>
    <row r="336" spans="1:14" x14ac:dyDescent="0.25">
      <c r="A336" s="3">
        <v>332</v>
      </c>
      <c r="B336" s="3" t="s">
        <v>384</v>
      </c>
      <c r="C336" s="3" t="s">
        <v>47</v>
      </c>
      <c r="D336" s="4">
        <v>4</v>
      </c>
      <c r="E336" s="4">
        <v>0.7</v>
      </c>
      <c r="F336" s="4">
        <v>0.6</v>
      </c>
      <c r="G336" s="4">
        <v>0.2</v>
      </c>
      <c r="H336" s="4">
        <v>2.2999999999999998</v>
      </c>
      <c r="I336" s="6">
        <f t="shared" si="25"/>
        <v>-0.69911918152843466</v>
      </c>
      <c r="J336" s="6">
        <f t="shared" si="26"/>
        <v>-0.59306752864573353</v>
      </c>
      <c r="K336" s="6">
        <f t="shared" si="27"/>
        <v>-7.5087119294208429E-2</v>
      </c>
      <c r="L336" s="6">
        <f t="shared" si="28"/>
        <v>-0.44174710509056708</v>
      </c>
      <c r="M336" s="6">
        <f t="shared" si="29"/>
        <v>-0.49498624827266618</v>
      </c>
      <c r="N336" s="6">
        <f>Table1[[#This Row],[PtsSD]]*$D$1+Table1[[#This Row],[AstSD]]*$E$1+Table1[[#This Row],[StlSD]]*$F$1+Table1[[#This Row],[BlkSD]]*$G$1+Table1[[#This Row],[RbdSD]]*$H$1</f>
        <v>-0.50487164349992675</v>
      </c>
    </row>
    <row r="337" spans="1:14" x14ac:dyDescent="0.25">
      <c r="A337" s="3">
        <v>333</v>
      </c>
      <c r="B337" s="3" t="s">
        <v>382</v>
      </c>
      <c r="C337" s="3" t="s">
        <v>28</v>
      </c>
      <c r="D337" s="4">
        <v>4</v>
      </c>
      <c r="E337" s="4">
        <v>0</v>
      </c>
      <c r="F337" s="4">
        <v>0</v>
      </c>
      <c r="G337" s="4">
        <v>1</v>
      </c>
      <c r="H337" s="4">
        <v>5</v>
      </c>
      <c r="I337" s="6">
        <f t="shared" si="25"/>
        <v>-0.69911918152843466</v>
      </c>
      <c r="J337" s="6">
        <f t="shared" si="26"/>
        <v>-0.97735979706338338</v>
      </c>
      <c r="K337" s="6">
        <f t="shared" si="27"/>
        <v>-1.4494665433375356</v>
      </c>
      <c r="L337" s="6">
        <f t="shared" si="28"/>
        <v>1.4037315917991795</v>
      </c>
      <c r="M337" s="6">
        <f t="shared" si="29"/>
        <v>0.59702104703509085</v>
      </c>
      <c r="N337" s="6">
        <f>Table1[[#This Row],[PtsSD]]*$D$1+Table1[[#This Row],[AstSD]]*$E$1+Table1[[#This Row],[StlSD]]*$F$1+Table1[[#This Row],[BlkSD]]*$G$1+Table1[[#This Row],[RbdSD]]*$H$1</f>
        <v>-0.29266374719494243</v>
      </c>
    </row>
    <row r="338" spans="1:14" x14ac:dyDescent="0.25">
      <c r="A338" s="3">
        <v>334</v>
      </c>
      <c r="B338" s="3" t="s">
        <v>386</v>
      </c>
      <c r="C338" s="3" t="s">
        <v>85</v>
      </c>
      <c r="D338" s="4">
        <v>4</v>
      </c>
      <c r="E338" s="4">
        <v>1.6</v>
      </c>
      <c r="F338" s="4">
        <v>0.5</v>
      </c>
      <c r="G338" s="4">
        <v>0</v>
      </c>
      <c r="H338" s="4">
        <v>1</v>
      </c>
      <c r="I338" s="6">
        <f t="shared" si="25"/>
        <v>-0.69911918152843466</v>
      </c>
      <c r="J338" s="6">
        <f t="shared" si="26"/>
        <v>-9.8977469251612271E-2</v>
      </c>
      <c r="K338" s="6">
        <f t="shared" si="27"/>
        <v>-0.30415035663476292</v>
      </c>
      <c r="L338" s="6">
        <f t="shared" si="28"/>
        <v>-0.90311677931300371</v>
      </c>
      <c r="M338" s="6">
        <f t="shared" si="29"/>
        <v>-1.0207675386060306</v>
      </c>
      <c r="N338" s="6">
        <f>Table1[[#This Row],[PtsSD]]*$D$1+Table1[[#This Row],[AstSD]]*$E$1+Table1[[#This Row],[StlSD]]*$F$1+Table1[[#This Row],[BlkSD]]*$G$1+Table1[[#This Row],[RbdSD]]*$H$1</f>
        <v>-0.61477482642222392</v>
      </c>
    </row>
    <row r="339" spans="1:14" x14ac:dyDescent="0.25">
      <c r="A339" s="3">
        <v>335</v>
      </c>
      <c r="B339" s="3" t="s">
        <v>387</v>
      </c>
      <c r="C339" s="3" t="s">
        <v>24</v>
      </c>
      <c r="D339" s="4">
        <v>4</v>
      </c>
      <c r="E339" s="4">
        <v>1.3</v>
      </c>
      <c r="F339" s="4">
        <v>0.4</v>
      </c>
      <c r="G339" s="4">
        <v>0.1</v>
      </c>
      <c r="H339" s="4">
        <v>1.7</v>
      </c>
      <c r="I339" s="6">
        <f t="shared" si="25"/>
        <v>-0.69911918152843466</v>
      </c>
      <c r="J339" s="6">
        <f t="shared" si="26"/>
        <v>-0.26367415571631936</v>
      </c>
      <c r="K339" s="6">
        <f t="shared" si="27"/>
        <v>-0.53321359397531742</v>
      </c>
      <c r="L339" s="6">
        <f t="shared" si="28"/>
        <v>-0.67243194220178548</v>
      </c>
      <c r="M339" s="6">
        <f t="shared" si="29"/>
        <v>-0.73765453611883436</v>
      </c>
      <c r="N339" s="6">
        <f>Table1[[#This Row],[PtsSD]]*$D$1+Table1[[#This Row],[AstSD]]*$E$1+Table1[[#This Row],[StlSD]]*$F$1+Table1[[#This Row],[BlkSD]]*$G$1+Table1[[#This Row],[RbdSD]]*$H$1</f>
        <v>-0.59084832325212666</v>
      </c>
    </row>
    <row r="340" spans="1:14" x14ac:dyDescent="0.25">
      <c r="A340" s="3">
        <v>336</v>
      </c>
      <c r="B340" s="3" t="s">
        <v>381</v>
      </c>
      <c r="C340" s="3" t="s">
        <v>26</v>
      </c>
      <c r="D340" s="4">
        <v>4</v>
      </c>
      <c r="E340" s="4">
        <v>1.1000000000000001</v>
      </c>
      <c r="F340" s="4">
        <v>0.4</v>
      </c>
      <c r="G340" s="4">
        <v>0.3</v>
      </c>
      <c r="H340" s="4">
        <v>1.3</v>
      </c>
      <c r="I340" s="6">
        <f t="shared" si="25"/>
        <v>-0.69911918152843466</v>
      </c>
      <c r="J340" s="6">
        <f t="shared" si="26"/>
        <v>-0.37347194669279071</v>
      </c>
      <c r="K340" s="6">
        <f t="shared" si="27"/>
        <v>-0.53321359397531742</v>
      </c>
      <c r="L340" s="6">
        <f t="shared" si="28"/>
        <v>-0.21106226797934879</v>
      </c>
      <c r="M340" s="6">
        <f t="shared" si="29"/>
        <v>-0.89943339468294659</v>
      </c>
      <c r="N340" s="6">
        <f>Table1[[#This Row],[PtsSD]]*$D$1+Table1[[#This Row],[AstSD]]*$E$1+Table1[[#This Row],[StlSD]]*$F$1+Table1[[#This Row],[BlkSD]]*$G$1+Table1[[#This Row],[RbdSD]]*$H$1</f>
        <v>-0.57595820202687786</v>
      </c>
    </row>
    <row r="341" spans="1:14" x14ac:dyDescent="0.25">
      <c r="A341" s="3">
        <v>337</v>
      </c>
      <c r="B341" s="3" t="s">
        <v>383</v>
      </c>
      <c r="C341" s="3" t="s">
        <v>34</v>
      </c>
      <c r="D341" s="4">
        <v>4</v>
      </c>
      <c r="E341" s="4">
        <v>0.8</v>
      </c>
      <c r="F341" s="4">
        <v>0.2</v>
      </c>
      <c r="G341" s="4">
        <v>0.2</v>
      </c>
      <c r="H341" s="4">
        <v>1.8</v>
      </c>
      <c r="I341" s="6">
        <f t="shared" si="25"/>
        <v>-0.69911918152843466</v>
      </c>
      <c r="J341" s="6">
        <f t="shared" si="26"/>
        <v>-0.53816863315749786</v>
      </c>
      <c r="K341" s="6">
        <f t="shared" si="27"/>
        <v>-0.99134006865642643</v>
      </c>
      <c r="L341" s="6">
        <f t="shared" si="28"/>
        <v>-0.44174710509056708</v>
      </c>
      <c r="M341" s="6">
        <f t="shared" si="29"/>
        <v>-0.6972098214778063</v>
      </c>
      <c r="N341" s="6">
        <f>Table1[[#This Row],[PtsSD]]*$D$1+Table1[[#This Row],[AstSD]]*$E$1+Table1[[#This Row],[StlSD]]*$F$1+Table1[[#This Row],[BlkSD]]*$G$1+Table1[[#This Row],[RbdSD]]*$H$1</f>
        <v>-0.67177452144764027</v>
      </c>
    </row>
    <row r="342" spans="1:14" x14ac:dyDescent="0.25">
      <c r="A342" s="3">
        <v>338</v>
      </c>
      <c r="B342" s="3" t="s">
        <v>385</v>
      </c>
      <c r="C342" s="3" t="s">
        <v>36</v>
      </c>
      <c r="D342" s="4">
        <v>4</v>
      </c>
      <c r="E342" s="4">
        <v>0.4</v>
      </c>
      <c r="F342" s="4">
        <v>0.7</v>
      </c>
      <c r="G342" s="4">
        <v>0.1</v>
      </c>
      <c r="H342" s="4">
        <v>6.2</v>
      </c>
      <c r="I342" s="6">
        <f t="shared" si="25"/>
        <v>-0.69911918152843466</v>
      </c>
      <c r="J342" s="6">
        <f t="shared" si="26"/>
        <v>-0.75776421511044068</v>
      </c>
      <c r="K342" s="6">
        <f t="shared" si="27"/>
        <v>0.15397611804634603</v>
      </c>
      <c r="L342" s="6">
        <f t="shared" si="28"/>
        <v>-0.67243194220178548</v>
      </c>
      <c r="M342" s="6">
        <f t="shared" si="29"/>
        <v>1.0823576227274274</v>
      </c>
      <c r="N342" s="6">
        <f>Table1[[#This Row],[PtsSD]]*$D$1+Table1[[#This Row],[AstSD]]*$E$1+Table1[[#This Row],[StlSD]]*$F$1+Table1[[#This Row],[BlkSD]]*$G$1+Table1[[#This Row],[RbdSD]]*$H$1</f>
        <v>-0.222585446558449</v>
      </c>
    </row>
    <row r="343" spans="1:14" x14ac:dyDescent="0.25">
      <c r="A343" s="3">
        <v>339</v>
      </c>
      <c r="B343" s="3" t="s">
        <v>389</v>
      </c>
      <c r="C343" s="3" t="s">
        <v>52</v>
      </c>
      <c r="D343" s="4">
        <v>3.9</v>
      </c>
      <c r="E343" s="4">
        <v>1.6</v>
      </c>
      <c r="F343" s="4">
        <v>0.5</v>
      </c>
      <c r="G343" s="4">
        <v>0</v>
      </c>
      <c r="H343" s="4">
        <v>0.7</v>
      </c>
      <c r="I343" s="6">
        <f t="shared" si="25"/>
        <v>-0.71621238663631259</v>
      </c>
      <c r="J343" s="6">
        <f t="shared" si="26"/>
        <v>-9.8977469251612271E-2</v>
      </c>
      <c r="K343" s="6">
        <f t="shared" si="27"/>
        <v>-0.30415035663476292</v>
      </c>
      <c r="L343" s="6">
        <f t="shared" si="28"/>
        <v>-0.90311677931300371</v>
      </c>
      <c r="M343" s="6">
        <f t="shared" si="29"/>
        <v>-1.1421016825291146</v>
      </c>
      <c r="N343" s="6">
        <f>Table1[[#This Row],[PtsSD]]*$D$1+Table1[[#This Row],[AstSD]]*$E$1+Table1[[#This Row],[StlSD]]*$F$1+Table1[[#This Row],[BlkSD]]*$G$1+Table1[[#This Row],[RbdSD]]*$H$1</f>
        <v>-0.64416961673920414</v>
      </c>
    </row>
    <row r="344" spans="1:14" x14ac:dyDescent="0.25">
      <c r="A344" s="3">
        <v>340</v>
      </c>
      <c r="B344" s="3" t="s">
        <v>388</v>
      </c>
      <c r="C344" s="3" t="s">
        <v>26</v>
      </c>
      <c r="D344" s="4">
        <v>3.9</v>
      </c>
      <c r="E344" s="4">
        <v>0.2</v>
      </c>
      <c r="F344" s="4">
        <v>0.2</v>
      </c>
      <c r="G344" s="4">
        <v>0</v>
      </c>
      <c r="H344" s="4">
        <v>1.4</v>
      </c>
      <c r="I344" s="6">
        <f t="shared" si="25"/>
        <v>-0.71621238663631259</v>
      </c>
      <c r="J344" s="6">
        <f t="shared" si="26"/>
        <v>-0.86756200608691203</v>
      </c>
      <c r="K344" s="6">
        <f t="shared" si="27"/>
        <v>-0.99134006865642643</v>
      </c>
      <c r="L344" s="6">
        <f t="shared" si="28"/>
        <v>-0.90311677931300371</v>
      </c>
      <c r="M344" s="6">
        <f t="shared" si="29"/>
        <v>-0.85898868004191842</v>
      </c>
      <c r="N344" s="6">
        <f>Table1[[#This Row],[PtsSD]]*$D$1+Table1[[#This Row],[AstSD]]*$E$1+Table1[[#This Row],[StlSD]]*$F$1+Table1[[#This Row],[BlkSD]]*$G$1+Table1[[#This Row],[RbdSD]]*$H$1</f>
        <v>-0.84434238041207443</v>
      </c>
    </row>
    <row r="345" spans="1:14" x14ac:dyDescent="0.25">
      <c r="A345" s="3">
        <v>341</v>
      </c>
      <c r="B345" s="3" t="s">
        <v>393</v>
      </c>
      <c r="C345" s="3" t="s">
        <v>66</v>
      </c>
      <c r="D345" s="4">
        <v>3.8</v>
      </c>
      <c r="E345" s="4">
        <v>0.4</v>
      </c>
      <c r="F345" s="4">
        <v>0.2</v>
      </c>
      <c r="G345" s="4">
        <v>0.5</v>
      </c>
      <c r="H345" s="4">
        <v>2.6</v>
      </c>
      <c r="I345" s="6">
        <f t="shared" si="25"/>
        <v>-0.73330559174419063</v>
      </c>
      <c r="J345" s="6">
        <f t="shared" si="26"/>
        <v>-0.75776421511044068</v>
      </c>
      <c r="K345" s="6">
        <f t="shared" si="27"/>
        <v>-0.99134006865642643</v>
      </c>
      <c r="L345" s="6">
        <f t="shared" si="28"/>
        <v>0.25030740624308789</v>
      </c>
      <c r="M345" s="6">
        <f t="shared" si="29"/>
        <v>-0.37365210434958196</v>
      </c>
      <c r="N345" s="6">
        <f>Table1[[#This Row],[PtsSD]]*$D$1+Table1[[#This Row],[AstSD]]*$E$1+Table1[[#This Row],[StlSD]]*$F$1+Table1[[#This Row],[BlkSD]]*$G$1+Table1[[#This Row],[RbdSD]]*$H$1</f>
        <v>-0.55742984077726254</v>
      </c>
    </row>
    <row r="346" spans="1:14" x14ac:dyDescent="0.25">
      <c r="A346" s="3">
        <v>342</v>
      </c>
      <c r="B346" s="3" t="s">
        <v>390</v>
      </c>
      <c r="C346" s="3" t="s">
        <v>100</v>
      </c>
      <c r="D346" s="4">
        <v>3.8</v>
      </c>
      <c r="E346" s="4">
        <v>2.2000000000000002</v>
      </c>
      <c r="F346" s="4">
        <v>0.4</v>
      </c>
      <c r="G346" s="4">
        <v>0.1</v>
      </c>
      <c r="H346" s="4">
        <v>1.5</v>
      </c>
      <c r="I346" s="6">
        <f t="shared" si="25"/>
        <v>-0.73330559174419063</v>
      </c>
      <c r="J346" s="6">
        <f t="shared" si="26"/>
        <v>0.23041590367780193</v>
      </c>
      <c r="K346" s="6">
        <f t="shared" si="27"/>
        <v>-0.53321359397531742</v>
      </c>
      <c r="L346" s="6">
        <f t="shared" si="28"/>
        <v>-0.67243194220178548</v>
      </c>
      <c r="M346" s="6">
        <f t="shared" si="29"/>
        <v>-0.81854396540089036</v>
      </c>
      <c r="N346" s="6">
        <f>Table1[[#This Row],[PtsSD]]*$D$1+Table1[[#This Row],[AstSD]]*$E$1+Table1[[#This Row],[StlSD]]*$F$1+Table1[[#This Row],[BlkSD]]*$G$1+Table1[[#This Row],[RbdSD]]*$H$1</f>
        <v>-0.51846412029444033</v>
      </c>
    </row>
    <row r="347" spans="1:14" x14ac:dyDescent="0.25">
      <c r="A347" s="3">
        <v>343</v>
      </c>
      <c r="B347" s="3" t="s">
        <v>392</v>
      </c>
      <c r="C347" s="3" t="s">
        <v>30</v>
      </c>
      <c r="D347" s="4">
        <v>3.8</v>
      </c>
      <c r="E347" s="4">
        <v>0.3</v>
      </c>
      <c r="F347" s="4">
        <v>0.4</v>
      </c>
      <c r="G347" s="4">
        <v>0.1</v>
      </c>
      <c r="H347" s="4">
        <v>2.5</v>
      </c>
      <c r="I347" s="6">
        <f t="shared" si="25"/>
        <v>-0.73330559174419063</v>
      </c>
      <c r="J347" s="6">
        <f t="shared" si="26"/>
        <v>-0.81266311059867624</v>
      </c>
      <c r="K347" s="6">
        <f t="shared" si="27"/>
        <v>-0.53321359397531742</v>
      </c>
      <c r="L347" s="6">
        <f t="shared" si="28"/>
        <v>-0.67243194220178548</v>
      </c>
      <c r="M347" s="6">
        <f t="shared" si="29"/>
        <v>-0.41409681899061002</v>
      </c>
      <c r="N347" s="6">
        <f>Table1[[#This Row],[PtsSD]]*$D$1+Table1[[#This Row],[AstSD]]*$E$1+Table1[[#This Row],[StlSD]]*$F$1+Table1[[#This Row],[BlkSD]]*$G$1+Table1[[#This Row],[RbdSD]]*$H$1</f>
        <v>-0.6461904938676799</v>
      </c>
    </row>
    <row r="348" spans="1:14" x14ac:dyDescent="0.25">
      <c r="A348" s="3">
        <v>344</v>
      </c>
      <c r="B348" s="3" t="s">
        <v>397</v>
      </c>
      <c r="C348" s="3" t="s">
        <v>24</v>
      </c>
      <c r="D348" s="4">
        <v>3.8</v>
      </c>
      <c r="E348" s="4">
        <v>0.3</v>
      </c>
      <c r="F348" s="4">
        <v>0.2</v>
      </c>
      <c r="G348" s="4">
        <v>0.3</v>
      </c>
      <c r="H348" s="4">
        <v>3.8</v>
      </c>
      <c r="I348" s="6">
        <f t="shared" si="25"/>
        <v>-0.73330559174419063</v>
      </c>
      <c r="J348" s="6">
        <f t="shared" si="26"/>
        <v>-0.81266311059867624</v>
      </c>
      <c r="K348" s="6">
        <f t="shared" si="27"/>
        <v>-0.99134006865642643</v>
      </c>
      <c r="L348" s="6">
        <f t="shared" si="28"/>
        <v>-0.21106226797934879</v>
      </c>
      <c r="M348" s="6">
        <f t="shared" si="29"/>
        <v>0.11168447134275437</v>
      </c>
      <c r="N348" s="6">
        <f>Table1[[#This Row],[PtsSD]]*$D$1+Table1[[#This Row],[AstSD]]*$E$1+Table1[[#This Row],[StlSD]]*$F$1+Table1[[#This Row],[BlkSD]]*$G$1+Table1[[#This Row],[RbdSD]]*$H$1</f>
        <v>-0.54054775586980786</v>
      </c>
    </row>
    <row r="349" spans="1:14" x14ac:dyDescent="0.25">
      <c r="A349" s="3">
        <v>345</v>
      </c>
      <c r="B349" s="3" t="s">
        <v>391</v>
      </c>
      <c r="C349" s="3" t="s">
        <v>79</v>
      </c>
      <c r="D349" s="4">
        <v>3.8</v>
      </c>
      <c r="E349" s="4">
        <v>0.5</v>
      </c>
      <c r="F349" s="4">
        <v>0.1</v>
      </c>
      <c r="G349" s="4">
        <v>0.3</v>
      </c>
      <c r="H349" s="4">
        <v>2.2999999999999998</v>
      </c>
      <c r="I349" s="6">
        <f t="shared" si="25"/>
        <v>-0.73330559174419063</v>
      </c>
      <c r="J349" s="6">
        <f t="shared" si="26"/>
        <v>-0.70286531962220489</v>
      </c>
      <c r="K349" s="6">
        <f t="shared" si="27"/>
        <v>-1.220403305996981</v>
      </c>
      <c r="L349" s="6">
        <f t="shared" si="28"/>
        <v>-0.21106226797934879</v>
      </c>
      <c r="M349" s="6">
        <f t="shared" si="29"/>
        <v>-0.49498624827266618</v>
      </c>
      <c r="N349" s="6">
        <f>Table1[[#This Row],[PtsSD]]*$D$1+Table1[[#This Row],[AstSD]]*$E$1+Table1[[#This Row],[StlSD]]*$F$1+Table1[[#This Row],[BlkSD]]*$G$1+Table1[[#This Row],[RbdSD]]*$H$1</f>
        <v>-0.67428182719868091</v>
      </c>
    </row>
    <row r="350" spans="1:14" x14ac:dyDescent="0.25">
      <c r="A350" s="3">
        <v>346</v>
      </c>
      <c r="B350" s="3" t="s">
        <v>395</v>
      </c>
      <c r="C350" s="3" t="s">
        <v>22</v>
      </c>
      <c r="D350" s="4">
        <v>3.8</v>
      </c>
      <c r="E350" s="4">
        <v>3.5</v>
      </c>
      <c r="F350" s="4">
        <v>1</v>
      </c>
      <c r="G350" s="4">
        <v>0</v>
      </c>
      <c r="H350" s="4">
        <v>2</v>
      </c>
      <c r="I350" s="6">
        <f t="shared" si="25"/>
        <v>-0.73330559174419063</v>
      </c>
      <c r="J350" s="6">
        <f t="shared" si="26"/>
        <v>0.94410154502486576</v>
      </c>
      <c r="K350" s="6">
        <f t="shared" si="27"/>
        <v>0.84116583006800971</v>
      </c>
      <c r="L350" s="6">
        <f t="shared" si="28"/>
        <v>-0.90311677931300371</v>
      </c>
      <c r="M350" s="6">
        <f t="shared" si="29"/>
        <v>-0.61632039219575019</v>
      </c>
      <c r="N350" s="6">
        <f>Table1[[#This Row],[PtsSD]]*$D$1+Table1[[#This Row],[AstSD]]*$E$1+Table1[[#This Row],[StlSD]]*$F$1+Table1[[#This Row],[BlkSD]]*$G$1+Table1[[#This Row],[RbdSD]]*$H$1</f>
        <v>-0.16372808934418318</v>
      </c>
    </row>
    <row r="351" spans="1:14" x14ac:dyDescent="0.25">
      <c r="A351" s="3">
        <v>347</v>
      </c>
      <c r="B351" s="3" t="s">
        <v>396</v>
      </c>
      <c r="C351" s="3" t="s">
        <v>38</v>
      </c>
      <c r="D351" s="4">
        <v>3.8</v>
      </c>
      <c r="E351" s="4">
        <v>1.4</v>
      </c>
      <c r="F351" s="4">
        <v>0.5</v>
      </c>
      <c r="G351" s="4">
        <v>0.1</v>
      </c>
      <c r="H351" s="4">
        <v>1.6</v>
      </c>
      <c r="I351" s="6">
        <f t="shared" si="25"/>
        <v>-0.73330559174419063</v>
      </c>
      <c r="J351" s="6">
        <f t="shared" si="26"/>
        <v>-0.20877526022808376</v>
      </c>
      <c r="K351" s="6">
        <f t="shared" si="27"/>
        <v>-0.30415035663476292</v>
      </c>
      <c r="L351" s="6">
        <f t="shared" si="28"/>
        <v>-0.67243194220178548</v>
      </c>
      <c r="M351" s="6">
        <f t="shared" si="29"/>
        <v>-0.7780992507598623</v>
      </c>
      <c r="N351" s="6">
        <f>Table1[[#This Row],[PtsSD]]*$D$1+Table1[[#This Row],[AstSD]]*$E$1+Table1[[#This Row],[StlSD]]*$F$1+Table1[[#This Row],[BlkSD]]*$G$1+Table1[[#This Row],[RbdSD]]*$H$1</f>
        <v>-0.56385392454632866</v>
      </c>
    </row>
    <row r="352" spans="1:14" x14ac:dyDescent="0.25">
      <c r="A352" s="3">
        <v>348</v>
      </c>
      <c r="B352" s="3" t="s">
        <v>394</v>
      </c>
      <c r="C352" s="3" t="s">
        <v>103</v>
      </c>
      <c r="D352" s="4">
        <v>3.8</v>
      </c>
      <c r="E352" s="4">
        <v>1</v>
      </c>
      <c r="F352" s="4">
        <v>0.3</v>
      </c>
      <c r="G352" s="4">
        <v>0</v>
      </c>
      <c r="H352" s="4">
        <v>0.9</v>
      </c>
      <c r="I352" s="6">
        <f t="shared" si="25"/>
        <v>-0.73330559174419063</v>
      </c>
      <c r="J352" s="6">
        <f t="shared" si="26"/>
        <v>-0.42837084218102645</v>
      </c>
      <c r="K352" s="6">
        <f t="shared" si="27"/>
        <v>-0.76227683131587198</v>
      </c>
      <c r="L352" s="6">
        <f t="shared" si="28"/>
        <v>-0.90311677931300371</v>
      </c>
      <c r="M352" s="6">
        <f t="shared" si="29"/>
        <v>-1.0612122532470587</v>
      </c>
      <c r="N352" s="6">
        <f>Table1[[#This Row],[PtsSD]]*$D$1+Table1[[#This Row],[AstSD]]*$E$1+Table1[[#This Row],[StlSD]]*$F$1+Table1[[#This Row],[BlkSD]]*$G$1+Table1[[#This Row],[RbdSD]]*$H$1</f>
        <v>-0.76771733820320553</v>
      </c>
    </row>
    <row r="353" spans="1:14" x14ac:dyDescent="0.25">
      <c r="A353" s="3">
        <v>349</v>
      </c>
      <c r="B353" s="3" t="s">
        <v>401</v>
      </c>
      <c r="C353" s="3" t="s">
        <v>66</v>
      </c>
      <c r="D353" s="4">
        <v>3.7</v>
      </c>
      <c r="E353" s="4">
        <v>1.9</v>
      </c>
      <c r="F353" s="4">
        <v>0.3</v>
      </c>
      <c r="G353" s="4">
        <v>0</v>
      </c>
      <c r="H353" s="4">
        <v>1.2</v>
      </c>
      <c r="I353" s="6">
        <f t="shared" si="25"/>
        <v>-0.75039879685206856</v>
      </c>
      <c r="J353" s="6">
        <f t="shared" si="26"/>
        <v>6.5719217213094705E-2</v>
      </c>
      <c r="K353" s="6">
        <f t="shared" si="27"/>
        <v>-0.76227683131587198</v>
      </c>
      <c r="L353" s="6">
        <f t="shared" si="28"/>
        <v>-0.90311677931300371</v>
      </c>
      <c r="M353" s="6">
        <f t="shared" si="29"/>
        <v>-0.93987810932397442</v>
      </c>
      <c r="N353" s="6">
        <f>Table1[[#This Row],[PtsSD]]*$D$1+Table1[[#This Row],[AstSD]]*$E$1+Table1[[#This Row],[StlSD]]*$F$1+Table1[[#This Row],[BlkSD]]*$G$1+Table1[[#This Row],[RbdSD]]*$H$1</f>
        <v>-0.64976045907212787</v>
      </c>
    </row>
    <row r="354" spans="1:14" x14ac:dyDescent="0.25">
      <c r="A354" s="3">
        <v>350</v>
      </c>
      <c r="B354" s="3" t="s">
        <v>402</v>
      </c>
      <c r="C354" s="3" t="s">
        <v>43</v>
      </c>
      <c r="D354" s="4">
        <v>3.7</v>
      </c>
      <c r="E354" s="4">
        <v>0.4</v>
      </c>
      <c r="F354" s="4">
        <v>0.1</v>
      </c>
      <c r="G354" s="4">
        <v>0.2</v>
      </c>
      <c r="H354" s="4">
        <v>0.8</v>
      </c>
      <c r="I354" s="6">
        <f t="shared" si="25"/>
        <v>-0.75039879685206856</v>
      </c>
      <c r="J354" s="6">
        <f t="shared" si="26"/>
        <v>-0.75776421511044068</v>
      </c>
      <c r="K354" s="6">
        <f t="shared" si="27"/>
        <v>-1.220403305996981</v>
      </c>
      <c r="L354" s="6">
        <f t="shared" si="28"/>
        <v>-0.44174710509056708</v>
      </c>
      <c r="M354" s="6">
        <f t="shared" si="29"/>
        <v>-1.1016569678880868</v>
      </c>
      <c r="N354" s="6">
        <f>Table1[[#This Row],[PtsSD]]*$D$1+Table1[[#This Row],[AstSD]]*$E$1+Table1[[#This Row],[StlSD]]*$F$1+Table1[[#This Row],[BlkSD]]*$G$1+Table1[[#This Row],[RbdSD]]*$H$1</f>
        <v>-0.84632643731845825</v>
      </c>
    </row>
    <row r="355" spans="1:14" x14ac:dyDescent="0.25">
      <c r="A355" s="3">
        <v>351</v>
      </c>
      <c r="B355" s="3" t="s">
        <v>398</v>
      </c>
      <c r="C355" s="3" t="s">
        <v>20</v>
      </c>
      <c r="D355" s="4">
        <v>3.7</v>
      </c>
      <c r="E355" s="4">
        <v>0.3</v>
      </c>
      <c r="F355" s="4">
        <v>0.3</v>
      </c>
      <c r="G355" s="4">
        <v>0</v>
      </c>
      <c r="H355" s="4">
        <v>0</v>
      </c>
      <c r="I355" s="6">
        <f t="shared" si="25"/>
        <v>-0.75039879685206856</v>
      </c>
      <c r="J355" s="6">
        <f t="shared" si="26"/>
        <v>-0.81266311059867624</v>
      </c>
      <c r="K355" s="6">
        <f t="shared" si="27"/>
        <v>-0.76227683131587198</v>
      </c>
      <c r="L355" s="6">
        <f t="shared" si="28"/>
        <v>-0.90311677931300371</v>
      </c>
      <c r="M355" s="6">
        <f t="shared" si="29"/>
        <v>-1.425214685016311</v>
      </c>
      <c r="N355" s="6">
        <f>Table1[[#This Row],[PtsSD]]*$D$1+Table1[[#This Row],[AstSD]]*$E$1+Table1[[#This Row],[StlSD]]*$F$1+Table1[[#This Row],[BlkSD]]*$G$1+Table1[[#This Row],[RbdSD]]*$H$1</f>
        <v>-0.92250423977294937</v>
      </c>
    </row>
    <row r="356" spans="1:14" x14ac:dyDescent="0.25">
      <c r="A356" s="3">
        <v>352</v>
      </c>
      <c r="B356" s="3" t="s">
        <v>400</v>
      </c>
      <c r="C356" s="3" t="s">
        <v>54</v>
      </c>
      <c r="D356" s="4">
        <v>3.7</v>
      </c>
      <c r="E356" s="4">
        <v>2.6</v>
      </c>
      <c r="F356" s="4">
        <v>0.7</v>
      </c>
      <c r="G356" s="4">
        <v>0.2</v>
      </c>
      <c r="H356" s="4">
        <v>1.8</v>
      </c>
      <c r="I356" s="6">
        <f t="shared" si="25"/>
        <v>-0.75039879685206856</v>
      </c>
      <c r="J356" s="6">
        <f t="shared" si="26"/>
        <v>0.45001148563074461</v>
      </c>
      <c r="K356" s="6">
        <f t="shared" si="27"/>
        <v>0.15397611804634603</v>
      </c>
      <c r="L356" s="6">
        <f t="shared" si="28"/>
        <v>-0.44174710509056708</v>
      </c>
      <c r="M356" s="6">
        <f t="shared" si="29"/>
        <v>-0.6972098214778063</v>
      </c>
      <c r="N356" s="6">
        <f>Table1[[#This Row],[PtsSD]]*$D$1+Table1[[#This Row],[AstSD]]*$E$1+Table1[[#This Row],[StlSD]]*$F$1+Table1[[#This Row],[BlkSD]]*$G$1+Table1[[#This Row],[RbdSD]]*$H$1</f>
        <v>-0.31772495428166603</v>
      </c>
    </row>
    <row r="357" spans="1:14" x14ac:dyDescent="0.25">
      <c r="A357" s="3">
        <v>353</v>
      </c>
      <c r="B357" s="3" t="s">
        <v>399</v>
      </c>
      <c r="C357" s="3" t="s">
        <v>54</v>
      </c>
      <c r="D357" s="4">
        <v>3.7</v>
      </c>
      <c r="E357" s="4">
        <v>0.4</v>
      </c>
      <c r="F357" s="4">
        <v>0.4</v>
      </c>
      <c r="G357" s="4">
        <v>0.2</v>
      </c>
      <c r="H357" s="4">
        <v>1.7</v>
      </c>
      <c r="I357" s="6">
        <f t="shared" si="25"/>
        <v>-0.75039879685206856</v>
      </c>
      <c r="J357" s="6">
        <f t="shared" si="26"/>
        <v>-0.75776421511044068</v>
      </c>
      <c r="K357" s="6">
        <f t="shared" si="27"/>
        <v>-0.53321359397531742</v>
      </c>
      <c r="L357" s="6">
        <f t="shared" si="28"/>
        <v>-0.44174710509056708</v>
      </c>
      <c r="M357" s="6">
        <f t="shared" si="29"/>
        <v>-0.73765453611883436</v>
      </c>
      <c r="N357" s="6">
        <f>Table1[[#This Row],[PtsSD]]*$D$1+Table1[[#This Row],[AstSD]]*$E$1+Table1[[#This Row],[StlSD]]*$F$1+Table1[[#This Row],[BlkSD]]*$G$1+Table1[[#This Row],[RbdSD]]*$H$1</f>
        <v>-0.67044749416135829</v>
      </c>
    </row>
    <row r="358" spans="1:14" x14ac:dyDescent="0.25">
      <c r="A358" s="3">
        <v>354</v>
      </c>
      <c r="B358" s="3" t="s">
        <v>403</v>
      </c>
      <c r="C358" s="3" t="s">
        <v>83</v>
      </c>
      <c r="D358" s="4">
        <v>3.6</v>
      </c>
      <c r="E358" s="4">
        <v>0.4</v>
      </c>
      <c r="F358" s="4">
        <v>1</v>
      </c>
      <c r="G358" s="4">
        <v>0.6</v>
      </c>
      <c r="H358" s="4">
        <v>3.5</v>
      </c>
      <c r="I358" s="6">
        <f t="shared" si="25"/>
        <v>-0.7674920019599466</v>
      </c>
      <c r="J358" s="6">
        <f t="shared" si="26"/>
        <v>-0.75776421511044068</v>
      </c>
      <c r="K358" s="6">
        <f t="shared" si="27"/>
        <v>0.84116583006800971</v>
      </c>
      <c r="L358" s="6">
        <f t="shared" si="28"/>
        <v>0.48099224335430618</v>
      </c>
      <c r="M358" s="6">
        <f t="shared" si="29"/>
        <v>-9.6496725803296678E-3</v>
      </c>
      <c r="N358" s="6">
        <f>Table1[[#This Row],[PtsSD]]*$D$1+Table1[[#This Row],[AstSD]]*$E$1+Table1[[#This Row],[StlSD]]*$F$1+Table1[[#This Row],[BlkSD]]*$G$1+Table1[[#This Row],[RbdSD]]*$H$1</f>
        <v>-0.18540666711279069</v>
      </c>
    </row>
    <row r="359" spans="1:14" x14ac:dyDescent="0.25">
      <c r="A359" s="3">
        <v>355</v>
      </c>
      <c r="B359" s="3" t="s">
        <v>404</v>
      </c>
      <c r="C359" s="3" t="s">
        <v>22</v>
      </c>
      <c r="D359" s="4">
        <v>3.6</v>
      </c>
      <c r="E359" s="4">
        <v>0.2</v>
      </c>
      <c r="F359" s="4">
        <v>0.1</v>
      </c>
      <c r="G359" s="4">
        <v>0.5</v>
      </c>
      <c r="H359" s="4">
        <v>2.7</v>
      </c>
      <c r="I359" s="6">
        <f t="shared" si="25"/>
        <v>-0.7674920019599466</v>
      </c>
      <c r="J359" s="6">
        <f t="shared" si="26"/>
        <v>-0.86756200608691203</v>
      </c>
      <c r="K359" s="6">
        <f t="shared" si="27"/>
        <v>-1.220403305996981</v>
      </c>
      <c r="L359" s="6">
        <f t="shared" si="28"/>
        <v>0.25030740624308789</v>
      </c>
      <c r="M359" s="6">
        <f t="shared" si="29"/>
        <v>-0.3332073897085539</v>
      </c>
      <c r="N359" s="6">
        <f>Table1[[#This Row],[PtsSD]]*$D$1+Table1[[#This Row],[AstSD]]*$E$1+Table1[[#This Row],[StlSD]]*$F$1+Table1[[#This Row],[BlkSD]]*$G$1+Table1[[#This Row],[RbdSD]]*$H$1</f>
        <v>-0.61591586471016124</v>
      </c>
    </row>
    <row r="360" spans="1:14" x14ac:dyDescent="0.25">
      <c r="A360" s="3">
        <v>356</v>
      </c>
      <c r="B360" s="3" t="s">
        <v>405</v>
      </c>
      <c r="C360" s="3" t="s">
        <v>71</v>
      </c>
      <c r="D360" s="4">
        <v>3.6</v>
      </c>
      <c r="E360" s="4">
        <v>0.8</v>
      </c>
      <c r="F360" s="4">
        <v>0.2</v>
      </c>
      <c r="G360" s="4">
        <v>0</v>
      </c>
      <c r="H360" s="4">
        <v>0.9</v>
      </c>
      <c r="I360" s="6">
        <f t="shared" si="25"/>
        <v>-0.7674920019599466</v>
      </c>
      <c r="J360" s="6">
        <f t="shared" si="26"/>
        <v>-0.53816863315749786</v>
      </c>
      <c r="K360" s="6">
        <f t="shared" si="27"/>
        <v>-0.99134006865642643</v>
      </c>
      <c r="L360" s="6">
        <f t="shared" si="28"/>
        <v>-0.90311677931300371</v>
      </c>
      <c r="M360" s="6">
        <f t="shared" si="29"/>
        <v>-1.0612122532470587</v>
      </c>
      <c r="N360" s="6">
        <f>Table1[[#This Row],[PtsSD]]*$D$1+Table1[[#This Row],[AstSD]]*$E$1+Table1[[#This Row],[StlSD]]*$F$1+Table1[[#This Row],[BlkSD]]*$G$1+Table1[[#This Row],[RbdSD]]*$H$1</f>
        <v>-0.83429230506430985</v>
      </c>
    </row>
    <row r="361" spans="1:14" x14ac:dyDescent="0.25">
      <c r="A361" s="3">
        <v>357</v>
      </c>
      <c r="B361" s="3" t="s">
        <v>411</v>
      </c>
      <c r="C361" s="3" t="s">
        <v>28</v>
      </c>
      <c r="D361" s="4">
        <v>3.5</v>
      </c>
      <c r="E361" s="4">
        <v>0</v>
      </c>
      <c r="F361" s="4">
        <v>0.1</v>
      </c>
      <c r="G361" s="4">
        <v>0.2</v>
      </c>
      <c r="H361" s="4">
        <v>2.5</v>
      </c>
      <c r="I361" s="6">
        <f t="shared" si="25"/>
        <v>-0.78458520706782442</v>
      </c>
      <c r="J361" s="6">
        <f t="shared" si="26"/>
        <v>-0.97735979706338338</v>
      </c>
      <c r="K361" s="6">
        <f t="shared" si="27"/>
        <v>-1.220403305996981</v>
      </c>
      <c r="L361" s="6">
        <f t="shared" si="28"/>
        <v>-0.44174710509056708</v>
      </c>
      <c r="M361" s="6">
        <f t="shared" si="29"/>
        <v>-0.41409681899061002</v>
      </c>
      <c r="N361" s="6">
        <f>Table1[[#This Row],[PtsSD]]*$D$1+Table1[[#This Row],[AstSD]]*$E$1+Table1[[#This Row],[StlSD]]*$F$1+Table1[[#This Row],[BlkSD]]*$G$1+Table1[[#This Row],[RbdSD]]*$H$1</f>
        <v>-0.76298944699427829</v>
      </c>
    </row>
    <row r="362" spans="1:14" x14ac:dyDescent="0.25">
      <c r="A362" s="3">
        <v>358</v>
      </c>
      <c r="B362" s="3" t="s">
        <v>407</v>
      </c>
      <c r="C362" s="3" t="s">
        <v>43</v>
      </c>
      <c r="D362" s="4">
        <v>3.5</v>
      </c>
      <c r="E362" s="4">
        <v>0.3</v>
      </c>
      <c r="F362" s="4">
        <v>0.5</v>
      </c>
      <c r="G362" s="4">
        <v>0.9</v>
      </c>
      <c r="H362" s="4">
        <v>3.3</v>
      </c>
      <c r="I362" s="6">
        <f t="shared" si="25"/>
        <v>-0.78458520706782442</v>
      </c>
      <c r="J362" s="6">
        <f t="shared" si="26"/>
        <v>-0.81266311059867624</v>
      </c>
      <c r="K362" s="6">
        <f t="shared" si="27"/>
        <v>-0.30415035663476292</v>
      </c>
      <c r="L362" s="6">
        <f t="shared" si="28"/>
        <v>1.1730467546879613</v>
      </c>
      <c r="M362" s="6">
        <f t="shared" si="29"/>
        <v>-9.0539101862385812E-2</v>
      </c>
      <c r="N362" s="6">
        <f>Table1[[#This Row],[PtsSD]]*$D$1+Table1[[#This Row],[AstSD]]*$E$1+Table1[[#This Row],[StlSD]]*$F$1+Table1[[#This Row],[BlkSD]]*$G$1+Table1[[#This Row],[RbdSD]]*$H$1</f>
        <v>-0.28568154490457998</v>
      </c>
    </row>
    <row r="363" spans="1:14" x14ac:dyDescent="0.25">
      <c r="A363" s="3">
        <v>359</v>
      </c>
      <c r="B363" s="3" t="s">
        <v>408</v>
      </c>
      <c r="C363" s="3" t="s">
        <v>26</v>
      </c>
      <c r="D363" s="4">
        <v>3.5</v>
      </c>
      <c r="E363" s="4">
        <v>0.6</v>
      </c>
      <c r="F363" s="4">
        <v>0.5</v>
      </c>
      <c r="G363" s="4">
        <v>0.2</v>
      </c>
      <c r="H363" s="4">
        <v>2.2999999999999998</v>
      </c>
      <c r="I363" s="6">
        <f t="shared" si="25"/>
        <v>-0.78458520706782442</v>
      </c>
      <c r="J363" s="6">
        <f t="shared" si="26"/>
        <v>-0.64796642413396921</v>
      </c>
      <c r="K363" s="6">
        <f t="shared" si="27"/>
        <v>-0.30415035663476292</v>
      </c>
      <c r="L363" s="6">
        <f t="shared" si="28"/>
        <v>-0.44174710509056708</v>
      </c>
      <c r="M363" s="6">
        <f t="shared" si="29"/>
        <v>-0.49498624827266618</v>
      </c>
      <c r="N363" s="6">
        <f>Table1[[#This Row],[PtsSD]]*$D$1+Table1[[#This Row],[AstSD]]*$E$1+Table1[[#This Row],[StlSD]]*$F$1+Table1[[#This Row],[BlkSD]]*$G$1+Table1[[#This Row],[RbdSD]]*$H$1</f>
        <v>-0.57585071586047387</v>
      </c>
    </row>
    <row r="364" spans="1:14" x14ac:dyDescent="0.25">
      <c r="A364" s="3">
        <v>360</v>
      </c>
      <c r="B364" s="3" t="s">
        <v>409</v>
      </c>
      <c r="C364" s="3" t="s">
        <v>49</v>
      </c>
      <c r="D364" s="4">
        <v>3.5</v>
      </c>
      <c r="E364" s="4">
        <v>0</v>
      </c>
      <c r="F364" s="4">
        <v>0.3</v>
      </c>
      <c r="G364" s="4">
        <v>0.5</v>
      </c>
      <c r="H364" s="4">
        <v>2</v>
      </c>
      <c r="I364" s="6">
        <f t="shared" si="25"/>
        <v>-0.78458520706782442</v>
      </c>
      <c r="J364" s="6">
        <f t="shared" si="26"/>
        <v>-0.97735979706338338</v>
      </c>
      <c r="K364" s="6">
        <f t="shared" si="27"/>
        <v>-0.76227683131587198</v>
      </c>
      <c r="L364" s="6">
        <f t="shared" si="28"/>
        <v>0.25030740624308789</v>
      </c>
      <c r="M364" s="6">
        <f t="shared" si="29"/>
        <v>-0.61632039219575019</v>
      </c>
      <c r="N364" s="6">
        <f>Table1[[#This Row],[PtsSD]]*$D$1+Table1[[#This Row],[AstSD]]*$E$1+Table1[[#This Row],[StlSD]]*$F$1+Table1[[#This Row],[BlkSD]]*$G$1+Table1[[#This Row],[RbdSD]]*$H$1</f>
        <v>-0.63090701373309166</v>
      </c>
    </row>
    <row r="365" spans="1:14" x14ac:dyDescent="0.25">
      <c r="A365" s="3">
        <v>361</v>
      </c>
      <c r="B365" s="3" t="s">
        <v>410</v>
      </c>
      <c r="C365" s="3" t="s">
        <v>20</v>
      </c>
      <c r="D365" s="4">
        <v>3.5</v>
      </c>
      <c r="E365" s="4">
        <v>0.4</v>
      </c>
      <c r="F365" s="4">
        <v>0.2</v>
      </c>
      <c r="G365" s="4">
        <v>0.3</v>
      </c>
      <c r="H365" s="4">
        <v>1.8</v>
      </c>
      <c r="I365" s="6">
        <f t="shared" si="25"/>
        <v>-0.78458520706782442</v>
      </c>
      <c r="J365" s="6">
        <f t="shared" si="26"/>
        <v>-0.75776421511044068</v>
      </c>
      <c r="K365" s="6">
        <f t="shared" si="27"/>
        <v>-0.99134006865642643</v>
      </c>
      <c r="L365" s="6">
        <f t="shared" si="28"/>
        <v>-0.21106226797934879</v>
      </c>
      <c r="M365" s="6">
        <f t="shared" si="29"/>
        <v>-0.6972098214778063</v>
      </c>
      <c r="N365" s="6">
        <f>Table1[[#This Row],[PtsSD]]*$D$1+Table1[[#This Row],[AstSD]]*$E$1+Table1[[#This Row],[StlSD]]*$F$1+Table1[[#This Row],[BlkSD]]*$G$1+Table1[[#This Row],[RbdSD]]*$H$1</f>
        <v>-0.70673071993336301</v>
      </c>
    </row>
    <row r="366" spans="1:14" x14ac:dyDescent="0.25">
      <c r="A366" s="3">
        <v>362</v>
      </c>
      <c r="B366" s="3" t="s">
        <v>406</v>
      </c>
      <c r="C366" s="3" t="s">
        <v>103</v>
      </c>
      <c r="D366" s="4">
        <v>3.5</v>
      </c>
      <c r="E366" s="4">
        <v>1.7</v>
      </c>
      <c r="F366" s="4">
        <v>0.6</v>
      </c>
      <c r="G366" s="4">
        <v>0.1</v>
      </c>
      <c r="H366" s="4">
        <v>1.4</v>
      </c>
      <c r="I366" s="6">
        <f t="shared" si="25"/>
        <v>-0.78458520706782442</v>
      </c>
      <c r="J366" s="6">
        <f t="shared" si="26"/>
        <v>-4.4078573763376656E-2</v>
      </c>
      <c r="K366" s="6">
        <f t="shared" si="27"/>
        <v>-7.5087119294208429E-2</v>
      </c>
      <c r="L366" s="6">
        <f t="shared" si="28"/>
        <v>-0.67243194220178548</v>
      </c>
      <c r="M366" s="6">
        <f t="shared" si="29"/>
        <v>-0.85898868004191842</v>
      </c>
      <c r="N366" s="6">
        <f>Table1[[#This Row],[PtsSD]]*$D$1+Table1[[#This Row],[AstSD]]*$E$1+Table1[[#This Row],[StlSD]]*$F$1+Table1[[#This Row],[BlkSD]]*$G$1+Table1[[#This Row],[RbdSD]]*$H$1</f>
        <v>-0.52811687210580549</v>
      </c>
    </row>
    <row r="367" spans="1:14" x14ac:dyDescent="0.25">
      <c r="A367" s="3">
        <v>363</v>
      </c>
      <c r="B367" s="3" t="s">
        <v>413</v>
      </c>
      <c r="C367" s="3" t="s">
        <v>79</v>
      </c>
      <c r="D367" s="4">
        <v>3.4</v>
      </c>
      <c r="E367" s="4">
        <v>0.7</v>
      </c>
      <c r="F367" s="4">
        <v>0.4</v>
      </c>
      <c r="G367" s="4">
        <v>1</v>
      </c>
      <c r="H367" s="4">
        <v>3.5</v>
      </c>
      <c r="I367" s="6">
        <f t="shared" si="25"/>
        <v>-0.80167841217570235</v>
      </c>
      <c r="J367" s="6">
        <f t="shared" si="26"/>
        <v>-0.59306752864573353</v>
      </c>
      <c r="K367" s="6">
        <f t="shared" si="27"/>
        <v>-0.53321359397531742</v>
      </c>
      <c r="L367" s="6">
        <f t="shared" si="28"/>
        <v>1.4037315917991795</v>
      </c>
      <c r="M367" s="6">
        <f t="shared" si="29"/>
        <v>-9.6496725803296678E-3</v>
      </c>
      <c r="N367" s="6">
        <f>Table1[[#This Row],[PtsSD]]*$D$1+Table1[[#This Row],[AstSD]]*$E$1+Table1[[#This Row],[StlSD]]*$F$1+Table1[[#This Row],[BlkSD]]*$G$1+Table1[[#This Row],[RbdSD]]*$H$1</f>
        <v>-0.23046926422434408</v>
      </c>
    </row>
    <row r="368" spans="1:14" x14ac:dyDescent="0.25">
      <c r="A368" s="3">
        <v>364</v>
      </c>
      <c r="B368" s="3" t="s">
        <v>415</v>
      </c>
      <c r="C368" s="3" t="s">
        <v>26</v>
      </c>
      <c r="D368" s="4">
        <v>3.4</v>
      </c>
      <c r="E368" s="4">
        <v>0.4</v>
      </c>
      <c r="F368" s="4">
        <v>0.3</v>
      </c>
      <c r="G368" s="4">
        <v>0</v>
      </c>
      <c r="H368" s="4">
        <v>2.5</v>
      </c>
      <c r="I368" s="6">
        <f t="shared" si="25"/>
        <v>-0.80167841217570235</v>
      </c>
      <c r="J368" s="6">
        <f t="shared" si="26"/>
        <v>-0.75776421511044068</v>
      </c>
      <c r="K368" s="6">
        <f t="shared" si="27"/>
        <v>-0.76227683131587198</v>
      </c>
      <c r="L368" s="6">
        <f t="shared" si="28"/>
        <v>-0.90311677931300371</v>
      </c>
      <c r="M368" s="6">
        <f t="shared" si="29"/>
        <v>-0.41409681899061002</v>
      </c>
      <c r="N368" s="6">
        <f>Table1[[#This Row],[PtsSD]]*$D$1+Table1[[#This Row],[AstSD]]*$E$1+Table1[[#This Row],[StlSD]]*$F$1+Table1[[#This Row],[BlkSD]]*$G$1+Table1[[#This Row],[RbdSD]]*$H$1</f>
        <v>-0.72468477206725224</v>
      </c>
    </row>
    <row r="369" spans="1:14" x14ac:dyDescent="0.25">
      <c r="A369" s="3">
        <v>365</v>
      </c>
      <c r="B369" s="3" t="s">
        <v>414</v>
      </c>
      <c r="C369" s="3" t="s">
        <v>20</v>
      </c>
      <c r="D369" s="4">
        <v>3.4</v>
      </c>
      <c r="E369" s="4">
        <v>1.1000000000000001</v>
      </c>
      <c r="F369" s="4">
        <v>0.4</v>
      </c>
      <c r="G369" s="4">
        <v>0.5</v>
      </c>
      <c r="H369" s="4">
        <v>4.9000000000000004</v>
      </c>
      <c r="I369" s="6">
        <f t="shared" si="25"/>
        <v>-0.80167841217570235</v>
      </c>
      <c r="J369" s="6">
        <f t="shared" si="26"/>
        <v>-0.37347194669279071</v>
      </c>
      <c r="K369" s="6">
        <f t="shared" si="27"/>
        <v>-0.53321359397531742</v>
      </c>
      <c r="L369" s="6">
        <f t="shared" si="28"/>
        <v>0.25030740624308789</v>
      </c>
      <c r="M369" s="6">
        <f t="shared" si="29"/>
        <v>0.55657633239406301</v>
      </c>
      <c r="N369" s="6">
        <f>Table1[[#This Row],[PtsSD]]*$D$1+Table1[[#This Row],[AstSD]]*$E$1+Table1[[#This Row],[StlSD]]*$F$1+Table1[[#This Row],[BlkSD]]*$G$1+Table1[[#This Row],[RbdSD]]*$H$1</f>
        <v>-0.24631857467229057</v>
      </c>
    </row>
    <row r="370" spans="1:14" x14ac:dyDescent="0.25">
      <c r="A370" s="3">
        <v>366</v>
      </c>
      <c r="B370" s="3" t="s">
        <v>412</v>
      </c>
      <c r="C370" s="3" t="s">
        <v>75</v>
      </c>
      <c r="D370" s="4">
        <v>3.4</v>
      </c>
      <c r="E370" s="4">
        <v>0.6</v>
      </c>
      <c r="F370" s="4">
        <v>0.5</v>
      </c>
      <c r="G370" s="4">
        <v>0.2</v>
      </c>
      <c r="H370" s="4">
        <v>1.5</v>
      </c>
      <c r="I370" s="6">
        <f t="shared" si="25"/>
        <v>-0.80167841217570235</v>
      </c>
      <c r="J370" s="6">
        <f t="shared" si="26"/>
        <v>-0.64796642413396921</v>
      </c>
      <c r="K370" s="6">
        <f t="shared" si="27"/>
        <v>-0.30415035663476292</v>
      </c>
      <c r="L370" s="6">
        <f t="shared" si="28"/>
        <v>-0.44174710509056708</v>
      </c>
      <c r="M370" s="6">
        <f t="shared" si="29"/>
        <v>-0.81854396540089036</v>
      </c>
      <c r="N370" s="6">
        <f>Table1[[#This Row],[PtsSD]]*$D$1+Table1[[#This Row],[AstSD]]*$E$1+Table1[[#This Row],[StlSD]]*$F$1+Table1[[#This Row],[BlkSD]]*$G$1+Table1[[#This Row],[RbdSD]]*$H$1</f>
        <v>-0.64569022081848215</v>
      </c>
    </row>
    <row r="371" spans="1:14" x14ac:dyDescent="0.25">
      <c r="A371" s="3">
        <v>367</v>
      </c>
      <c r="B371" s="3" t="s">
        <v>416</v>
      </c>
      <c r="C371" s="3" t="s">
        <v>24</v>
      </c>
      <c r="D371" s="4">
        <v>3.3</v>
      </c>
      <c r="E371" s="4">
        <v>0</v>
      </c>
      <c r="F371" s="4">
        <v>0.6</v>
      </c>
      <c r="G371" s="4">
        <v>0</v>
      </c>
      <c r="H371" s="4">
        <v>0.9</v>
      </c>
      <c r="I371" s="6">
        <f t="shared" si="25"/>
        <v>-0.81877161728358039</v>
      </c>
      <c r="J371" s="6">
        <f t="shared" si="26"/>
        <v>-0.97735979706338338</v>
      </c>
      <c r="K371" s="6">
        <f t="shared" si="27"/>
        <v>-7.5087119294208429E-2</v>
      </c>
      <c r="L371" s="6">
        <f t="shared" si="28"/>
        <v>-0.90311677931300371</v>
      </c>
      <c r="M371" s="6">
        <f t="shared" si="29"/>
        <v>-1.0612122532470587</v>
      </c>
      <c r="N371" s="6">
        <f>Table1[[#This Row],[PtsSD]]*$D$1+Table1[[#This Row],[AstSD]]*$E$1+Table1[[#This Row],[StlSD]]*$F$1+Table1[[#This Row],[BlkSD]]*$G$1+Table1[[#This Row],[RbdSD]]*$H$1</f>
        <v>-0.80007648003824439</v>
      </c>
    </row>
    <row r="372" spans="1:14" x14ac:dyDescent="0.25">
      <c r="A372" s="3">
        <v>368</v>
      </c>
      <c r="B372" s="3" t="s">
        <v>418</v>
      </c>
      <c r="C372" s="3" t="s">
        <v>49</v>
      </c>
      <c r="D372" s="4">
        <v>3.3</v>
      </c>
      <c r="E372" s="4">
        <v>0.4</v>
      </c>
      <c r="F372" s="4">
        <v>0.3</v>
      </c>
      <c r="G372" s="4">
        <v>0.9</v>
      </c>
      <c r="H372" s="4">
        <v>2.6</v>
      </c>
      <c r="I372" s="6">
        <f t="shared" si="25"/>
        <v>-0.81877161728358039</v>
      </c>
      <c r="J372" s="6">
        <f t="shared" si="26"/>
        <v>-0.75776421511044068</v>
      </c>
      <c r="K372" s="6">
        <f t="shared" si="27"/>
        <v>-0.76227683131587198</v>
      </c>
      <c r="L372" s="6">
        <f t="shared" si="28"/>
        <v>1.1730467546879613</v>
      </c>
      <c r="M372" s="6">
        <f t="shared" si="29"/>
        <v>-0.37365210434958196</v>
      </c>
      <c r="N372" s="6">
        <f>Table1[[#This Row],[PtsSD]]*$D$1+Table1[[#This Row],[AstSD]]*$E$1+Table1[[#This Row],[StlSD]]*$F$1+Table1[[#This Row],[BlkSD]]*$G$1+Table1[[#This Row],[RbdSD]]*$H$1</f>
        <v>-0.4102992605712652</v>
      </c>
    </row>
    <row r="373" spans="1:14" x14ac:dyDescent="0.25">
      <c r="A373" s="3">
        <v>369</v>
      </c>
      <c r="B373" s="3" t="s">
        <v>420</v>
      </c>
      <c r="C373" s="3" t="s">
        <v>20</v>
      </c>
      <c r="D373" s="4">
        <v>3.3</v>
      </c>
      <c r="E373" s="4">
        <v>0.5</v>
      </c>
      <c r="F373" s="4">
        <v>0.5</v>
      </c>
      <c r="G373" s="4">
        <v>0.7</v>
      </c>
      <c r="H373" s="4">
        <v>4.0999999999999996</v>
      </c>
      <c r="I373" s="6">
        <f t="shared" si="25"/>
        <v>-0.81877161728358039</v>
      </c>
      <c r="J373" s="6">
        <f t="shared" si="26"/>
        <v>-0.70286531962220489</v>
      </c>
      <c r="K373" s="6">
        <f t="shared" si="27"/>
        <v>-0.30415035663476292</v>
      </c>
      <c r="L373" s="6">
        <f t="shared" si="28"/>
        <v>0.71167708046552447</v>
      </c>
      <c r="M373" s="6">
        <f t="shared" si="29"/>
        <v>0.23301861526583839</v>
      </c>
      <c r="N373" s="6">
        <f>Table1[[#This Row],[PtsSD]]*$D$1+Table1[[#This Row],[AstSD]]*$E$1+Table1[[#This Row],[StlSD]]*$F$1+Table1[[#This Row],[BlkSD]]*$G$1+Table1[[#This Row],[RbdSD]]*$H$1</f>
        <v>-0.27847181748173316</v>
      </c>
    </row>
    <row r="374" spans="1:14" x14ac:dyDescent="0.25">
      <c r="A374" s="3">
        <v>370</v>
      </c>
      <c r="B374" s="3" t="s">
        <v>419</v>
      </c>
      <c r="C374" s="3" t="s">
        <v>34</v>
      </c>
      <c r="D374" s="4">
        <v>3.3</v>
      </c>
      <c r="E374" s="4">
        <v>0.7</v>
      </c>
      <c r="F374" s="4">
        <v>0.2</v>
      </c>
      <c r="G374" s="4">
        <v>0.4</v>
      </c>
      <c r="H374" s="4">
        <v>4</v>
      </c>
      <c r="I374" s="6">
        <f t="shared" si="25"/>
        <v>-0.81877161728358039</v>
      </c>
      <c r="J374" s="6">
        <f t="shared" si="26"/>
        <v>-0.59306752864573353</v>
      </c>
      <c r="K374" s="6">
        <f t="shared" si="27"/>
        <v>-0.99134006865642643</v>
      </c>
      <c r="L374" s="6">
        <f t="shared" si="28"/>
        <v>1.9622569131869612E-2</v>
      </c>
      <c r="M374" s="6">
        <f t="shared" si="29"/>
        <v>0.1925739006248105</v>
      </c>
      <c r="N374" s="6">
        <f>Table1[[#This Row],[PtsSD]]*$D$1+Table1[[#This Row],[AstSD]]*$E$1+Table1[[#This Row],[StlSD]]*$F$1+Table1[[#This Row],[BlkSD]]*$G$1+Table1[[#This Row],[RbdSD]]*$H$1</f>
        <v>-0.47148783571794217</v>
      </c>
    </row>
    <row r="375" spans="1:14" x14ac:dyDescent="0.25">
      <c r="A375" s="3">
        <v>371</v>
      </c>
      <c r="B375" s="3" t="s">
        <v>417</v>
      </c>
      <c r="C375" s="3" t="s">
        <v>94</v>
      </c>
      <c r="D375" s="4">
        <v>3.3</v>
      </c>
      <c r="E375" s="4">
        <v>0.8</v>
      </c>
      <c r="F375" s="4">
        <v>0.2</v>
      </c>
      <c r="G375" s="4">
        <v>0.3</v>
      </c>
      <c r="H375" s="4">
        <v>3.5</v>
      </c>
      <c r="I375" s="6">
        <f t="shared" si="25"/>
        <v>-0.81877161728358039</v>
      </c>
      <c r="J375" s="6">
        <f t="shared" si="26"/>
        <v>-0.53816863315749786</v>
      </c>
      <c r="K375" s="6">
        <f t="shared" si="27"/>
        <v>-0.99134006865642643</v>
      </c>
      <c r="L375" s="6">
        <f t="shared" si="28"/>
        <v>-0.21106226797934879</v>
      </c>
      <c r="M375" s="6">
        <f t="shared" si="29"/>
        <v>-9.6496725803296678E-3</v>
      </c>
      <c r="N375" s="6">
        <f>Table1[[#This Row],[PtsSD]]*$D$1+Table1[[#This Row],[AstSD]]*$E$1+Table1[[#This Row],[StlSD]]*$F$1+Table1[[#This Row],[BlkSD]]*$G$1+Table1[[#This Row],[RbdSD]]*$H$1</f>
        <v>-0.53555549682800585</v>
      </c>
    </row>
    <row r="376" spans="1:14" x14ac:dyDescent="0.25">
      <c r="A376" s="3">
        <v>372</v>
      </c>
      <c r="B376" s="3" t="s">
        <v>421</v>
      </c>
      <c r="C376" s="3" t="s">
        <v>38</v>
      </c>
      <c r="D376" s="4">
        <v>3.3</v>
      </c>
      <c r="E376" s="4">
        <v>0.2</v>
      </c>
      <c r="F376" s="4">
        <v>0.2</v>
      </c>
      <c r="G376" s="4">
        <v>0.1</v>
      </c>
      <c r="H376" s="4">
        <v>1.1000000000000001</v>
      </c>
      <c r="I376" s="6">
        <f t="shared" si="25"/>
        <v>-0.81877161728358039</v>
      </c>
      <c r="J376" s="6">
        <f t="shared" si="26"/>
        <v>-0.86756200608691203</v>
      </c>
      <c r="K376" s="6">
        <f t="shared" si="27"/>
        <v>-0.99134006865642643</v>
      </c>
      <c r="L376" s="6">
        <f t="shared" si="28"/>
        <v>-0.67243194220178548</v>
      </c>
      <c r="M376" s="6">
        <f t="shared" si="29"/>
        <v>-0.98032282396500248</v>
      </c>
      <c r="N376" s="6">
        <f>Table1[[#This Row],[PtsSD]]*$D$1+Table1[[#This Row],[AstSD]]*$E$1+Table1[[#This Row],[StlSD]]*$F$1+Table1[[#This Row],[BlkSD]]*$G$1+Table1[[#This Row],[RbdSD]]*$H$1</f>
        <v>-0.86477425282418885</v>
      </c>
    </row>
    <row r="377" spans="1:14" x14ac:dyDescent="0.25">
      <c r="A377" s="3">
        <v>373</v>
      </c>
      <c r="B377" s="3" t="s">
        <v>423</v>
      </c>
      <c r="C377" s="3" t="s">
        <v>45</v>
      </c>
      <c r="D377" s="4">
        <v>3.2</v>
      </c>
      <c r="E377" s="4">
        <v>0.4</v>
      </c>
      <c r="F377" s="4">
        <v>0.4</v>
      </c>
      <c r="G377" s="4">
        <v>0</v>
      </c>
      <c r="H377" s="4">
        <v>1</v>
      </c>
      <c r="I377" s="6">
        <f t="shared" si="25"/>
        <v>-0.83586482239145821</v>
      </c>
      <c r="J377" s="6">
        <f t="shared" si="26"/>
        <v>-0.75776421511044068</v>
      </c>
      <c r="K377" s="6">
        <f t="shared" si="27"/>
        <v>-0.53321359397531742</v>
      </c>
      <c r="L377" s="6">
        <f t="shared" si="28"/>
        <v>-0.90311677931300371</v>
      </c>
      <c r="M377" s="6">
        <f t="shared" si="29"/>
        <v>-1.0207675386060306</v>
      </c>
      <c r="N377" s="6">
        <f>Table1[[#This Row],[PtsSD]]*$D$1+Table1[[#This Row],[AstSD]]*$E$1+Table1[[#This Row],[StlSD]]*$F$1+Table1[[#This Row],[BlkSD]]*$G$1+Table1[[#This Row],[RbdSD]]*$H$1</f>
        <v>-0.82191535345397992</v>
      </c>
    </row>
    <row r="378" spans="1:14" x14ac:dyDescent="0.25">
      <c r="A378" s="3">
        <v>374</v>
      </c>
      <c r="B378" s="3" t="s">
        <v>424</v>
      </c>
      <c r="C378" s="3" t="s">
        <v>71</v>
      </c>
      <c r="D378" s="4">
        <v>3.2</v>
      </c>
      <c r="E378" s="4">
        <v>0.3</v>
      </c>
      <c r="F378" s="4">
        <v>0.2</v>
      </c>
      <c r="G378" s="4">
        <v>0.6</v>
      </c>
      <c r="H378" s="4">
        <v>2.5</v>
      </c>
      <c r="I378" s="6">
        <f t="shared" si="25"/>
        <v>-0.83586482239145821</v>
      </c>
      <c r="J378" s="6">
        <f t="shared" si="26"/>
        <v>-0.81266311059867624</v>
      </c>
      <c r="K378" s="6">
        <f t="shared" si="27"/>
        <v>-0.99134006865642643</v>
      </c>
      <c r="L378" s="6">
        <f t="shared" si="28"/>
        <v>0.48099224335430618</v>
      </c>
      <c r="M378" s="6">
        <f t="shared" si="29"/>
        <v>-0.41409681899061002</v>
      </c>
      <c r="N378" s="6">
        <f>Table1[[#This Row],[PtsSD]]*$D$1+Table1[[#This Row],[AstSD]]*$E$1+Table1[[#This Row],[StlSD]]*$F$1+Table1[[#This Row],[BlkSD]]*$G$1+Table1[[#This Row],[RbdSD]]*$H$1</f>
        <v>-0.57266360643061276</v>
      </c>
    </row>
    <row r="379" spans="1:14" x14ac:dyDescent="0.25">
      <c r="A379" s="3">
        <v>375</v>
      </c>
      <c r="B379" s="3" t="s">
        <v>422</v>
      </c>
      <c r="C379" s="3" t="s">
        <v>94</v>
      </c>
      <c r="D379" s="4">
        <v>3.2</v>
      </c>
      <c r="E379" s="4">
        <v>0.5</v>
      </c>
      <c r="F379" s="4">
        <v>0.2</v>
      </c>
      <c r="G379" s="4">
        <v>0.2</v>
      </c>
      <c r="H379" s="4">
        <v>2.1</v>
      </c>
      <c r="I379" s="6">
        <f t="shared" si="25"/>
        <v>-0.83586482239145821</v>
      </c>
      <c r="J379" s="6">
        <f t="shared" si="26"/>
        <v>-0.70286531962220489</v>
      </c>
      <c r="K379" s="6">
        <f t="shared" si="27"/>
        <v>-0.99134006865642643</v>
      </c>
      <c r="L379" s="6">
        <f t="shared" si="28"/>
        <v>-0.44174710509056708</v>
      </c>
      <c r="M379" s="6">
        <f t="shared" si="29"/>
        <v>-0.57587567755472213</v>
      </c>
      <c r="N379" s="6">
        <f>Table1[[#This Row],[PtsSD]]*$D$1+Table1[[#This Row],[AstSD]]*$E$1+Table1[[#This Row],[StlSD]]*$F$1+Table1[[#This Row],[BlkSD]]*$G$1+Table1[[#This Row],[RbdSD]]*$H$1</f>
        <v>-0.72147072221487196</v>
      </c>
    </row>
    <row r="380" spans="1:14" x14ac:dyDescent="0.25">
      <c r="A380" s="3">
        <v>376</v>
      </c>
      <c r="B380" s="3" t="s">
        <v>425</v>
      </c>
      <c r="C380" s="3" t="s">
        <v>66</v>
      </c>
      <c r="D380" s="4">
        <v>3.1</v>
      </c>
      <c r="E380" s="4">
        <v>0.8</v>
      </c>
      <c r="F380" s="4">
        <v>0.1</v>
      </c>
      <c r="G380" s="4">
        <v>0.1</v>
      </c>
      <c r="H380" s="4">
        <v>1.7</v>
      </c>
      <c r="I380" s="6">
        <f t="shared" si="25"/>
        <v>-0.85295802749933625</v>
      </c>
      <c r="J380" s="6">
        <f t="shared" si="26"/>
        <v>-0.53816863315749786</v>
      </c>
      <c r="K380" s="6">
        <f t="shared" si="27"/>
        <v>-1.220403305996981</v>
      </c>
      <c r="L380" s="6">
        <f t="shared" si="28"/>
        <v>-0.67243194220178548</v>
      </c>
      <c r="M380" s="6">
        <f t="shared" si="29"/>
        <v>-0.73765453611883436</v>
      </c>
      <c r="N380" s="6">
        <f>Table1[[#This Row],[PtsSD]]*$D$1+Table1[[#This Row],[AstSD]]*$E$1+Table1[[#This Row],[StlSD]]*$F$1+Table1[[#This Row],[BlkSD]]*$G$1+Table1[[#This Row],[RbdSD]]*$H$1</f>
        <v>-0.7949773293348823</v>
      </c>
    </row>
    <row r="381" spans="1:14" x14ac:dyDescent="0.25">
      <c r="A381" s="3">
        <v>377</v>
      </c>
      <c r="B381" s="3" t="s">
        <v>426</v>
      </c>
      <c r="C381" s="3" t="s">
        <v>71</v>
      </c>
      <c r="D381" s="4">
        <v>3.1</v>
      </c>
      <c r="E381" s="4">
        <v>0.2</v>
      </c>
      <c r="F381" s="4">
        <v>0.2</v>
      </c>
      <c r="G381" s="4">
        <v>0.7</v>
      </c>
      <c r="H381" s="4">
        <v>4.0999999999999996</v>
      </c>
      <c r="I381" s="6">
        <f t="shared" si="25"/>
        <v>-0.85295802749933625</v>
      </c>
      <c r="J381" s="6">
        <f t="shared" si="26"/>
        <v>-0.86756200608691203</v>
      </c>
      <c r="K381" s="6">
        <f t="shared" si="27"/>
        <v>-0.99134006865642643</v>
      </c>
      <c r="L381" s="6">
        <f t="shared" si="28"/>
        <v>0.71167708046552447</v>
      </c>
      <c r="M381" s="6">
        <f t="shared" si="29"/>
        <v>0.23301861526583839</v>
      </c>
      <c r="N381" s="6">
        <f>Table1[[#This Row],[PtsSD]]*$D$1+Table1[[#This Row],[AstSD]]*$E$1+Table1[[#This Row],[StlSD]]*$F$1+Table1[[#This Row],[BlkSD]]*$G$1+Table1[[#This Row],[RbdSD]]*$H$1</f>
        <v>-0.42474553464265097</v>
      </c>
    </row>
    <row r="382" spans="1:14" x14ac:dyDescent="0.25">
      <c r="A382" s="3">
        <v>378</v>
      </c>
      <c r="B382" s="3" t="s">
        <v>427</v>
      </c>
      <c r="C382" s="3" t="s">
        <v>38</v>
      </c>
      <c r="D382" s="4">
        <v>3.1</v>
      </c>
      <c r="E382" s="4">
        <v>0.7</v>
      </c>
      <c r="F382" s="4">
        <v>0.6</v>
      </c>
      <c r="G382" s="4">
        <v>0</v>
      </c>
      <c r="H382" s="4">
        <v>1.6</v>
      </c>
      <c r="I382" s="6">
        <f t="shared" si="25"/>
        <v>-0.85295802749933625</v>
      </c>
      <c r="J382" s="6">
        <f t="shared" si="26"/>
        <v>-0.59306752864573353</v>
      </c>
      <c r="K382" s="6">
        <f t="shared" si="27"/>
        <v>-7.5087119294208429E-2</v>
      </c>
      <c r="L382" s="6">
        <f t="shared" si="28"/>
        <v>-0.90311677931300371</v>
      </c>
      <c r="M382" s="6">
        <f t="shared" si="29"/>
        <v>-0.7780992507598623</v>
      </c>
      <c r="N382" s="6">
        <f>Table1[[#This Row],[PtsSD]]*$D$1+Table1[[#This Row],[AstSD]]*$E$1+Table1[[#This Row],[StlSD]]*$F$1+Table1[[#This Row],[BlkSD]]*$G$1+Table1[[#This Row],[RbdSD]]*$H$1</f>
        <v>-0.67685134892200183</v>
      </c>
    </row>
    <row r="383" spans="1:14" x14ac:dyDescent="0.25">
      <c r="A383" s="3">
        <v>379</v>
      </c>
      <c r="B383" s="3" t="s">
        <v>430</v>
      </c>
      <c r="C383" s="3" t="s">
        <v>30</v>
      </c>
      <c r="D383" s="4">
        <v>3</v>
      </c>
      <c r="E383" s="4">
        <v>0.9</v>
      </c>
      <c r="F383" s="4">
        <v>0.5</v>
      </c>
      <c r="G383" s="4">
        <v>0.3</v>
      </c>
      <c r="H383" s="4">
        <v>2.2999999999999998</v>
      </c>
      <c r="I383" s="6">
        <f t="shared" si="25"/>
        <v>-0.87005123260721418</v>
      </c>
      <c r="J383" s="6">
        <f t="shared" si="26"/>
        <v>-0.48326973766926212</v>
      </c>
      <c r="K383" s="6">
        <f t="shared" si="27"/>
        <v>-0.30415035663476292</v>
      </c>
      <c r="L383" s="6">
        <f t="shared" si="28"/>
        <v>-0.21106226797934879</v>
      </c>
      <c r="M383" s="6">
        <f t="shared" si="29"/>
        <v>-0.49498624827266618</v>
      </c>
      <c r="N383" s="6">
        <f>Table1[[#This Row],[PtsSD]]*$D$1+Table1[[#This Row],[AstSD]]*$E$1+Table1[[#This Row],[StlSD]]*$F$1+Table1[[#This Row],[BlkSD]]*$G$1+Table1[[#This Row],[RbdSD]]*$H$1</f>
        <v>-0.53394846066266666</v>
      </c>
    </row>
    <row r="384" spans="1:14" x14ac:dyDescent="0.25">
      <c r="A384" s="3">
        <v>380</v>
      </c>
      <c r="B384" s="3" t="s">
        <v>435</v>
      </c>
      <c r="C384" s="3" t="s">
        <v>24</v>
      </c>
      <c r="D384" s="4">
        <v>3</v>
      </c>
      <c r="E384" s="4">
        <v>0.8</v>
      </c>
      <c r="F384" s="4">
        <v>0.2</v>
      </c>
      <c r="G384" s="4">
        <v>0</v>
      </c>
      <c r="H384" s="4">
        <v>0.9</v>
      </c>
      <c r="I384" s="6">
        <f t="shared" si="25"/>
        <v>-0.87005123260721418</v>
      </c>
      <c r="J384" s="6">
        <f t="shared" si="26"/>
        <v>-0.53816863315749786</v>
      </c>
      <c r="K384" s="6">
        <f t="shared" si="27"/>
        <v>-0.99134006865642643</v>
      </c>
      <c r="L384" s="6">
        <f t="shared" si="28"/>
        <v>-0.90311677931300371</v>
      </c>
      <c r="M384" s="6">
        <f t="shared" si="29"/>
        <v>-1.0612122532470587</v>
      </c>
      <c r="N384" s="6">
        <f>Table1[[#This Row],[PtsSD]]*$D$1+Table1[[#This Row],[AstSD]]*$E$1+Table1[[#This Row],[StlSD]]*$F$1+Table1[[#This Row],[BlkSD]]*$G$1+Table1[[#This Row],[RbdSD]]*$H$1</f>
        <v>-0.86506007425849007</v>
      </c>
    </row>
    <row r="385" spans="1:14" x14ac:dyDescent="0.25">
      <c r="A385" s="3">
        <v>381</v>
      </c>
      <c r="B385" s="3" t="s">
        <v>432</v>
      </c>
      <c r="C385" s="3" t="s">
        <v>49</v>
      </c>
      <c r="D385" s="4">
        <v>3</v>
      </c>
      <c r="E385" s="4">
        <v>0</v>
      </c>
      <c r="F385" s="4">
        <v>0</v>
      </c>
      <c r="G385" s="4">
        <v>0.5</v>
      </c>
      <c r="H385" s="4">
        <v>0.5</v>
      </c>
      <c r="I385" s="6">
        <f t="shared" si="25"/>
        <v>-0.87005123260721418</v>
      </c>
      <c r="J385" s="6">
        <f t="shared" si="26"/>
        <v>-0.97735979706338338</v>
      </c>
      <c r="K385" s="6">
        <f t="shared" si="27"/>
        <v>-1.4494665433375356</v>
      </c>
      <c r="L385" s="6">
        <f t="shared" si="28"/>
        <v>0.25030740624308789</v>
      </c>
      <c r="M385" s="6">
        <f t="shared" si="29"/>
        <v>-1.2229911118111707</v>
      </c>
      <c r="N385" s="6">
        <f>Table1[[#This Row],[PtsSD]]*$D$1+Table1[[#This Row],[AstSD]]*$E$1+Table1[[#This Row],[StlSD]]*$F$1+Table1[[#This Row],[BlkSD]]*$G$1+Table1[[#This Row],[RbdSD]]*$H$1</f>
        <v>-0.88095942212124223</v>
      </c>
    </row>
    <row r="386" spans="1:14" x14ac:dyDescent="0.25">
      <c r="A386" s="3">
        <v>382</v>
      </c>
      <c r="B386" s="3" t="s">
        <v>428</v>
      </c>
      <c r="C386" s="3" t="s">
        <v>75</v>
      </c>
      <c r="D386" s="4">
        <v>3</v>
      </c>
      <c r="E386" s="4">
        <v>0.7</v>
      </c>
      <c r="F386" s="4">
        <v>0.3</v>
      </c>
      <c r="G386" s="4">
        <v>0.7</v>
      </c>
      <c r="H386" s="4">
        <v>2.8</v>
      </c>
      <c r="I386" s="6">
        <f t="shared" si="25"/>
        <v>-0.87005123260721418</v>
      </c>
      <c r="J386" s="6">
        <f t="shared" si="26"/>
        <v>-0.59306752864573353</v>
      </c>
      <c r="K386" s="6">
        <f t="shared" si="27"/>
        <v>-0.76227683131587198</v>
      </c>
      <c r="L386" s="6">
        <f t="shared" si="28"/>
        <v>0.71167708046552447</v>
      </c>
      <c r="M386" s="6">
        <f t="shared" si="29"/>
        <v>-0.29276267506752601</v>
      </c>
      <c r="N386" s="6">
        <f>Table1[[#This Row],[PtsSD]]*$D$1+Table1[[#This Row],[AstSD]]*$E$1+Table1[[#This Row],[StlSD]]*$F$1+Table1[[#This Row],[BlkSD]]*$G$1+Table1[[#This Row],[RbdSD]]*$H$1</f>
        <v>-0.44577137315236826</v>
      </c>
    </row>
    <row r="387" spans="1:14" x14ac:dyDescent="0.25">
      <c r="A387" s="3">
        <v>383</v>
      </c>
      <c r="B387" s="3" t="s">
        <v>433</v>
      </c>
      <c r="C387" s="3" t="s">
        <v>75</v>
      </c>
      <c r="D387" s="4">
        <v>3</v>
      </c>
      <c r="E387" s="4">
        <v>0.2</v>
      </c>
      <c r="F387" s="4">
        <v>0.7</v>
      </c>
      <c r="G387" s="4">
        <v>0.3</v>
      </c>
      <c r="H387" s="4">
        <v>2.9</v>
      </c>
      <c r="I387" s="6">
        <f t="shared" si="25"/>
        <v>-0.87005123260721418</v>
      </c>
      <c r="J387" s="6">
        <f t="shared" si="26"/>
        <v>-0.86756200608691203</v>
      </c>
      <c r="K387" s="6">
        <f t="shared" si="27"/>
        <v>0.15397611804634603</v>
      </c>
      <c r="L387" s="6">
        <f t="shared" si="28"/>
        <v>-0.21106226797934879</v>
      </c>
      <c r="M387" s="6">
        <f t="shared" si="29"/>
        <v>-0.2523179604264979</v>
      </c>
      <c r="N387" s="6">
        <f>Table1[[#This Row],[PtsSD]]*$D$1+Table1[[#This Row],[AstSD]]*$E$1+Table1[[#This Row],[StlSD]]*$F$1+Table1[[#This Row],[BlkSD]]*$G$1+Table1[[#This Row],[RbdSD]]*$H$1</f>
        <v>-0.49355428557479664</v>
      </c>
    </row>
    <row r="388" spans="1:14" x14ac:dyDescent="0.25">
      <c r="A388" s="3">
        <v>384</v>
      </c>
      <c r="B388" s="3" t="s">
        <v>431</v>
      </c>
      <c r="C388" s="3" t="s">
        <v>94</v>
      </c>
      <c r="D388" s="4">
        <v>3</v>
      </c>
      <c r="E388" s="4">
        <v>0.6</v>
      </c>
      <c r="F388" s="4">
        <v>0</v>
      </c>
      <c r="G388" s="4">
        <v>0.1</v>
      </c>
      <c r="H388" s="4">
        <v>2.7</v>
      </c>
      <c r="I388" s="6">
        <f t="shared" si="25"/>
        <v>-0.87005123260721418</v>
      </c>
      <c r="J388" s="6">
        <f t="shared" si="26"/>
        <v>-0.64796642413396921</v>
      </c>
      <c r="K388" s="6">
        <f t="shared" si="27"/>
        <v>-1.4494665433375356</v>
      </c>
      <c r="L388" s="6">
        <f t="shared" si="28"/>
        <v>-0.67243194220178548</v>
      </c>
      <c r="M388" s="6">
        <f t="shared" si="29"/>
        <v>-0.3332073897085539</v>
      </c>
      <c r="N388" s="6">
        <f>Table1[[#This Row],[PtsSD]]*$D$1+Table1[[#This Row],[AstSD]]*$E$1+Table1[[#This Row],[StlSD]]*$F$1+Table1[[#This Row],[BlkSD]]*$G$1+Table1[[#This Row],[RbdSD]]*$H$1</f>
        <v>-0.77553490538156711</v>
      </c>
    </row>
    <row r="389" spans="1:14" x14ac:dyDescent="0.25">
      <c r="A389" s="3">
        <v>385</v>
      </c>
      <c r="B389" s="3" t="s">
        <v>436</v>
      </c>
      <c r="C389" s="3" t="s">
        <v>94</v>
      </c>
      <c r="D389" s="4">
        <v>3</v>
      </c>
      <c r="E389" s="4">
        <v>0.4</v>
      </c>
      <c r="F389" s="4">
        <v>0.2</v>
      </c>
      <c r="G389" s="4">
        <v>0.2</v>
      </c>
      <c r="H389" s="4">
        <v>1.2</v>
      </c>
      <c r="I389" s="6">
        <f t="shared" ref="I389:I452" si="30">(D389-AVERAGE(D$5:D$486))/_xlfn.STDEV.P(D$5:D$486)</f>
        <v>-0.87005123260721418</v>
      </c>
      <c r="J389" s="6">
        <f t="shared" ref="J389:J452" si="31">(E389-AVERAGE(E$5:E$486))/_xlfn.STDEV.P(E$5:E$486)</f>
        <v>-0.75776421511044068</v>
      </c>
      <c r="K389" s="6">
        <f t="shared" ref="K389:K452" si="32">(F389-AVERAGE(F$5:F$486))/_xlfn.STDEV.P(F$5:F$486)</f>
        <v>-0.99134006865642643</v>
      </c>
      <c r="L389" s="6">
        <f t="shared" ref="L389:L452" si="33">(G389-AVERAGE(G$5:G$486))/_xlfn.STDEV.P(G$5:G$486)</f>
        <v>-0.44174710509056708</v>
      </c>
      <c r="M389" s="6">
        <f t="shared" ref="M389:M452" si="34">(H389-AVERAGE(H$5:H$486))/_xlfn.STDEV.P(H$5:H$486)</f>
        <v>-0.93987810932397442</v>
      </c>
      <c r="N389" s="6">
        <f>Table1[[#This Row],[PtsSD]]*$D$1+Table1[[#This Row],[AstSD]]*$E$1+Table1[[#This Row],[StlSD]]*$F$1+Table1[[#This Row],[BlkSD]]*$G$1+Table1[[#This Row],[RbdSD]]*$H$1</f>
        <v>-0.81550691073109627</v>
      </c>
    </row>
    <row r="390" spans="1:14" x14ac:dyDescent="0.25">
      <c r="A390" s="3">
        <v>386</v>
      </c>
      <c r="B390" s="3" t="s">
        <v>429</v>
      </c>
      <c r="C390" s="3" t="s">
        <v>103</v>
      </c>
      <c r="D390" s="4">
        <v>3</v>
      </c>
      <c r="E390" s="4">
        <v>0.7</v>
      </c>
      <c r="F390" s="4">
        <v>0.3</v>
      </c>
      <c r="G390" s="4">
        <v>0.1</v>
      </c>
      <c r="H390" s="4">
        <v>0.8</v>
      </c>
      <c r="I390" s="6">
        <f t="shared" si="30"/>
        <v>-0.87005123260721418</v>
      </c>
      <c r="J390" s="6">
        <f t="shared" si="31"/>
        <v>-0.59306752864573353</v>
      </c>
      <c r="K390" s="6">
        <f t="shared" si="32"/>
        <v>-0.76227683131587198</v>
      </c>
      <c r="L390" s="6">
        <f t="shared" si="33"/>
        <v>-0.67243194220178548</v>
      </c>
      <c r="M390" s="6">
        <f t="shared" si="34"/>
        <v>-1.1016569678880868</v>
      </c>
      <c r="N390" s="6">
        <f>Table1[[#This Row],[PtsSD]]*$D$1+Table1[[#This Row],[AstSD]]*$E$1+Table1[[#This Row],[StlSD]]*$F$1+Table1[[#This Row],[BlkSD]]*$G$1+Table1[[#This Row],[RbdSD]]*$H$1</f>
        <v>-0.81516658511657691</v>
      </c>
    </row>
    <row r="391" spans="1:14" x14ac:dyDescent="0.25">
      <c r="A391" s="3">
        <v>387</v>
      </c>
      <c r="B391" s="3" t="s">
        <v>434</v>
      </c>
      <c r="C391" s="3" t="s">
        <v>59</v>
      </c>
      <c r="D391" s="4">
        <v>3</v>
      </c>
      <c r="E391" s="4">
        <v>0.2</v>
      </c>
      <c r="F391" s="4">
        <v>0.4</v>
      </c>
      <c r="G391" s="4">
        <v>0.1</v>
      </c>
      <c r="H391" s="4">
        <v>2.2000000000000002</v>
      </c>
      <c r="I391" s="6">
        <f t="shared" si="30"/>
        <v>-0.87005123260721418</v>
      </c>
      <c r="J391" s="6">
        <f t="shared" si="31"/>
        <v>-0.86756200608691203</v>
      </c>
      <c r="K391" s="6">
        <f t="shared" si="32"/>
        <v>-0.53321359397531742</v>
      </c>
      <c r="L391" s="6">
        <f t="shared" si="33"/>
        <v>-0.67243194220178548</v>
      </c>
      <c r="M391" s="6">
        <f t="shared" si="34"/>
        <v>-0.53543096291369408</v>
      </c>
      <c r="N391" s="6">
        <f>Table1[[#This Row],[PtsSD]]*$D$1+Table1[[#This Row],[AstSD]]*$E$1+Table1[[#This Row],[StlSD]]*$F$1+Table1[[#This Row],[BlkSD]]*$G$1+Table1[[#This Row],[RbdSD]]*$H$1</f>
        <v>-0.72246079400885099</v>
      </c>
    </row>
    <row r="392" spans="1:14" x14ac:dyDescent="0.25">
      <c r="A392" s="3">
        <v>388</v>
      </c>
      <c r="B392" s="3" t="s">
        <v>437</v>
      </c>
      <c r="C392" s="3" t="s">
        <v>40</v>
      </c>
      <c r="D392" s="4">
        <v>2.9</v>
      </c>
      <c r="E392" s="4">
        <v>0.1</v>
      </c>
      <c r="F392" s="4">
        <v>0.1</v>
      </c>
      <c r="G392" s="4">
        <v>1.1000000000000001</v>
      </c>
      <c r="H392" s="4">
        <v>4.8</v>
      </c>
      <c r="I392" s="6">
        <f t="shared" si="30"/>
        <v>-0.8871444377150921</v>
      </c>
      <c r="J392" s="6">
        <f t="shared" si="31"/>
        <v>-0.9224609015751476</v>
      </c>
      <c r="K392" s="6">
        <f t="shared" si="32"/>
        <v>-1.220403305996981</v>
      </c>
      <c r="L392" s="6">
        <f t="shared" si="33"/>
        <v>1.634416428910398</v>
      </c>
      <c r="M392" s="6">
        <f t="shared" si="34"/>
        <v>0.51613161775303473</v>
      </c>
      <c r="N392" s="6">
        <f>Table1[[#This Row],[PtsSD]]*$D$1+Table1[[#This Row],[AstSD]]*$E$1+Table1[[#This Row],[StlSD]]*$F$1+Table1[[#This Row],[BlkSD]]*$G$1+Table1[[#This Row],[RbdSD]]*$H$1</f>
        <v>-0.28530721964193761</v>
      </c>
    </row>
    <row r="393" spans="1:14" x14ac:dyDescent="0.25">
      <c r="A393" s="3">
        <v>389</v>
      </c>
      <c r="B393" s="3" t="s">
        <v>438</v>
      </c>
      <c r="C393" s="3" t="s">
        <v>100</v>
      </c>
      <c r="D393" s="4">
        <v>2.9</v>
      </c>
      <c r="E393" s="4">
        <v>0.5</v>
      </c>
      <c r="F393" s="4">
        <v>0.2</v>
      </c>
      <c r="G393" s="4">
        <v>0.5</v>
      </c>
      <c r="H393" s="4">
        <v>2.4</v>
      </c>
      <c r="I393" s="6">
        <f t="shared" si="30"/>
        <v>-0.8871444377150921</v>
      </c>
      <c r="J393" s="6">
        <f t="shared" si="31"/>
        <v>-0.70286531962220489</v>
      </c>
      <c r="K393" s="6">
        <f t="shared" si="32"/>
        <v>-0.99134006865642643</v>
      </c>
      <c r="L393" s="6">
        <f t="shared" si="33"/>
        <v>0.25030740624308789</v>
      </c>
      <c r="M393" s="6">
        <f t="shared" si="34"/>
        <v>-0.45454153363163813</v>
      </c>
      <c r="N393" s="6">
        <f>Table1[[#This Row],[PtsSD]]*$D$1+Table1[[#This Row],[AstSD]]*$E$1+Table1[[#This Row],[StlSD]]*$F$1+Table1[[#This Row],[BlkSD]]*$G$1+Table1[[#This Row],[RbdSD]]*$H$1</f>
        <v>-0.60877960132729703</v>
      </c>
    </row>
    <row r="394" spans="1:14" x14ac:dyDescent="0.25">
      <c r="A394" s="3">
        <v>390</v>
      </c>
      <c r="B394" s="3" t="s">
        <v>440</v>
      </c>
      <c r="C394" s="3" t="s">
        <v>24</v>
      </c>
      <c r="D394" s="4">
        <v>2.9</v>
      </c>
      <c r="E394" s="4">
        <v>0</v>
      </c>
      <c r="F394" s="4">
        <v>0.3</v>
      </c>
      <c r="G394" s="4">
        <v>0.6</v>
      </c>
      <c r="H394" s="4">
        <v>2.2999999999999998</v>
      </c>
      <c r="I394" s="6">
        <f t="shared" si="30"/>
        <v>-0.8871444377150921</v>
      </c>
      <c r="J394" s="6">
        <f t="shared" si="31"/>
        <v>-0.97735979706338338</v>
      </c>
      <c r="K394" s="6">
        <f t="shared" si="32"/>
        <v>-0.76227683131587198</v>
      </c>
      <c r="L394" s="6">
        <f t="shared" si="33"/>
        <v>0.48099224335430618</v>
      </c>
      <c r="M394" s="6">
        <f t="shared" si="34"/>
        <v>-0.49498624827266618</v>
      </c>
      <c r="N394" s="6">
        <f>Table1[[#This Row],[PtsSD]]*$D$1+Table1[[#This Row],[AstSD]]*$E$1+Table1[[#This Row],[StlSD]]*$F$1+Table1[[#This Row],[BlkSD]]*$G$1+Table1[[#This Row],[RbdSD]]*$H$1</f>
        <v>-0.60280522857597241</v>
      </c>
    </row>
    <row r="395" spans="1:14" x14ac:dyDescent="0.25">
      <c r="A395" s="3">
        <v>391</v>
      </c>
      <c r="B395" s="3" t="s">
        <v>441</v>
      </c>
      <c r="C395" s="3" t="s">
        <v>49</v>
      </c>
      <c r="D395" s="4">
        <v>2.9</v>
      </c>
      <c r="E395" s="4">
        <v>0.7</v>
      </c>
      <c r="F395" s="4">
        <v>0.6</v>
      </c>
      <c r="G395" s="4">
        <v>1</v>
      </c>
      <c r="H395" s="4">
        <v>4.0999999999999996</v>
      </c>
      <c r="I395" s="6">
        <f t="shared" si="30"/>
        <v>-0.8871444377150921</v>
      </c>
      <c r="J395" s="6">
        <f t="shared" si="31"/>
        <v>-0.59306752864573353</v>
      </c>
      <c r="K395" s="6">
        <f t="shared" si="32"/>
        <v>-7.5087119294208429E-2</v>
      </c>
      <c r="L395" s="6">
        <f t="shared" si="33"/>
        <v>1.4037315917991795</v>
      </c>
      <c r="M395" s="6">
        <f t="shared" si="34"/>
        <v>0.23301861526583839</v>
      </c>
      <c r="N395" s="6">
        <f>Table1[[#This Row],[PtsSD]]*$D$1+Table1[[#This Row],[AstSD]]*$E$1+Table1[[#This Row],[StlSD]]*$F$1+Table1[[#This Row],[BlkSD]]*$G$1+Table1[[#This Row],[RbdSD]]*$H$1</f>
        <v>-0.138856443114761</v>
      </c>
    </row>
    <row r="396" spans="1:14" x14ac:dyDescent="0.25">
      <c r="A396" s="3">
        <v>392</v>
      </c>
      <c r="B396" s="3" t="s">
        <v>439</v>
      </c>
      <c r="C396" s="3" t="s">
        <v>59</v>
      </c>
      <c r="D396" s="4">
        <v>2.9</v>
      </c>
      <c r="E396" s="4">
        <v>0.6</v>
      </c>
      <c r="F396" s="4">
        <v>0.5</v>
      </c>
      <c r="G396" s="4">
        <v>0.1</v>
      </c>
      <c r="H396" s="4">
        <v>1.8</v>
      </c>
      <c r="I396" s="6">
        <f t="shared" si="30"/>
        <v>-0.8871444377150921</v>
      </c>
      <c r="J396" s="6">
        <f t="shared" si="31"/>
        <v>-0.64796642413396921</v>
      </c>
      <c r="K396" s="6">
        <f t="shared" si="32"/>
        <v>-0.30415035663476292</v>
      </c>
      <c r="L396" s="6">
        <f t="shared" si="33"/>
        <v>-0.67243194220178548</v>
      </c>
      <c r="M396" s="6">
        <f t="shared" si="34"/>
        <v>-0.6972098214778063</v>
      </c>
      <c r="N396" s="6">
        <f>Table1[[#This Row],[PtsSD]]*$D$1+Table1[[#This Row],[AstSD]]*$E$1+Table1[[#This Row],[StlSD]]*$F$1+Table1[[#This Row],[BlkSD]]*$G$1+Table1[[#This Row],[RbdSD]]*$H$1</f>
        <v>-0.68166592526236514</v>
      </c>
    </row>
    <row r="397" spans="1:14" x14ac:dyDescent="0.25">
      <c r="A397" s="3">
        <v>393</v>
      </c>
      <c r="B397" s="3" t="s">
        <v>442</v>
      </c>
      <c r="C397" s="3" t="s">
        <v>92</v>
      </c>
      <c r="D397" s="4">
        <v>2.8</v>
      </c>
      <c r="E397" s="4">
        <v>3.2</v>
      </c>
      <c r="F397" s="4">
        <v>0.9</v>
      </c>
      <c r="G397" s="4">
        <v>0.1</v>
      </c>
      <c r="H397" s="4">
        <v>1.4</v>
      </c>
      <c r="I397" s="6">
        <f t="shared" si="30"/>
        <v>-0.90423764282297014</v>
      </c>
      <c r="J397" s="6">
        <f t="shared" si="31"/>
        <v>0.77940485856015884</v>
      </c>
      <c r="K397" s="6">
        <f t="shared" si="32"/>
        <v>0.61210259272745526</v>
      </c>
      <c r="L397" s="6">
        <f t="shared" si="33"/>
        <v>-0.67243194220178548</v>
      </c>
      <c r="M397" s="6">
        <f t="shared" si="34"/>
        <v>-0.85898868004191842</v>
      </c>
      <c r="N397" s="6">
        <f>Table1[[#This Row],[PtsSD]]*$D$1+Table1[[#This Row],[AstSD]]*$E$1+Table1[[#This Row],[StlSD]]*$F$1+Table1[[#This Row],[BlkSD]]*$G$1+Table1[[#This Row],[RbdSD]]*$H$1</f>
        <v>-0.29623745956439251</v>
      </c>
    </row>
    <row r="398" spans="1:14" x14ac:dyDescent="0.25">
      <c r="A398" s="3">
        <v>394</v>
      </c>
      <c r="B398" s="3" t="s">
        <v>444</v>
      </c>
      <c r="C398" s="3" t="s">
        <v>45</v>
      </c>
      <c r="D398" s="4">
        <v>2.8</v>
      </c>
      <c r="E398" s="4">
        <v>1.5</v>
      </c>
      <c r="F398" s="4">
        <v>0.5</v>
      </c>
      <c r="G398" s="4">
        <v>0</v>
      </c>
      <c r="H398" s="4">
        <v>0.9</v>
      </c>
      <c r="I398" s="6">
        <f t="shared" si="30"/>
        <v>-0.90423764282297014</v>
      </c>
      <c r="J398" s="6">
        <f t="shared" si="31"/>
        <v>-0.153876364739848</v>
      </c>
      <c r="K398" s="6">
        <f t="shared" si="32"/>
        <v>-0.30415035663476292</v>
      </c>
      <c r="L398" s="6">
        <f t="shared" si="33"/>
        <v>-0.90311677931300371</v>
      </c>
      <c r="M398" s="6">
        <f t="shared" si="34"/>
        <v>-1.0612122532470587</v>
      </c>
      <c r="N398" s="6">
        <f>Table1[[#This Row],[PtsSD]]*$D$1+Table1[[#This Row],[AstSD]]*$E$1+Table1[[#This Row],[StlSD]]*$F$1+Table1[[#This Row],[BlkSD]]*$G$1+Table1[[#This Row],[RbdSD]]*$H$1</f>
        <v>-0.69537908683643734</v>
      </c>
    </row>
    <row r="399" spans="1:14" x14ac:dyDescent="0.25">
      <c r="A399" s="3">
        <v>395</v>
      </c>
      <c r="B399" s="3" t="s">
        <v>443</v>
      </c>
      <c r="C399" s="3" t="s">
        <v>75</v>
      </c>
      <c r="D399" s="4">
        <v>2.8</v>
      </c>
      <c r="E399" s="4">
        <v>0.5</v>
      </c>
      <c r="F399" s="4">
        <v>0.5</v>
      </c>
      <c r="G399" s="4">
        <v>0.2</v>
      </c>
      <c r="H399" s="4">
        <v>2.1</v>
      </c>
      <c r="I399" s="6">
        <f t="shared" si="30"/>
        <v>-0.90423764282297014</v>
      </c>
      <c r="J399" s="6">
        <f t="shared" si="31"/>
        <v>-0.70286531962220489</v>
      </c>
      <c r="K399" s="6">
        <f t="shared" si="32"/>
        <v>-0.30415035663476292</v>
      </c>
      <c r="L399" s="6">
        <f t="shared" si="33"/>
        <v>-0.44174710509056708</v>
      </c>
      <c r="M399" s="6">
        <f t="shared" si="34"/>
        <v>-0.57587567755472213</v>
      </c>
      <c r="N399" s="6">
        <f>Table1[[#This Row],[PtsSD]]*$D$1+Table1[[#This Row],[AstSD]]*$E$1+Table1[[#This Row],[StlSD]]*$F$1+Table1[[#This Row],[BlkSD]]*$G$1+Table1[[#This Row],[RbdSD]]*$H$1</f>
        <v>-0.63890411154107607</v>
      </c>
    </row>
    <row r="400" spans="1:14" x14ac:dyDescent="0.25">
      <c r="A400" s="3">
        <v>396</v>
      </c>
      <c r="B400" s="3" t="s">
        <v>448</v>
      </c>
      <c r="C400" s="3" t="s">
        <v>52</v>
      </c>
      <c r="D400" s="4">
        <v>2.7</v>
      </c>
      <c r="E400" s="4">
        <v>1.5</v>
      </c>
      <c r="F400" s="4">
        <v>0.3</v>
      </c>
      <c r="G400" s="4">
        <v>0.1</v>
      </c>
      <c r="H400" s="4">
        <v>1</v>
      </c>
      <c r="I400" s="6">
        <f t="shared" si="30"/>
        <v>-0.92133084793084796</v>
      </c>
      <c r="J400" s="6">
        <f t="shared" si="31"/>
        <v>-0.153876364739848</v>
      </c>
      <c r="K400" s="6">
        <f t="shared" si="32"/>
        <v>-0.76227683131587198</v>
      </c>
      <c r="L400" s="6">
        <f t="shared" si="33"/>
        <v>-0.67243194220178548</v>
      </c>
      <c r="M400" s="6">
        <f t="shared" si="34"/>
        <v>-1.0207675386060306</v>
      </c>
      <c r="N400" s="6">
        <f>Table1[[#This Row],[PtsSD]]*$D$1+Table1[[#This Row],[AstSD]]*$E$1+Table1[[#This Row],[StlSD]]*$F$1+Table1[[#This Row],[BlkSD]]*$G$1+Table1[[#This Row],[RbdSD]]*$H$1</f>
        <v>-0.72653435107607878</v>
      </c>
    </row>
    <row r="401" spans="1:14" x14ac:dyDescent="0.25">
      <c r="A401" s="3">
        <v>397</v>
      </c>
      <c r="B401" s="3" t="s">
        <v>445</v>
      </c>
      <c r="C401" s="3" t="s">
        <v>47</v>
      </c>
      <c r="D401" s="4">
        <v>2.7</v>
      </c>
      <c r="E401" s="4">
        <v>0.6</v>
      </c>
      <c r="F401" s="4">
        <v>0</v>
      </c>
      <c r="G401" s="4">
        <v>0</v>
      </c>
      <c r="H401" s="4">
        <v>0.9</v>
      </c>
      <c r="I401" s="6">
        <f t="shared" si="30"/>
        <v>-0.92133084793084796</v>
      </c>
      <c r="J401" s="6">
        <f t="shared" si="31"/>
        <v>-0.64796642413396921</v>
      </c>
      <c r="K401" s="6">
        <f t="shared" si="32"/>
        <v>-1.4494665433375356</v>
      </c>
      <c r="L401" s="6">
        <f t="shared" si="33"/>
        <v>-0.90311677931300371</v>
      </c>
      <c r="M401" s="6">
        <f t="shared" si="34"/>
        <v>-1.0612122532470587</v>
      </c>
      <c r="N401" s="6">
        <f>Table1[[#This Row],[PtsSD]]*$D$1+Table1[[#This Row],[AstSD]]*$E$1+Table1[[#This Row],[StlSD]]*$F$1+Table1[[#This Row],[BlkSD]]*$G$1+Table1[[#This Row],[RbdSD]]*$H$1</f>
        <v>-0.97112248825304093</v>
      </c>
    </row>
    <row r="402" spans="1:14" x14ac:dyDescent="0.25">
      <c r="A402" s="3">
        <v>398</v>
      </c>
      <c r="B402" s="3" t="s">
        <v>446</v>
      </c>
      <c r="C402" s="3" t="s">
        <v>43</v>
      </c>
      <c r="D402" s="4">
        <v>2.7</v>
      </c>
      <c r="E402" s="4">
        <v>0.3</v>
      </c>
      <c r="F402" s="4">
        <v>0.1</v>
      </c>
      <c r="G402" s="4">
        <v>0.2</v>
      </c>
      <c r="H402" s="4">
        <v>0.8</v>
      </c>
      <c r="I402" s="6">
        <f t="shared" si="30"/>
        <v>-0.92133084793084796</v>
      </c>
      <c r="J402" s="6">
        <f t="shared" si="31"/>
        <v>-0.81266311059867624</v>
      </c>
      <c r="K402" s="6">
        <f t="shared" si="32"/>
        <v>-1.220403305996981</v>
      </c>
      <c r="L402" s="6">
        <f t="shared" si="33"/>
        <v>-0.44174710509056708</v>
      </c>
      <c r="M402" s="6">
        <f t="shared" si="34"/>
        <v>-1.1016569678880868</v>
      </c>
      <c r="N402" s="6">
        <f>Table1[[#This Row],[PtsSD]]*$D$1+Table1[[#This Row],[AstSD]]*$E$1+Table1[[#This Row],[StlSD]]*$F$1+Table1[[#This Row],[BlkSD]]*$G$1+Table1[[#This Row],[RbdSD]]*$H$1</f>
        <v>-0.90858583173973917</v>
      </c>
    </row>
    <row r="403" spans="1:14" x14ac:dyDescent="0.25">
      <c r="A403" s="3">
        <v>399</v>
      </c>
      <c r="B403" s="3" t="s">
        <v>447</v>
      </c>
      <c r="C403" s="3" t="s">
        <v>30</v>
      </c>
      <c r="D403" s="4">
        <v>2.7</v>
      </c>
      <c r="E403" s="4">
        <v>0.3</v>
      </c>
      <c r="F403" s="4">
        <v>0.2</v>
      </c>
      <c r="G403" s="4">
        <v>0</v>
      </c>
      <c r="H403" s="4">
        <v>1.3</v>
      </c>
      <c r="I403" s="6">
        <f t="shared" si="30"/>
        <v>-0.92133084793084796</v>
      </c>
      <c r="J403" s="6">
        <f t="shared" si="31"/>
        <v>-0.81266311059867624</v>
      </c>
      <c r="K403" s="6">
        <f t="shared" si="32"/>
        <v>-0.99134006865642643</v>
      </c>
      <c r="L403" s="6">
        <f t="shared" si="33"/>
        <v>-0.90311677931300371</v>
      </c>
      <c r="M403" s="6">
        <f t="shared" si="34"/>
        <v>-0.89943339468294659</v>
      </c>
      <c r="N403" s="6">
        <f>Table1[[#This Row],[PtsSD]]*$D$1+Table1[[#This Row],[AstSD]]*$E$1+Table1[[#This Row],[StlSD]]*$F$1+Table1[[#This Row],[BlkSD]]*$G$1+Table1[[#This Row],[RbdSD]]*$H$1</f>
        <v>-0.90298708263099359</v>
      </c>
    </row>
    <row r="404" spans="1:14" x14ac:dyDescent="0.25">
      <c r="A404" s="3">
        <v>400</v>
      </c>
      <c r="B404" s="3" t="s">
        <v>450</v>
      </c>
      <c r="C404" s="3" t="s">
        <v>22</v>
      </c>
      <c r="D404" s="4">
        <v>2.7</v>
      </c>
      <c r="E404" s="4">
        <v>1</v>
      </c>
      <c r="F404" s="4">
        <v>0.4</v>
      </c>
      <c r="G404" s="4">
        <v>0</v>
      </c>
      <c r="H404" s="4">
        <v>0.9</v>
      </c>
      <c r="I404" s="6">
        <f t="shared" si="30"/>
        <v>-0.92133084793084796</v>
      </c>
      <c r="J404" s="6">
        <f t="shared" si="31"/>
        <v>-0.42837084218102645</v>
      </c>
      <c r="K404" s="6">
        <f t="shared" si="32"/>
        <v>-0.53321359397531742</v>
      </c>
      <c r="L404" s="6">
        <f t="shared" si="33"/>
        <v>-0.90311677931300371</v>
      </c>
      <c r="M404" s="6">
        <f t="shared" si="34"/>
        <v>-1.0612122532470587</v>
      </c>
      <c r="N404" s="6">
        <f>Table1[[#This Row],[PtsSD]]*$D$1+Table1[[#This Row],[AstSD]]*$E$1+Table1[[#This Row],[StlSD]]*$F$1+Table1[[#This Row],[BlkSD]]*$G$1+Table1[[#This Row],[RbdSD]]*$H$1</f>
        <v>-0.78976542945811956</v>
      </c>
    </row>
    <row r="405" spans="1:14" x14ac:dyDescent="0.25">
      <c r="A405" s="3">
        <v>401</v>
      </c>
      <c r="B405" s="3" t="s">
        <v>449</v>
      </c>
      <c r="C405" s="3" t="s">
        <v>36</v>
      </c>
      <c r="D405" s="4">
        <v>2.7</v>
      </c>
      <c r="E405" s="4">
        <v>0.4</v>
      </c>
      <c r="F405" s="4">
        <v>0.4</v>
      </c>
      <c r="G405" s="4">
        <v>0.4</v>
      </c>
      <c r="H405" s="4">
        <v>3.4</v>
      </c>
      <c r="I405" s="6">
        <f t="shared" si="30"/>
        <v>-0.92133084793084796</v>
      </c>
      <c r="J405" s="6">
        <f t="shared" si="31"/>
        <v>-0.75776421511044068</v>
      </c>
      <c r="K405" s="6">
        <f t="shared" si="32"/>
        <v>-0.53321359397531742</v>
      </c>
      <c r="L405" s="6">
        <f t="shared" si="33"/>
        <v>1.9622569131869612E-2</v>
      </c>
      <c r="M405" s="6">
        <f t="shared" si="34"/>
        <v>-5.0094387221357742E-2</v>
      </c>
      <c r="N405" s="6">
        <f>Table1[[#This Row],[PtsSD]]*$D$1+Table1[[#This Row],[AstSD]]*$E$1+Table1[[#This Row],[StlSD]]*$F$1+Table1[[#This Row],[BlkSD]]*$G$1+Table1[[#This Row],[RbdSD]]*$H$1</f>
        <v>-0.51500962857213128</v>
      </c>
    </row>
    <row r="406" spans="1:14" x14ac:dyDescent="0.25">
      <c r="A406" s="3">
        <v>402</v>
      </c>
      <c r="B406" s="3" t="s">
        <v>451</v>
      </c>
      <c r="C406" s="3" t="s">
        <v>75</v>
      </c>
      <c r="D406" s="4">
        <v>2.6</v>
      </c>
      <c r="E406" s="4">
        <v>1.7</v>
      </c>
      <c r="F406" s="4">
        <v>0.3</v>
      </c>
      <c r="G406" s="4">
        <v>0.1</v>
      </c>
      <c r="H406" s="4">
        <v>1.3</v>
      </c>
      <c r="I406" s="6">
        <f t="shared" si="30"/>
        <v>-0.938424053038726</v>
      </c>
      <c r="J406" s="6">
        <f t="shared" si="31"/>
        <v>-4.4078573763376656E-2</v>
      </c>
      <c r="K406" s="6">
        <f t="shared" si="32"/>
        <v>-0.76227683131587198</v>
      </c>
      <c r="L406" s="6">
        <f t="shared" si="33"/>
        <v>-0.67243194220178548</v>
      </c>
      <c r="M406" s="6">
        <f t="shared" si="34"/>
        <v>-0.89943339468294659</v>
      </c>
      <c r="N406" s="6">
        <f>Table1[[#This Row],[PtsSD]]*$D$1+Table1[[#This Row],[AstSD]]*$E$1+Table1[[#This Row],[StlSD]]*$F$1+Table1[[#This Row],[BlkSD]]*$G$1+Table1[[#This Row],[RbdSD]]*$H$1</f>
        <v>-0.68543592562853117</v>
      </c>
    </row>
    <row r="407" spans="1:14" x14ac:dyDescent="0.25">
      <c r="A407" s="3">
        <v>403</v>
      </c>
      <c r="B407" s="3" t="s">
        <v>454</v>
      </c>
      <c r="C407" s="3" t="s">
        <v>30</v>
      </c>
      <c r="D407" s="4">
        <v>2.5</v>
      </c>
      <c r="E407" s="4">
        <v>0</v>
      </c>
      <c r="F407" s="4">
        <v>0.5</v>
      </c>
      <c r="G407" s="4">
        <v>0</v>
      </c>
      <c r="H407" s="4">
        <v>1.5</v>
      </c>
      <c r="I407" s="6">
        <f t="shared" si="30"/>
        <v>-0.95551725814660393</v>
      </c>
      <c r="J407" s="6">
        <f t="shared" si="31"/>
        <v>-0.97735979706338338</v>
      </c>
      <c r="K407" s="6">
        <f t="shared" si="32"/>
        <v>-0.30415035663476292</v>
      </c>
      <c r="L407" s="6">
        <f t="shared" si="33"/>
        <v>-0.90311677931300371</v>
      </c>
      <c r="M407" s="6">
        <f t="shared" si="34"/>
        <v>-0.81854396540089036</v>
      </c>
      <c r="N407" s="6">
        <f>Table1[[#This Row],[PtsSD]]*$D$1+Table1[[#This Row],[AstSD]]*$E$1+Table1[[#This Row],[StlSD]]*$F$1+Table1[[#This Row],[BlkSD]]*$G$1+Table1[[#This Row],[RbdSD]]*$H$1</f>
        <v>-0.82692600032900099</v>
      </c>
    </row>
    <row r="408" spans="1:14" x14ac:dyDescent="0.25">
      <c r="A408" s="3">
        <v>404</v>
      </c>
      <c r="B408" s="3" t="s">
        <v>453</v>
      </c>
      <c r="C408" s="3" t="s">
        <v>75</v>
      </c>
      <c r="D408" s="4">
        <v>2.5</v>
      </c>
      <c r="E408" s="4">
        <v>1.6</v>
      </c>
      <c r="F408" s="4">
        <v>0.5</v>
      </c>
      <c r="G408" s="4">
        <v>0.1</v>
      </c>
      <c r="H408" s="4">
        <v>1.1000000000000001</v>
      </c>
      <c r="I408" s="6">
        <f t="shared" si="30"/>
        <v>-0.95551725814660393</v>
      </c>
      <c r="J408" s="6">
        <f t="shared" si="31"/>
        <v>-9.8977469251612271E-2</v>
      </c>
      <c r="K408" s="6">
        <f t="shared" si="32"/>
        <v>-0.30415035663476292</v>
      </c>
      <c r="L408" s="6">
        <f t="shared" si="33"/>
        <v>-0.67243194220178548</v>
      </c>
      <c r="M408" s="6">
        <f t="shared" si="34"/>
        <v>-0.98032282396500248</v>
      </c>
      <c r="N408" s="6">
        <f>Table1[[#This Row],[PtsSD]]*$D$1+Table1[[#This Row],[AstSD]]*$E$1+Table1[[#This Row],[StlSD]]*$F$1+Table1[[#This Row],[BlkSD]]*$G$1+Table1[[#This Row],[RbdSD]]*$H$1</f>
        <v>-0.6490025809127864</v>
      </c>
    </row>
    <row r="409" spans="1:14" x14ac:dyDescent="0.25">
      <c r="A409" s="3">
        <v>405</v>
      </c>
      <c r="B409" s="3" t="s">
        <v>452</v>
      </c>
      <c r="C409" s="3" t="s">
        <v>34</v>
      </c>
      <c r="D409" s="4">
        <v>2.5</v>
      </c>
      <c r="E409" s="4">
        <v>0.5</v>
      </c>
      <c r="F409" s="4">
        <v>0.2</v>
      </c>
      <c r="G409" s="4">
        <v>0.1</v>
      </c>
      <c r="H409" s="4">
        <v>2.8</v>
      </c>
      <c r="I409" s="6">
        <f t="shared" si="30"/>
        <v>-0.95551725814660393</v>
      </c>
      <c r="J409" s="6">
        <f t="shared" si="31"/>
        <v>-0.70286531962220489</v>
      </c>
      <c r="K409" s="6">
        <f t="shared" si="32"/>
        <v>-0.99134006865642643</v>
      </c>
      <c r="L409" s="6">
        <f t="shared" si="33"/>
        <v>-0.67243194220178548</v>
      </c>
      <c r="M409" s="6">
        <f t="shared" si="34"/>
        <v>-0.29276267506752601</v>
      </c>
      <c r="N409" s="6">
        <f>Table1[[#This Row],[PtsSD]]*$D$1+Table1[[#This Row],[AstSD]]*$E$1+Table1[[#This Row],[StlSD]]*$F$1+Table1[[#This Row],[BlkSD]]*$G$1+Table1[[#This Row],[RbdSD]]*$H$1</f>
        <v>-0.73534657801065917</v>
      </c>
    </row>
    <row r="410" spans="1:14" x14ac:dyDescent="0.25">
      <c r="A410" s="3">
        <v>406</v>
      </c>
      <c r="B410" s="3" t="s">
        <v>455</v>
      </c>
      <c r="C410" s="3" t="s">
        <v>45</v>
      </c>
      <c r="D410" s="4">
        <v>2.4</v>
      </c>
      <c r="E410" s="4">
        <v>2</v>
      </c>
      <c r="F410" s="4">
        <v>0.1</v>
      </c>
      <c r="G410" s="4">
        <v>0</v>
      </c>
      <c r="H410" s="4">
        <v>0.9</v>
      </c>
      <c r="I410" s="6">
        <f t="shared" si="30"/>
        <v>-0.97261046325448175</v>
      </c>
      <c r="J410" s="6">
        <f t="shared" si="31"/>
        <v>0.12061811270133044</v>
      </c>
      <c r="K410" s="6">
        <f t="shared" si="32"/>
        <v>-1.220403305996981</v>
      </c>
      <c r="L410" s="6">
        <f t="shared" si="33"/>
        <v>-0.90311677931300371</v>
      </c>
      <c r="M410" s="6">
        <f t="shared" si="34"/>
        <v>-1.0612122532470587</v>
      </c>
      <c r="N410" s="6">
        <f>Table1[[#This Row],[PtsSD]]*$D$1+Table1[[#This Row],[AstSD]]*$E$1+Table1[[#This Row],[StlSD]]*$F$1+Table1[[#This Row],[BlkSD]]*$G$1+Table1[[#This Row],[RbdSD]]*$H$1</f>
        <v>-0.79842997988198783</v>
      </c>
    </row>
    <row r="411" spans="1:14" x14ac:dyDescent="0.25">
      <c r="A411" s="3">
        <v>407</v>
      </c>
      <c r="B411" s="3" t="s">
        <v>457</v>
      </c>
      <c r="C411" s="3" t="s">
        <v>100</v>
      </c>
      <c r="D411" s="4">
        <v>2.4</v>
      </c>
      <c r="E411" s="4">
        <v>0.3</v>
      </c>
      <c r="F411" s="4">
        <v>0.2</v>
      </c>
      <c r="G411" s="4">
        <v>0</v>
      </c>
      <c r="H411" s="4">
        <v>1.4</v>
      </c>
      <c r="I411" s="6">
        <f t="shared" si="30"/>
        <v>-0.97261046325448175</v>
      </c>
      <c r="J411" s="6">
        <f t="shared" si="31"/>
        <v>-0.81266311059867624</v>
      </c>
      <c r="K411" s="6">
        <f t="shared" si="32"/>
        <v>-0.99134006865642643</v>
      </c>
      <c r="L411" s="6">
        <f t="shared" si="33"/>
        <v>-0.90311677931300371</v>
      </c>
      <c r="M411" s="6">
        <f t="shared" si="34"/>
        <v>-0.85898868004191842</v>
      </c>
      <c r="N411" s="6">
        <f>Table1[[#This Row],[PtsSD]]*$D$1+Table1[[#This Row],[AstSD]]*$E$1+Table1[[#This Row],[StlSD]]*$F$1+Table1[[#This Row],[BlkSD]]*$G$1+Table1[[#This Row],[RbdSD]]*$H$1</f>
        <v>-0.91028202429987792</v>
      </c>
    </row>
    <row r="412" spans="1:14" x14ac:dyDescent="0.25">
      <c r="A412" s="3">
        <v>408</v>
      </c>
      <c r="B412" s="3" t="s">
        <v>456</v>
      </c>
      <c r="C412" s="3" t="s">
        <v>71</v>
      </c>
      <c r="D412" s="4">
        <v>2.4</v>
      </c>
      <c r="E412" s="4">
        <v>2.1</v>
      </c>
      <c r="F412" s="4">
        <v>0.8</v>
      </c>
      <c r="G412" s="4">
        <v>0.1</v>
      </c>
      <c r="H412" s="4">
        <v>1.4</v>
      </c>
      <c r="I412" s="6">
        <f t="shared" si="30"/>
        <v>-0.97261046325448175</v>
      </c>
      <c r="J412" s="6">
        <f t="shared" si="31"/>
        <v>0.17551700818956617</v>
      </c>
      <c r="K412" s="6">
        <f t="shared" si="32"/>
        <v>0.38303935538690076</v>
      </c>
      <c r="L412" s="6">
        <f t="shared" si="33"/>
        <v>-0.67243194220178548</v>
      </c>
      <c r="M412" s="6">
        <f t="shared" si="34"/>
        <v>-0.85898868004191842</v>
      </c>
      <c r="N412" s="6">
        <f>Table1[[#This Row],[PtsSD]]*$D$1+Table1[[#This Row],[AstSD]]*$E$1+Table1[[#This Row],[StlSD]]*$F$1+Table1[[#This Row],[BlkSD]]*$G$1+Table1[[#This Row],[RbdSD]]*$H$1</f>
        <v>-0.4718863613690476</v>
      </c>
    </row>
    <row r="413" spans="1:14" x14ac:dyDescent="0.25">
      <c r="A413" s="3">
        <v>409</v>
      </c>
      <c r="B413" s="3" t="s">
        <v>461</v>
      </c>
      <c r="C413" s="3" t="s">
        <v>100</v>
      </c>
      <c r="D413" s="4">
        <v>2.2999999999999998</v>
      </c>
      <c r="E413" s="4">
        <v>1.4</v>
      </c>
      <c r="F413" s="4">
        <v>0.4</v>
      </c>
      <c r="G413" s="4">
        <v>0</v>
      </c>
      <c r="H413" s="4">
        <v>0.6</v>
      </c>
      <c r="I413" s="6">
        <f t="shared" si="30"/>
        <v>-0.98970366836235979</v>
      </c>
      <c r="J413" s="6">
        <f t="shared" si="31"/>
        <v>-0.20877526022808376</v>
      </c>
      <c r="K413" s="6">
        <f t="shared" si="32"/>
        <v>-0.53321359397531742</v>
      </c>
      <c r="L413" s="6">
        <f t="shared" si="33"/>
        <v>-0.90311677931300371</v>
      </c>
      <c r="M413" s="6">
        <f t="shared" si="34"/>
        <v>-1.1825463971701426</v>
      </c>
      <c r="N413" s="6">
        <f>Table1[[#This Row],[PtsSD]]*$D$1+Table1[[#This Row],[AstSD]]*$E$1+Table1[[#This Row],[StlSD]]*$F$1+Table1[[#This Row],[BlkSD]]*$G$1+Table1[[#This Row],[RbdSD]]*$H$1</f>
        <v>-0.79062498798160141</v>
      </c>
    </row>
    <row r="414" spans="1:14" x14ac:dyDescent="0.25">
      <c r="A414" s="3">
        <v>410</v>
      </c>
      <c r="B414" s="3" t="s">
        <v>459</v>
      </c>
      <c r="C414" s="3" t="s">
        <v>28</v>
      </c>
      <c r="D414" s="4">
        <v>2.2999999999999998</v>
      </c>
      <c r="E414" s="4">
        <v>0</v>
      </c>
      <c r="F414" s="4">
        <v>0.3</v>
      </c>
      <c r="G414" s="4">
        <v>0</v>
      </c>
      <c r="H414" s="4">
        <v>0.7</v>
      </c>
      <c r="I414" s="6">
        <f t="shared" si="30"/>
        <v>-0.98970366836235979</v>
      </c>
      <c r="J414" s="6">
        <f t="shared" si="31"/>
        <v>-0.97735979706338338</v>
      </c>
      <c r="K414" s="6">
        <f t="shared" si="32"/>
        <v>-0.76227683131587198</v>
      </c>
      <c r="L414" s="6">
        <f t="shared" si="33"/>
        <v>-0.90311677931300371</v>
      </c>
      <c r="M414" s="6">
        <f t="shared" si="34"/>
        <v>-1.1421016825291146</v>
      </c>
      <c r="N414" s="6">
        <f>Table1[[#This Row],[PtsSD]]*$D$1+Table1[[#This Row],[AstSD]]*$E$1+Table1[[#This Row],[StlSD]]*$F$1+Table1[[#This Row],[BlkSD]]*$G$1+Table1[[#This Row],[RbdSD]]*$H$1</f>
        <v>-0.97061243802153896</v>
      </c>
    </row>
    <row r="415" spans="1:14" x14ac:dyDescent="0.25">
      <c r="A415" s="3">
        <v>411</v>
      </c>
      <c r="B415" s="3" t="s">
        <v>462</v>
      </c>
      <c r="C415" s="3" t="s">
        <v>43</v>
      </c>
      <c r="D415" s="4">
        <v>2.2999999999999998</v>
      </c>
      <c r="E415" s="4">
        <v>1</v>
      </c>
      <c r="F415" s="4">
        <v>0.2</v>
      </c>
      <c r="G415" s="4">
        <v>0</v>
      </c>
      <c r="H415" s="4">
        <v>0.9</v>
      </c>
      <c r="I415" s="6">
        <f t="shared" si="30"/>
        <v>-0.98970366836235979</v>
      </c>
      <c r="J415" s="6">
        <f t="shared" si="31"/>
        <v>-0.42837084218102645</v>
      </c>
      <c r="K415" s="6">
        <f t="shared" si="32"/>
        <v>-0.99134006865642643</v>
      </c>
      <c r="L415" s="6">
        <f t="shared" si="33"/>
        <v>-0.90311677931300371</v>
      </c>
      <c r="M415" s="6">
        <f t="shared" si="34"/>
        <v>-1.0612122532470587</v>
      </c>
      <c r="N415" s="6">
        <f>Table1[[#This Row],[PtsSD]]*$D$1+Table1[[#This Row],[AstSD]]*$E$1+Table1[[#This Row],[StlSD]]*$F$1+Table1[[#This Row],[BlkSD]]*$G$1+Table1[[#This Row],[RbdSD]]*$H$1</f>
        <v>-0.87899624678973953</v>
      </c>
    </row>
    <row r="416" spans="1:14" x14ac:dyDescent="0.25">
      <c r="A416" s="3">
        <v>412</v>
      </c>
      <c r="B416" s="3" t="s">
        <v>465</v>
      </c>
      <c r="C416" s="3" t="s">
        <v>30</v>
      </c>
      <c r="D416" s="4">
        <v>2.2999999999999998</v>
      </c>
      <c r="E416" s="4">
        <v>0.1</v>
      </c>
      <c r="F416" s="4">
        <v>0.1</v>
      </c>
      <c r="G416" s="4">
        <v>0.5</v>
      </c>
      <c r="H416" s="4">
        <v>1.5</v>
      </c>
      <c r="I416" s="6">
        <f t="shared" si="30"/>
        <v>-0.98970366836235979</v>
      </c>
      <c r="J416" s="6">
        <f t="shared" si="31"/>
        <v>-0.9224609015751476</v>
      </c>
      <c r="K416" s="6">
        <f t="shared" si="32"/>
        <v>-1.220403305996981</v>
      </c>
      <c r="L416" s="6">
        <f t="shared" si="33"/>
        <v>0.25030740624308789</v>
      </c>
      <c r="M416" s="6">
        <f t="shared" si="34"/>
        <v>-0.81854396540089036</v>
      </c>
      <c r="N416" s="6">
        <f>Table1[[#This Row],[PtsSD]]*$D$1+Table1[[#This Row],[AstSD]]*$E$1+Table1[[#This Row],[StlSD]]*$F$1+Table1[[#This Row],[BlkSD]]*$G$1+Table1[[#This Row],[RbdSD]]*$H$1</f>
        <v>-0.79062645886699945</v>
      </c>
    </row>
    <row r="417" spans="1:14" x14ac:dyDescent="0.25">
      <c r="A417" s="3">
        <v>413</v>
      </c>
      <c r="B417" s="3" t="s">
        <v>464</v>
      </c>
      <c r="C417" s="3" t="s">
        <v>79</v>
      </c>
      <c r="D417" s="4">
        <v>2.2999999999999998</v>
      </c>
      <c r="E417" s="4">
        <v>0</v>
      </c>
      <c r="F417" s="4">
        <v>0</v>
      </c>
      <c r="G417" s="4">
        <v>0</v>
      </c>
      <c r="H417" s="4">
        <v>1.7</v>
      </c>
      <c r="I417" s="6">
        <f t="shared" si="30"/>
        <v>-0.98970366836235979</v>
      </c>
      <c r="J417" s="6">
        <f t="shared" si="31"/>
        <v>-0.97735979706338338</v>
      </c>
      <c r="K417" s="6">
        <f t="shared" si="32"/>
        <v>-1.4494665433375356</v>
      </c>
      <c r="L417" s="6">
        <f t="shared" si="33"/>
        <v>-0.90311677931300371</v>
      </c>
      <c r="M417" s="6">
        <f t="shared" si="34"/>
        <v>-0.73765453611883436</v>
      </c>
      <c r="N417" s="6">
        <f>Table1[[#This Row],[PtsSD]]*$D$1+Table1[[#This Row],[AstSD]]*$E$1+Table1[[#This Row],[StlSD]]*$F$1+Table1[[#This Row],[BlkSD]]*$G$1+Table1[[#This Row],[RbdSD]]*$H$1</f>
        <v>-0.99280146554273241</v>
      </c>
    </row>
    <row r="418" spans="1:14" x14ac:dyDescent="0.25">
      <c r="A418" s="3">
        <v>414</v>
      </c>
      <c r="B418" s="3" t="s">
        <v>460</v>
      </c>
      <c r="C418" s="3" t="s">
        <v>75</v>
      </c>
      <c r="D418" s="4">
        <v>2.2999999999999998</v>
      </c>
      <c r="E418" s="4">
        <v>0.5</v>
      </c>
      <c r="F418" s="4">
        <v>0</v>
      </c>
      <c r="G418" s="4">
        <v>0</v>
      </c>
      <c r="H418" s="4">
        <v>0.5</v>
      </c>
      <c r="I418" s="6">
        <f t="shared" si="30"/>
        <v>-0.98970366836235979</v>
      </c>
      <c r="J418" s="6">
        <f t="shared" si="31"/>
        <v>-0.70286531962220489</v>
      </c>
      <c r="K418" s="6">
        <f t="shared" si="32"/>
        <v>-1.4494665433375356</v>
      </c>
      <c r="L418" s="6">
        <f t="shared" si="33"/>
        <v>-0.90311677931300371</v>
      </c>
      <c r="M418" s="6">
        <f t="shared" si="34"/>
        <v>-1.2229911118111707</v>
      </c>
      <c r="N418" s="6">
        <f>Table1[[#This Row],[PtsSD]]*$D$1+Table1[[#This Row],[AstSD]]*$E$1+Table1[[#This Row],[StlSD]]*$F$1+Table1[[#This Row],[BlkSD]]*$G$1+Table1[[#This Row],[RbdSD]]*$H$1</f>
        <v>-1.0349698851929641</v>
      </c>
    </row>
    <row r="419" spans="1:14" x14ac:dyDescent="0.25">
      <c r="A419" s="3">
        <v>415</v>
      </c>
      <c r="B419" s="3" t="s">
        <v>466</v>
      </c>
      <c r="C419" s="3" t="s">
        <v>54</v>
      </c>
      <c r="D419" s="4">
        <v>2.2999999999999998</v>
      </c>
      <c r="E419" s="4">
        <v>0.3</v>
      </c>
      <c r="F419" s="4">
        <v>0.1</v>
      </c>
      <c r="G419" s="4">
        <v>0.1</v>
      </c>
      <c r="H419" s="4">
        <v>1.2</v>
      </c>
      <c r="I419" s="6">
        <f t="shared" si="30"/>
        <v>-0.98970366836235979</v>
      </c>
      <c r="J419" s="6">
        <f t="shared" si="31"/>
        <v>-0.81266311059867624</v>
      </c>
      <c r="K419" s="6">
        <f t="shared" si="32"/>
        <v>-1.220403305996981</v>
      </c>
      <c r="L419" s="6">
        <f t="shared" si="33"/>
        <v>-0.67243194220178548</v>
      </c>
      <c r="M419" s="6">
        <f t="shared" si="34"/>
        <v>-0.93987810932397442</v>
      </c>
      <c r="N419" s="6">
        <f>Table1[[#This Row],[PtsSD]]*$D$1+Table1[[#This Row],[AstSD]]*$E$1+Table1[[#This Row],[StlSD]]*$F$1+Table1[[#This Row],[BlkSD]]*$G$1+Table1[[#This Row],[RbdSD]]*$H$1</f>
        <v>-0.93134463172305304</v>
      </c>
    </row>
    <row r="420" spans="1:14" x14ac:dyDescent="0.25">
      <c r="A420" s="3">
        <v>416</v>
      </c>
      <c r="B420" s="3" t="s">
        <v>463</v>
      </c>
      <c r="C420" s="3" t="s">
        <v>38</v>
      </c>
      <c r="D420" s="4">
        <v>2.2999999999999998</v>
      </c>
      <c r="E420" s="4">
        <v>0.7</v>
      </c>
      <c r="F420" s="4">
        <v>0.3</v>
      </c>
      <c r="G420" s="4">
        <v>0.1</v>
      </c>
      <c r="H420" s="4">
        <v>2</v>
      </c>
      <c r="I420" s="6">
        <f t="shared" si="30"/>
        <v>-0.98970366836235979</v>
      </c>
      <c r="J420" s="6">
        <f t="shared" si="31"/>
        <v>-0.59306752864573353</v>
      </c>
      <c r="K420" s="6">
        <f t="shared" si="32"/>
        <v>-0.76227683131587198</v>
      </c>
      <c r="L420" s="6">
        <f t="shared" si="33"/>
        <v>-0.67243194220178548</v>
      </c>
      <c r="M420" s="6">
        <f t="shared" si="34"/>
        <v>-0.61632039219575019</v>
      </c>
      <c r="N420" s="6">
        <f>Table1[[#This Row],[PtsSD]]*$D$1+Table1[[#This Row],[AstSD]]*$E$1+Table1[[#This Row],[StlSD]]*$F$1+Table1[[#This Row],[BlkSD]]*$G$1+Table1[[#This Row],[RbdSD]]*$H$1</f>
        <v>-0.75399500070465342</v>
      </c>
    </row>
    <row r="421" spans="1:14" x14ac:dyDescent="0.25">
      <c r="A421" s="3">
        <v>417</v>
      </c>
      <c r="B421" s="3" t="s">
        <v>458</v>
      </c>
      <c r="C421" s="3" t="s">
        <v>103</v>
      </c>
      <c r="D421" s="4">
        <v>2.2999999999999998</v>
      </c>
      <c r="E421" s="4">
        <v>0.2</v>
      </c>
      <c r="F421" s="4">
        <v>0.2</v>
      </c>
      <c r="G421" s="4">
        <v>0.9</v>
      </c>
      <c r="H421" s="4">
        <v>3.4</v>
      </c>
      <c r="I421" s="6">
        <f t="shared" si="30"/>
        <v>-0.98970366836235979</v>
      </c>
      <c r="J421" s="6">
        <f t="shared" si="31"/>
        <v>-0.86756200608691203</v>
      </c>
      <c r="K421" s="6">
        <f t="shared" si="32"/>
        <v>-0.99134006865642643</v>
      </c>
      <c r="L421" s="6">
        <f t="shared" si="33"/>
        <v>1.1730467546879613</v>
      </c>
      <c r="M421" s="6">
        <f t="shared" si="34"/>
        <v>-5.0094387221357742E-2</v>
      </c>
      <c r="N421" s="6">
        <f>Table1[[#This Row],[PtsSD]]*$D$1+Table1[[#This Row],[AstSD]]*$E$1+Table1[[#This Row],[StlSD]]*$F$1+Table1[[#This Row],[BlkSD]]*$G$1+Table1[[#This Row],[RbdSD]]*$H$1</f>
        <v>-0.45318637626563169</v>
      </c>
    </row>
    <row r="422" spans="1:14" x14ac:dyDescent="0.25">
      <c r="A422" s="3">
        <v>418</v>
      </c>
      <c r="B422" s="3" t="s">
        <v>467</v>
      </c>
      <c r="C422" s="3" t="s">
        <v>22</v>
      </c>
      <c r="D422" s="4">
        <v>2.2000000000000002</v>
      </c>
      <c r="E422" s="4">
        <v>0.3</v>
      </c>
      <c r="F422" s="4">
        <v>0.4</v>
      </c>
      <c r="G422" s="4">
        <v>0</v>
      </c>
      <c r="H422" s="4">
        <v>1</v>
      </c>
      <c r="I422" s="6">
        <f t="shared" si="30"/>
        <v>-1.0067968734702377</v>
      </c>
      <c r="J422" s="6">
        <f t="shared" si="31"/>
        <v>-0.81266311059867624</v>
      </c>
      <c r="K422" s="6">
        <f t="shared" si="32"/>
        <v>-0.53321359397531742</v>
      </c>
      <c r="L422" s="6">
        <f t="shared" si="33"/>
        <v>-0.90311677931300371</v>
      </c>
      <c r="M422" s="6">
        <f t="shared" si="34"/>
        <v>-1.0207675386060306</v>
      </c>
      <c r="N422" s="6">
        <f>Table1[[#This Row],[PtsSD]]*$D$1+Table1[[#This Row],[AstSD]]*$E$1+Table1[[#This Row],[StlSD]]*$F$1+Table1[[#This Row],[BlkSD]]*$G$1+Table1[[#This Row],[RbdSD]]*$H$1</f>
        <v>-0.88417474787526085</v>
      </c>
    </row>
    <row r="423" spans="1:14" x14ac:dyDescent="0.25">
      <c r="A423" s="3">
        <v>419</v>
      </c>
      <c r="B423" s="3" t="s">
        <v>470</v>
      </c>
      <c r="C423" s="3" t="s">
        <v>34</v>
      </c>
      <c r="D423" s="4">
        <v>2.2000000000000002</v>
      </c>
      <c r="E423" s="4">
        <v>0.6</v>
      </c>
      <c r="F423" s="4">
        <v>0.1</v>
      </c>
      <c r="G423" s="4">
        <v>0.1</v>
      </c>
      <c r="H423" s="4">
        <v>1.9</v>
      </c>
      <c r="I423" s="6">
        <f t="shared" si="30"/>
        <v>-1.0067968734702377</v>
      </c>
      <c r="J423" s="6">
        <f t="shared" si="31"/>
        <v>-0.64796642413396921</v>
      </c>
      <c r="K423" s="6">
        <f t="shared" si="32"/>
        <v>-1.220403305996981</v>
      </c>
      <c r="L423" s="6">
        <f t="shared" si="33"/>
        <v>-0.67243194220178548</v>
      </c>
      <c r="M423" s="6">
        <f t="shared" si="34"/>
        <v>-0.65676510683677825</v>
      </c>
      <c r="N423" s="6">
        <f>Table1[[#This Row],[PtsSD]]*$D$1+Table1[[#This Row],[AstSD]]*$E$1+Table1[[#This Row],[StlSD]]*$F$1+Table1[[#This Row],[BlkSD]]*$G$1+Table1[[#This Row],[RbdSD]]*$H$1</f>
        <v>-0.84691065546503586</v>
      </c>
    </row>
    <row r="424" spans="1:14" x14ac:dyDescent="0.25">
      <c r="A424" s="3">
        <v>420</v>
      </c>
      <c r="B424" s="3" t="s">
        <v>469</v>
      </c>
      <c r="C424" s="3" t="s">
        <v>34</v>
      </c>
      <c r="D424" s="4">
        <v>2.2000000000000002</v>
      </c>
      <c r="E424" s="4">
        <v>0.4</v>
      </c>
      <c r="F424" s="4">
        <v>0.1</v>
      </c>
      <c r="G424" s="4">
        <v>0.1</v>
      </c>
      <c r="H424" s="4">
        <v>0.6</v>
      </c>
      <c r="I424" s="6">
        <f t="shared" si="30"/>
        <v>-1.0067968734702377</v>
      </c>
      <c r="J424" s="6">
        <f t="shared" si="31"/>
        <v>-0.75776421511044068</v>
      </c>
      <c r="K424" s="6">
        <f t="shared" si="32"/>
        <v>-1.220403305996981</v>
      </c>
      <c r="L424" s="6">
        <f t="shared" si="33"/>
        <v>-0.67243194220178548</v>
      </c>
      <c r="M424" s="6">
        <f t="shared" si="34"/>
        <v>-1.1825463971701426</v>
      </c>
      <c r="N424" s="6">
        <f>Table1[[#This Row],[PtsSD]]*$D$1+Table1[[#This Row],[AstSD]]*$E$1+Table1[[#This Row],[StlSD]]*$F$1+Table1[[#This Row],[BlkSD]]*$G$1+Table1[[#This Row],[RbdSD]]*$H$1</f>
        <v>-0.97402647172700296</v>
      </c>
    </row>
    <row r="425" spans="1:14" x14ac:dyDescent="0.25">
      <c r="A425" s="3">
        <v>421</v>
      </c>
      <c r="B425" s="3" t="s">
        <v>468</v>
      </c>
      <c r="C425" s="3" t="s">
        <v>36</v>
      </c>
      <c r="D425" s="4">
        <v>2.2000000000000002</v>
      </c>
      <c r="E425" s="4">
        <v>0.4</v>
      </c>
      <c r="F425" s="4">
        <v>0.1</v>
      </c>
      <c r="G425" s="4">
        <v>0</v>
      </c>
      <c r="H425" s="4">
        <v>1.2</v>
      </c>
      <c r="I425" s="6">
        <f t="shared" si="30"/>
        <v>-1.0067968734702377</v>
      </c>
      <c r="J425" s="6">
        <f t="shared" si="31"/>
        <v>-0.75776421511044068</v>
      </c>
      <c r="K425" s="6">
        <f t="shared" si="32"/>
        <v>-1.220403305996981</v>
      </c>
      <c r="L425" s="6">
        <f t="shared" si="33"/>
        <v>-0.90311677931300371</v>
      </c>
      <c r="M425" s="6">
        <f t="shared" si="34"/>
        <v>-0.93987810932397442</v>
      </c>
      <c r="N425" s="6">
        <f>Table1[[#This Row],[PtsSD]]*$D$1+Table1[[#This Row],[AstSD]]*$E$1+Table1[[#This Row],[StlSD]]*$F$1+Table1[[#This Row],[BlkSD]]*$G$1+Table1[[#This Row],[RbdSD]]*$H$1</f>
        <v>-0.96009553972445205</v>
      </c>
    </row>
    <row r="426" spans="1:14" x14ac:dyDescent="0.25">
      <c r="A426" s="3">
        <v>422</v>
      </c>
      <c r="B426" s="3" t="s">
        <v>471</v>
      </c>
      <c r="C426" s="3" t="s">
        <v>38</v>
      </c>
      <c r="D426" s="4">
        <v>2.2000000000000002</v>
      </c>
      <c r="E426" s="4">
        <v>0.6</v>
      </c>
      <c r="F426" s="4">
        <v>0.6</v>
      </c>
      <c r="G426" s="4">
        <v>0.2</v>
      </c>
      <c r="H426" s="4">
        <v>3.4</v>
      </c>
      <c r="I426" s="6">
        <f t="shared" si="30"/>
        <v>-1.0067968734702377</v>
      </c>
      <c r="J426" s="6">
        <f t="shared" si="31"/>
        <v>-0.64796642413396921</v>
      </c>
      <c r="K426" s="6">
        <f t="shared" si="32"/>
        <v>-7.5087119294208429E-2</v>
      </c>
      <c r="L426" s="6">
        <f t="shared" si="33"/>
        <v>-0.44174710509056708</v>
      </c>
      <c r="M426" s="6">
        <f t="shared" si="34"/>
        <v>-5.0094387221357742E-2</v>
      </c>
      <c r="N426" s="6">
        <f>Table1[[#This Row],[PtsSD]]*$D$1+Table1[[#This Row],[AstSD]]*$E$1+Table1[[#This Row],[StlSD]]*$F$1+Table1[[#This Row],[BlkSD]]*$G$1+Table1[[#This Row],[RbdSD]]*$H$1</f>
        <v>-0.51917635796985295</v>
      </c>
    </row>
    <row r="427" spans="1:14" x14ac:dyDescent="0.25">
      <c r="A427" s="3">
        <v>423</v>
      </c>
      <c r="B427" s="3" t="s">
        <v>473</v>
      </c>
      <c r="C427" s="3" t="s">
        <v>103</v>
      </c>
      <c r="D427" s="4">
        <v>2.1</v>
      </c>
      <c r="E427" s="4">
        <v>0.6</v>
      </c>
      <c r="F427" s="4">
        <v>0.1</v>
      </c>
      <c r="G427" s="4">
        <v>0.2</v>
      </c>
      <c r="H427" s="4">
        <v>1.2</v>
      </c>
      <c r="I427" s="6">
        <f t="shared" si="30"/>
        <v>-1.0238900785781158</v>
      </c>
      <c r="J427" s="6">
        <f t="shared" si="31"/>
        <v>-0.64796642413396921</v>
      </c>
      <c r="K427" s="6">
        <f t="shared" si="32"/>
        <v>-1.220403305996981</v>
      </c>
      <c r="L427" s="6">
        <f t="shared" si="33"/>
        <v>-0.44174710509056708</v>
      </c>
      <c r="M427" s="6">
        <f t="shared" si="34"/>
        <v>-0.93987810932397442</v>
      </c>
      <c r="N427" s="6">
        <f>Table1[[#This Row],[PtsSD]]*$D$1+Table1[[#This Row],[AstSD]]*$E$1+Table1[[#This Row],[StlSD]]*$F$1+Table1[[#This Row],[BlkSD]]*$G$1+Table1[[#This Row],[RbdSD]]*$H$1</f>
        <v>-0.87405849192815566</v>
      </c>
    </row>
    <row r="428" spans="1:14" x14ac:dyDescent="0.25">
      <c r="A428" s="3">
        <v>424</v>
      </c>
      <c r="B428" s="3" t="s">
        <v>472</v>
      </c>
      <c r="C428" s="3" t="s">
        <v>59</v>
      </c>
      <c r="D428" s="4">
        <v>2.1</v>
      </c>
      <c r="E428" s="4">
        <v>0.3</v>
      </c>
      <c r="F428" s="4">
        <v>0.2</v>
      </c>
      <c r="G428" s="4">
        <v>0</v>
      </c>
      <c r="H428" s="4">
        <v>1.5</v>
      </c>
      <c r="I428" s="6">
        <f t="shared" si="30"/>
        <v>-1.0238900785781158</v>
      </c>
      <c r="J428" s="6">
        <f t="shared" si="31"/>
        <v>-0.81266311059867624</v>
      </c>
      <c r="K428" s="6">
        <f t="shared" si="32"/>
        <v>-0.99134006865642643</v>
      </c>
      <c r="L428" s="6">
        <f t="shared" si="33"/>
        <v>-0.90311677931300371</v>
      </c>
      <c r="M428" s="6">
        <f t="shared" si="34"/>
        <v>-0.81854396540089036</v>
      </c>
      <c r="N428" s="6">
        <f>Table1[[#This Row],[PtsSD]]*$D$1+Table1[[#This Row],[AstSD]]*$E$1+Table1[[#This Row],[StlSD]]*$F$1+Table1[[#This Row],[BlkSD]]*$G$1+Table1[[#This Row],[RbdSD]]*$H$1</f>
        <v>-0.91757696596876259</v>
      </c>
    </row>
    <row r="429" spans="1:14" x14ac:dyDescent="0.25">
      <c r="A429" s="3">
        <v>425</v>
      </c>
      <c r="B429" s="3" t="s">
        <v>479</v>
      </c>
      <c r="C429" s="3" t="s">
        <v>92</v>
      </c>
      <c r="D429" s="4">
        <v>2</v>
      </c>
      <c r="E429" s="4">
        <v>0.5</v>
      </c>
      <c r="F429" s="4">
        <v>0.2</v>
      </c>
      <c r="G429" s="4">
        <v>0</v>
      </c>
      <c r="H429" s="4">
        <v>0.5</v>
      </c>
      <c r="I429" s="6">
        <f t="shared" si="30"/>
        <v>-1.0409832836859936</v>
      </c>
      <c r="J429" s="6">
        <f t="shared" si="31"/>
        <v>-0.70286531962220489</v>
      </c>
      <c r="K429" s="6">
        <f t="shared" si="32"/>
        <v>-0.99134006865642643</v>
      </c>
      <c r="L429" s="6">
        <f t="shared" si="33"/>
        <v>-0.90311677931300371</v>
      </c>
      <c r="M429" s="6">
        <f t="shared" si="34"/>
        <v>-1.2229911118111707</v>
      </c>
      <c r="N429" s="6">
        <f>Table1[[#This Row],[PtsSD]]*$D$1+Table1[[#This Row],[AstSD]]*$E$1+Table1[[#This Row],[StlSD]]*$F$1+Table1[[#This Row],[BlkSD]]*$G$1+Table1[[#This Row],[RbdSD]]*$H$1</f>
        <v>-0.98163479858788771</v>
      </c>
    </row>
    <row r="430" spans="1:14" x14ac:dyDescent="0.25">
      <c r="A430" s="3">
        <v>426</v>
      </c>
      <c r="B430" s="3" t="s">
        <v>474</v>
      </c>
      <c r="C430" s="3" t="s">
        <v>107</v>
      </c>
      <c r="D430" s="4">
        <v>2</v>
      </c>
      <c r="E430" s="4">
        <v>0.3</v>
      </c>
      <c r="F430" s="4">
        <v>0.5</v>
      </c>
      <c r="G430" s="4">
        <v>0.6</v>
      </c>
      <c r="H430" s="4">
        <v>2.9</v>
      </c>
      <c r="I430" s="6">
        <f t="shared" si="30"/>
        <v>-1.0409832836859936</v>
      </c>
      <c r="J430" s="6">
        <f t="shared" si="31"/>
        <v>-0.81266311059867624</v>
      </c>
      <c r="K430" s="6">
        <f t="shared" si="32"/>
        <v>-0.30415035663476292</v>
      </c>
      <c r="L430" s="6">
        <f t="shared" si="33"/>
        <v>0.48099224335430618</v>
      </c>
      <c r="M430" s="6">
        <f t="shared" si="34"/>
        <v>-0.2523179604264979</v>
      </c>
      <c r="N430" s="6">
        <f>Table1[[#This Row],[PtsSD]]*$D$1+Table1[[#This Row],[AstSD]]*$E$1+Table1[[#This Row],[StlSD]]*$F$1+Table1[[#This Row],[BlkSD]]*$G$1+Table1[[#This Row],[RbdSD]]*$H$1</f>
        <v>-0.49876491630290137</v>
      </c>
    </row>
    <row r="431" spans="1:14" x14ac:dyDescent="0.25">
      <c r="A431" s="3">
        <v>427</v>
      </c>
      <c r="B431" s="3" t="s">
        <v>478</v>
      </c>
      <c r="C431" s="3" t="s">
        <v>24</v>
      </c>
      <c r="D431" s="4">
        <v>2</v>
      </c>
      <c r="E431" s="4">
        <v>0</v>
      </c>
      <c r="F431" s="4">
        <v>0</v>
      </c>
      <c r="G431" s="4">
        <v>0</v>
      </c>
      <c r="H431" s="4">
        <v>1</v>
      </c>
      <c r="I431" s="6">
        <f t="shared" si="30"/>
        <v>-1.0409832836859936</v>
      </c>
      <c r="J431" s="6">
        <f t="shared" si="31"/>
        <v>-0.97735979706338338</v>
      </c>
      <c r="K431" s="6">
        <f t="shared" si="32"/>
        <v>-1.4494665433375356</v>
      </c>
      <c r="L431" s="6">
        <f t="shared" si="33"/>
        <v>-0.90311677931300371</v>
      </c>
      <c r="M431" s="6">
        <f t="shared" si="34"/>
        <v>-1.0207675386060306</v>
      </c>
      <c r="N431" s="6">
        <f>Table1[[#This Row],[PtsSD]]*$D$1+Table1[[#This Row],[AstSD]]*$E$1+Table1[[#This Row],[StlSD]]*$F$1+Table1[[#This Row],[BlkSD]]*$G$1+Table1[[#This Row],[RbdSD]]*$H$1</f>
        <v>-1.0648079506372619</v>
      </c>
    </row>
    <row r="432" spans="1:14" x14ac:dyDescent="0.25">
      <c r="A432" s="3">
        <v>428</v>
      </c>
      <c r="B432" s="3" t="s">
        <v>477</v>
      </c>
      <c r="C432" s="3" t="s">
        <v>79</v>
      </c>
      <c r="D432" s="4">
        <v>2</v>
      </c>
      <c r="E432" s="4">
        <v>0.3</v>
      </c>
      <c r="F432" s="4">
        <v>0.3</v>
      </c>
      <c r="G432" s="4">
        <v>0</v>
      </c>
      <c r="H432" s="4">
        <v>0.3</v>
      </c>
      <c r="I432" s="6">
        <f t="shared" si="30"/>
        <v>-1.0409832836859936</v>
      </c>
      <c r="J432" s="6">
        <f t="shared" si="31"/>
        <v>-0.81266311059867624</v>
      </c>
      <c r="K432" s="6">
        <f t="shared" si="32"/>
        <v>-0.76227683131587198</v>
      </c>
      <c r="L432" s="6">
        <f t="shared" si="33"/>
        <v>-0.90311677931300371</v>
      </c>
      <c r="M432" s="6">
        <f t="shared" si="34"/>
        <v>-1.3038805410932268</v>
      </c>
      <c r="N432" s="6">
        <f>Table1[[#This Row],[PtsSD]]*$D$1+Table1[[#This Row],[AstSD]]*$E$1+Table1[[#This Row],[StlSD]]*$F$1+Table1[[#This Row],[BlkSD]]*$G$1+Table1[[#This Row],[RbdSD]]*$H$1</f>
        <v>-0.98541275703851006</v>
      </c>
    </row>
    <row r="433" spans="1:14" x14ac:dyDescent="0.25">
      <c r="A433" s="3">
        <v>429</v>
      </c>
      <c r="B433" s="3" t="s">
        <v>476</v>
      </c>
      <c r="C433" s="3" t="s">
        <v>22</v>
      </c>
      <c r="D433" s="4">
        <v>2</v>
      </c>
      <c r="E433" s="4">
        <v>0.3</v>
      </c>
      <c r="F433" s="4">
        <v>0.2</v>
      </c>
      <c r="G433" s="4">
        <v>0.7</v>
      </c>
      <c r="H433" s="4">
        <v>2.8</v>
      </c>
      <c r="I433" s="6">
        <f t="shared" si="30"/>
        <v>-1.0409832836859936</v>
      </c>
      <c r="J433" s="6">
        <f t="shared" si="31"/>
        <v>-0.81266311059867624</v>
      </c>
      <c r="K433" s="6">
        <f t="shared" si="32"/>
        <v>-0.99134006865642643</v>
      </c>
      <c r="L433" s="6">
        <f t="shared" si="33"/>
        <v>0.71167708046552447</v>
      </c>
      <c r="M433" s="6">
        <f t="shared" si="34"/>
        <v>-0.29276267506752601</v>
      </c>
      <c r="N433" s="6">
        <f>Table1[[#This Row],[PtsSD]]*$D$1+Table1[[#This Row],[AstSD]]*$E$1+Table1[[#This Row],[StlSD]]*$F$1+Table1[[#This Row],[BlkSD]]*$G$1+Table1[[#This Row],[RbdSD]]*$H$1</f>
        <v>-0.57532959046767385</v>
      </c>
    </row>
    <row r="434" spans="1:14" x14ac:dyDescent="0.25">
      <c r="A434" s="3">
        <v>430</v>
      </c>
      <c r="B434" s="3" t="s">
        <v>480</v>
      </c>
      <c r="C434" s="3" t="s">
        <v>54</v>
      </c>
      <c r="D434" s="4">
        <v>2</v>
      </c>
      <c r="E434" s="4">
        <v>0.1</v>
      </c>
      <c r="F434" s="4">
        <v>0.1</v>
      </c>
      <c r="G434" s="4">
        <v>0.4</v>
      </c>
      <c r="H434" s="4">
        <v>2.4</v>
      </c>
      <c r="I434" s="6">
        <f t="shared" si="30"/>
        <v>-1.0409832836859936</v>
      </c>
      <c r="J434" s="6">
        <f t="shared" si="31"/>
        <v>-0.9224609015751476</v>
      </c>
      <c r="K434" s="6">
        <f t="shared" si="32"/>
        <v>-1.220403305996981</v>
      </c>
      <c r="L434" s="6">
        <f t="shared" si="33"/>
        <v>1.9622569131869612E-2</v>
      </c>
      <c r="M434" s="6">
        <f t="shared" si="34"/>
        <v>-0.45454153363163813</v>
      </c>
      <c r="N434" s="6">
        <f>Table1[[#This Row],[PtsSD]]*$D$1+Table1[[#This Row],[AstSD]]*$E$1+Table1[[#This Row],[StlSD]]*$F$1+Table1[[#This Row],[BlkSD]]*$G$1+Table1[[#This Row],[RbdSD]]*$H$1</f>
        <v>-0.76781258267692198</v>
      </c>
    </row>
    <row r="435" spans="1:14" x14ac:dyDescent="0.25">
      <c r="A435" s="3">
        <v>431</v>
      </c>
      <c r="B435" s="3" t="s">
        <v>475</v>
      </c>
      <c r="C435" s="3" t="s">
        <v>36</v>
      </c>
      <c r="D435" s="4">
        <v>2</v>
      </c>
      <c r="E435" s="4">
        <v>0.6</v>
      </c>
      <c r="F435" s="4">
        <v>0.2</v>
      </c>
      <c r="G435" s="4">
        <v>0</v>
      </c>
      <c r="H435" s="4">
        <v>0.5</v>
      </c>
      <c r="I435" s="6">
        <f t="shared" si="30"/>
        <v>-1.0409832836859936</v>
      </c>
      <c r="J435" s="6">
        <f t="shared" si="31"/>
        <v>-0.64796642413396921</v>
      </c>
      <c r="K435" s="6">
        <f t="shared" si="32"/>
        <v>-0.99134006865642643</v>
      </c>
      <c r="L435" s="6">
        <f t="shared" si="33"/>
        <v>-0.90311677931300371</v>
      </c>
      <c r="M435" s="6">
        <f t="shared" si="34"/>
        <v>-1.2229911118111707</v>
      </c>
      <c r="N435" s="6">
        <f>Table1[[#This Row],[PtsSD]]*$D$1+Table1[[#This Row],[AstSD]]*$E$1+Table1[[#This Row],[StlSD]]*$F$1+Table1[[#This Row],[BlkSD]]*$G$1+Table1[[#This Row],[RbdSD]]*$H$1</f>
        <v>-0.97065501949024058</v>
      </c>
    </row>
    <row r="436" spans="1:14" x14ac:dyDescent="0.25">
      <c r="A436" s="3">
        <v>432</v>
      </c>
      <c r="B436" s="3" t="s">
        <v>482</v>
      </c>
      <c r="C436" s="3" t="s">
        <v>85</v>
      </c>
      <c r="D436" s="4">
        <v>1.9</v>
      </c>
      <c r="E436" s="4">
        <v>0.3</v>
      </c>
      <c r="F436" s="4">
        <v>0.2</v>
      </c>
      <c r="G436" s="4">
        <v>0.1</v>
      </c>
      <c r="H436" s="4">
        <v>1.1000000000000001</v>
      </c>
      <c r="I436" s="6">
        <f t="shared" si="30"/>
        <v>-1.0580764887938716</v>
      </c>
      <c r="J436" s="6">
        <f t="shared" si="31"/>
        <v>-0.81266311059867624</v>
      </c>
      <c r="K436" s="6">
        <f t="shared" si="32"/>
        <v>-0.99134006865642643</v>
      </c>
      <c r="L436" s="6">
        <f t="shared" si="33"/>
        <v>-0.67243194220178548</v>
      </c>
      <c r="M436" s="6">
        <f t="shared" si="34"/>
        <v>-0.98032282396500248</v>
      </c>
      <c r="N436" s="6">
        <f>Table1[[#This Row],[PtsSD]]*$D$1+Table1[[#This Row],[AstSD]]*$E$1+Table1[[#This Row],[StlSD]]*$F$1+Table1[[#This Row],[BlkSD]]*$G$1+Table1[[#This Row],[RbdSD]]*$H$1</f>
        <v>-0.92558593517962895</v>
      </c>
    </row>
    <row r="437" spans="1:14" x14ac:dyDescent="0.25">
      <c r="A437" s="3">
        <v>433</v>
      </c>
      <c r="B437" s="3" t="s">
        <v>481</v>
      </c>
      <c r="C437" s="3" t="s">
        <v>20</v>
      </c>
      <c r="D437" s="4">
        <v>1.9</v>
      </c>
      <c r="E437" s="4">
        <v>0.4</v>
      </c>
      <c r="F437" s="4">
        <v>0.5</v>
      </c>
      <c r="G437" s="4">
        <v>0.3</v>
      </c>
      <c r="H437" s="4">
        <v>2.4</v>
      </c>
      <c r="I437" s="6">
        <f t="shared" si="30"/>
        <v>-1.0580764887938716</v>
      </c>
      <c r="J437" s="6">
        <f t="shared" si="31"/>
        <v>-0.75776421511044068</v>
      </c>
      <c r="K437" s="6">
        <f t="shared" si="32"/>
        <v>-0.30415035663476292</v>
      </c>
      <c r="L437" s="6">
        <f t="shared" si="33"/>
        <v>-0.21106226797934879</v>
      </c>
      <c r="M437" s="6">
        <f t="shared" si="34"/>
        <v>-0.45454153363163813</v>
      </c>
      <c r="N437" s="6">
        <f>Table1[[#This Row],[PtsSD]]*$D$1+Table1[[#This Row],[AstSD]]*$E$1+Table1[[#This Row],[StlSD]]*$F$1+Table1[[#This Row],[BlkSD]]*$G$1+Table1[[#This Row],[RbdSD]]*$H$1</f>
        <v>-0.63716599007869401</v>
      </c>
    </row>
    <row r="438" spans="1:14" x14ac:dyDescent="0.25">
      <c r="A438" s="3">
        <v>434</v>
      </c>
      <c r="B438" s="3" t="s">
        <v>483</v>
      </c>
      <c r="C438" s="3" t="s">
        <v>103</v>
      </c>
      <c r="D438" s="4">
        <v>1.9</v>
      </c>
      <c r="E438" s="4">
        <v>0.3</v>
      </c>
      <c r="F438" s="4">
        <v>0</v>
      </c>
      <c r="G438" s="4">
        <v>0.4</v>
      </c>
      <c r="H438" s="4">
        <v>2.6</v>
      </c>
      <c r="I438" s="6">
        <f t="shared" si="30"/>
        <v>-1.0580764887938716</v>
      </c>
      <c r="J438" s="6">
        <f t="shared" si="31"/>
        <v>-0.81266311059867624</v>
      </c>
      <c r="K438" s="6">
        <f t="shared" si="32"/>
        <v>-1.4494665433375356</v>
      </c>
      <c r="L438" s="6">
        <f t="shared" si="33"/>
        <v>1.9622569131869612E-2</v>
      </c>
      <c r="M438" s="6">
        <f t="shared" si="34"/>
        <v>-0.37365210434958196</v>
      </c>
      <c r="N438" s="6">
        <f>Table1[[#This Row],[PtsSD]]*$D$1+Table1[[#This Row],[AstSD]]*$E$1+Table1[[#This Row],[StlSD]]*$F$1+Table1[[#This Row],[BlkSD]]*$G$1+Table1[[#This Row],[RbdSD]]*$H$1</f>
        <v>-0.76916258575866303</v>
      </c>
    </row>
    <row r="439" spans="1:14" x14ac:dyDescent="0.25">
      <c r="A439" s="3">
        <v>435</v>
      </c>
      <c r="B439" s="3" t="s">
        <v>484</v>
      </c>
      <c r="C439" s="3" t="s">
        <v>36</v>
      </c>
      <c r="D439" s="4">
        <v>1.8</v>
      </c>
      <c r="E439" s="4">
        <v>0.6</v>
      </c>
      <c r="F439" s="4">
        <v>0.3</v>
      </c>
      <c r="G439" s="4">
        <v>0.2</v>
      </c>
      <c r="H439" s="4">
        <v>3</v>
      </c>
      <c r="I439" s="6">
        <f t="shared" si="30"/>
        <v>-1.0751696939017497</v>
      </c>
      <c r="J439" s="6">
        <f t="shared" si="31"/>
        <v>-0.64796642413396921</v>
      </c>
      <c r="K439" s="6">
        <f t="shared" si="32"/>
        <v>-0.76227683131587198</v>
      </c>
      <c r="L439" s="6">
        <f t="shared" si="33"/>
        <v>-0.44174710509056708</v>
      </c>
      <c r="M439" s="6">
        <f t="shared" si="34"/>
        <v>-0.21187324578546984</v>
      </c>
      <c r="N439" s="6">
        <f>Table1[[#This Row],[PtsSD]]*$D$1+Table1[[#This Row],[AstSD]]*$E$1+Table1[[#This Row],[StlSD]]*$F$1+Table1[[#This Row],[BlkSD]]*$G$1+Table1[[#This Row],[RbdSD]]*$H$1</f>
        <v>-0.67512243261537863</v>
      </c>
    </row>
    <row r="440" spans="1:14" x14ac:dyDescent="0.25">
      <c r="A440" s="3">
        <v>436</v>
      </c>
      <c r="B440" s="3" t="s">
        <v>485</v>
      </c>
      <c r="C440" s="3" t="s">
        <v>59</v>
      </c>
      <c r="D440" s="4">
        <v>1.8</v>
      </c>
      <c r="E440" s="4">
        <v>1</v>
      </c>
      <c r="F440" s="4">
        <v>0.5</v>
      </c>
      <c r="G440" s="4">
        <v>0.1</v>
      </c>
      <c r="H440" s="4">
        <v>0.9</v>
      </c>
      <c r="I440" s="6">
        <f t="shared" si="30"/>
        <v>-1.0751696939017497</v>
      </c>
      <c r="J440" s="6">
        <f t="shared" si="31"/>
        <v>-0.42837084218102645</v>
      </c>
      <c r="K440" s="6">
        <f t="shared" si="32"/>
        <v>-0.30415035663476292</v>
      </c>
      <c r="L440" s="6">
        <f t="shared" si="33"/>
        <v>-0.67243194220178548</v>
      </c>
      <c r="M440" s="6">
        <f t="shared" si="34"/>
        <v>-1.0612122532470587</v>
      </c>
      <c r="N440" s="6">
        <f>Table1[[#This Row],[PtsSD]]*$D$1+Table1[[#This Row],[AstSD]]*$E$1+Table1[[#This Row],[StlSD]]*$F$1+Table1[[#This Row],[BlkSD]]*$G$1+Table1[[#This Row],[RbdSD]]*$H$1</f>
        <v>-0.76695487208162416</v>
      </c>
    </row>
    <row r="441" spans="1:14" x14ac:dyDescent="0.25">
      <c r="A441" s="3">
        <v>437</v>
      </c>
      <c r="B441" s="3" t="s">
        <v>488</v>
      </c>
      <c r="C441" s="3" t="s">
        <v>92</v>
      </c>
      <c r="D441" s="4">
        <v>1.7</v>
      </c>
      <c r="E441" s="4">
        <v>0.3</v>
      </c>
      <c r="F441" s="4">
        <v>0</v>
      </c>
      <c r="G441" s="4">
        <v>0</v>
      </c>
      <c r="H441" s="4">
        <v>1</v>
      </c>
      <c r="I441" s="6">
        <f t="shared" si="30"/>
        <v>-1.0922628990096275</v>
      </c>
      <c r="J441" s="6">
        <f t="shared" si="31"/>
        <v>-0.81266311059867624</v>
      </c>
      <c r="K441" s="6">
        <f t="shared" si="32"/>
        <v>-1.4494665433375356</v>
      </c>
      <c r="L441" s="6">
        <f t="shared" si="33"/>
        <v>-0.90311677931300371</v>
      </c>
      <c r="M441" s="6">
        <f t="shared" si="34"/>
        <v>-1.0207675386060306</v>
      </c>
      <c r="N441" s="6">
        <f>Table1[[#This Row],[PtsSD]]*$D$1+Table1[[#This Row],[AstSD]]*$E$1+Table1[[#This Row],[StlSD]]*$F$1+Table1[[#This Row],[BlkSD]]*$G$1+Table1[[#This Row],[RbdSD]]*$H$1</f>
        <v>-1.0472524979414106</v>
      </c>
    </row>
    <row r="442" spans="1:14" x14ac:dyDescent="0.25">
      <c r="A442" s="3">
        <v>438</v>
      </c>
      <c r="B442" s="3" t="s">
        <v>487</v>
      </c>
      <c r="C442" s="3" t="s">
        <v>47</v>
      </c>
      <c r="D442" s="4">
        <v>1.7</v>
      </c>
      <c r="E442" s="4">
        <v>0.3</v>
      </c>
      <c r="F442" s="4">
        <v>0.1</v>
      </c>
      <c r="G442" s="4">
        <v>0</v>
      </c>
      <c r="H442" s="4">
        <v>0.7</v>
      </c>
      <c r="I442" s="6">
        <f t="shared" si="30"/>
        <v>-1.0922628990096275</v>
      </c>
      <c r="J442" s="6">
        <f t="shared" si="31"/>
        <v>-0.81266311059867624</v>
      </c>
      <c r="K442" s="6">
        <f t="shared" si="32"/>
        <v>-1.220403305996981</v>
      </c>
      <c r="L442" s="6">
        <f t="shared" si="33"/>
        <v>-0.90311677931300371</v>
      </c>
      <c r="M442" s="6">
        <f t="shared" si="34"/>
        <v>-1.1421016825291146</v>
      </c>
      <c r="N442" s="6">
        <f>Table1[[#This Row],[PtsSD]]*$D$1+Table1[[#This Row],[AstSD]]*$E$1+Table1[[#This Row],[StlSD]]*$F$1+Table1[[#This Row],[BlkSD]]*$G$1+Table1[[#This Row],[RbdSD]]*$H$1</f>
        <v>-1.0371598411249443</v>
      </c>
    </row>
    <row r="443" spans="1:14" x14ac:dyDescent="0.25">
      <c r="A443" s="3">
        <v>439</v>
      </c>
      <c r="B443" s="3" t="s">
        <v>486</v>
      </c>
      <c r="C443" s="3" t="s">
        <v>45</v>
      </c>
      <c r="D443" s="4">
        <v>1.7</v>
      </c>
      <c r="E443" s="4">
        <v>0.2</v>
      </c>
      <c r="F443" s="4">
        <v>0.1</v>
      </c>
      <c r="G443" s="4">
        <v>0</v>
      </c>
      <c r="H443" s="4">
        <v>0.2</v>
      </c>
      <c r="I443" s="6">
        <f t="shared" si="30"/>
        <v>-1.0922628990096275</v>
      </c>
      <c r="J443" s="6">
        <f t="shared" si="31"/>
        <v>-0.86756200608691203</v>
      </c>
      <c r="K443" s="6">
        <f t="shared" si="32"/>
        <v>-1.220403305996981</v>
      </c>
      <c r="L443" s="6">
        <f t="shared" si="33"/>
        <v>-0.90311677931300371</v>
      </c>
      <c r="M443" s="6">
        <f t="shared" si="34"/>
        <v>-1.3443252557342549</v>
      </c>
      <c r="N443" s="6">
        <f>Table1[[#This Row],[PtsSD]]*$D$1+Table1[[#This Row],[AstSD]]*$E$1+Table1[[#This Row],[StlSD]]*$F$1+Table1[[#This Row],[BlkSD]]*$G$1+Table1[[#This Row],[RbdSD]]*$H$1</f>
        <v>-1.0885843348636195</v>
      </c>
    </row>
    <row r="444" spans="1:14" x14ac:dyDescent="0.25">
      <c r="A444" s="3">
        <v>440</v>
      </c>
      <c r="B444" s="3" t="s">
        <v>490</v>
      </c>
      <c r="C444" s="3" t="s">
        <v>32</v>
      </c>
      <c r="D444" s="4">
        <v>1.7</v>
      </c>
      <c r="E444" s="4">
        <v>0.3</v>
      </c>
      <c r="F444" s="4">
        <v>0.3</v>
      </c>
      <c r="G444" s="4">
        <v>0.3</v>
      </c>
      <c r="H444" s="4">
        <v>3.1</v>
      </c>
      <c r="I444" s="6">
        <f t="shared" si="30"/>
        <v>-1.0922628990096275</v>
      </c>
      <c r="J444" s="6">
        <f t="shared" si="31"/>
        <v>-0.81266311059867624</v>
      </c>
      <c r="K444" s="6">
        <f t="shared" si="32"/>
        <v>-0.76227683131587198</v>
      </c>
      <c r="L444" s="6">
        <f t="shared" si="33"/>
        <v>-0.21106226797934879</v>
      </c>
      <c r="M444" s="6">
        <f t="shared" si="34"/>
        <v>-0.17142853114444179</v>
      </c>
      <c r="N444" s="6">
        <f>Table1[[#This Row],[PtsSD]]*$D$1+Table1[[#This Row],[AstSD]]*$E$1+Table1[[#This Row],[StlSD]]*$F$1+Table1[[#This Row],[BlkSD]]*$G$1+Table1[[#This Row],[RbdSD]]*$H$1</f>
        <v>-0.67049806294579495</v>
      </c>
    </row>
    <row r="445" spans="1:14" x14ac:dyDescent="0.25">
      <c r="A445" s="3">
        <v>441</v>
      </c>
      <c r="B445" s="3" t="s">
        <v>491</v>
      </c>
      <c r="C445" s="3" t="s">
        <v>43</v>
      </c>
      <c r="D445" s="4">
        <v>1.7</v>
      </c>
      <c r="E445" s="4">
        <v>0.4</v>
      </c>
      <c r="F445" s="4">
        <v>0.2</v>
      </c>
      <c r="G445" s="4">
        <v>0.1</v>
      </c>
      <c r="H445" s="4">
        <v>1.5</v>
      </c>
      <c r="I445" s="6">
        <f t="shared" si="30"/>
        <v>-1.0922628990096275</v>
      </c>
      <c r="J445" s="6">
        <f t="shared" si="31"/>
        <v>-0.75776421511044068</v>
      </c>
      <c r="K445" s="6">
        <f t="shared" si="32"/>
        <v>-0.99134006865642643</v>
      </c>
      <c r="L445" s="6">
        <f t="shared" si="33"/>
        <v>-0.67243194220178548</v>
      </c>
      <c r="M445" s="6">
        <f t="shared" si="34"/>
        <v>-0.81854396540089036</v>
      </c>
      <c r="N445" s="6">
        <f>Table1[[#This Row],[PtsSD]]*$D$1+Table1[[#This Row],[AstSD]]*$E$1+Table1[[#This Row],[StlSD]]*$F$1+Table1[[#This Row],[BlkSD]]*$G$1+Table1[[#This Row],[RbdSD]]*$H$1</f>
        <v>-0.89250630743388626</v>
      </c>
    </row>
    <row r="446" spans="1:14" x14ac:dyDescent="0.25">
      <c r="A446" s="3">
        <v>442</v>
      </c>
      <c r="B446" s="3" t="s">
        <v>489</v>
      </c>
      <c r="C446" s="3" t="s">
        <v>30</v>
      </c>
      <c r="D446" s="4">
        <v>1.7</v>
      </c>
      <c r="E446" s="4">
        <v>0.6</v>
      </c>
      <c r="F446" s="4">
        <v>0.7</v>
      </c>
      <c r="G446" s="4">
        <v>0.1</v>
      </c>
      <c r="H446" s="4">
        <v>1.1000000000000001</v>
      </c>
      <c r="I446" s="6">
        <f t="shared" si="30"/>
        <v>-1.0922628990096275</v>
      </c>
      <c r="J446" s="6">
        <f t="shared" si="31"/>
        <v>-0.64796642413396921</v>
      </c>
      <c r="K446" s="6">
        <f t="shared" si="32"/>
        <v>0.15397611804634603</v>
      </c>
      <c r="L446" s="6">
        <f t="shared" si="33"/>
        <v>-0.67243194220178548</v>
      </c>
      <c r="M446" s="6">
        <f t="shared" si="34"/>
        <v>-0.98032282396500248</v>
      </c>
      <c r="N446" s="6">
        <f>Table1[[#This Row],[PtsSD]]*$D$1+Table1[[#This Row],[AstSD]]*$E$1+Table1[[#This Row],[StlSD]]*$F$1+Table1[[#This Row],[BlkSD]]*$G$1+Table1[[#This Row],[RbdSD]]*$H$1</f>
        <v>-0.73110509294599846</v>
      </c>
    </row>
    <row r="447" spans="1:14" x14ac:dyDescent="0.25">
      <c r="A447" s="3">
        <v>443</v>
      </c>
      <c r="B447" s="3" t="s">
        <v>494</v>
      </c>
      <c r="C447" s="3" t="s">
        <v>92</v>
      </c>
      <c r="D447" s="4">
        <v>1.6</v>
      </c>
      <c r="E447" s="4">
        <v>0.2</v>
      </c>
      <c r="F447" s="4">
        <v>0.4</v>
      </c>
      <c r="G447" s="4">
        <v>0</v>
      </c>
      <c r="H447" s="4">
        <v>1.2</v>
      </c>
      <c r="I447" s="6">
        <f t="shared" si="30"/>
        <v>-1.1093561041175055</v>
      </c>
      <c r="J447" s="6">
        <f t="shared" si="31"/>
        <v>-0.86756200608691203</v>
      </c>
      <c r="K447" s="6">
        <f t="shared" si="32"/>
        <v>-0.53321359397531742</v>
      </c>
      <c r="L447" s="6">
        <f t="shared" si="33"/>
        <v>-0.90311677931300371</v>
      </c>
      <c r="M447" s="6">
        <f t="shared" si="34"/>
        <v>-0.93987810932397442</v>
      </c>
      <c r="N447" s="6">
        <f>Table1[[#This Row],[PtsSD]]*$D$1+Table1[[#This Row],[AstSD]]*$E$1+Table1[[#This Row],[StlSD]]*$F$1+Table1[[#This Row],[BlkSD]]*$G$1+Table1[[#This Row],[RbdSD]]*$H$1</f>
        <v>-0.9097444103106771</v>
      </c>
    </row>
    <row r="448" spans="1:14" x14ac:dyDescent="0.25">
      <c r="A448" s="3">
        <v>444</v>
      </c>
      <c r="B448" s="3" t="s">
        <v>493</v>
      </c>
      <c r="C448" s="3" t="s">
        <v>107</v>
      </c>
      <c r="D448" s="4">
        <v>1.6</v>
      </c>
      <c r="E448" s="4">
        <v>0.3</v>
      </c>
      <c r="F448" s="4">
        <v>0.2</v>
      </c>
      <c r="G448" s="4">
        <v>0.4</v>
      </c>
      <c r="H448" s="4">
        <v>2.2000000000000002</v>
      </c>
      <c r="I448" s="6">
        <f t="shared" si="30"/>
        <v>-1.1093561041175055</v>
      </c>
      <c r="J448" s="6">
        <f t="shared" si="31"/>
        <v>-0.81266311059867624</v>
      </c>
      <c r="K448" s="6">
        <f t="shared" si="32"/>
        <v>-0.99134006865642643</v>
      </c>
      <c r="L448" s="6">
        <f t="shared" si="33"/>
        <v>1.9622569131869612E-2</v>
      </c>
      <c r="M448" s="6">
        <f t="shared" si="34"/>
        <v>-0.53543096291369408</v>
      </c>
      <c r="N448" s="6">
        <f>Table1[[#This Row],[PtsSD]]*$D$1+Table1[[#This Row],[AstSD]]*$E$1+Table1[[#This Row],[StlSD]]*$F$1+Table1[[#This Row],[BlkSD]]*$G$1+Table1[[#This Row],[RbdSD]]*$H$1</f>
        <v>-0.74818327086640912</v>
      </c>
    </row>
    <row r="449" spans="1:14" x14ac:dyDescent="0.25">
      <c r="A449" s="3">
        <v>445</v>
      </c>
      <c r="B449" s="3" t="s">
        <v>492</v>
      </c>
      <c r="C449" s="3" t="s">
        <v>26</v>
      </c>
      <c r="D449" s="4">
        <v>1.6</v>
      </c>
      <c r="E449" s="4">
        <v>0.5</v>
      </c>
      <c r="F449" s="4">
        <v>0</v>
      </c>
      <c r="G449" s="4">
        <v>0</v>
      </c>
      <c r="H449" s="4">
        <v>0.4</v>
      </c>
      <c r="I449" s="6">
        <f t="shared" si="30"/>
        <v>-1.1093561041175055</v>
      </c>
      <c r="J449" s="6">
        <f t="shared" si="31"/>
        <v>-0.70286531962220489</v>
      </c>
      <c r="K449" s="6">
        <f t="shared" si="32"/>
        <v>-1.4494665433375356</v>
      </c>
      <c r="L449" s="6">
        <f t="shared" si="33"/>
        <v>-0.90311677931300371</v>
      </c>
      <c r="M449" s="6">
        <f t="shared" si="34"/>
        <v>-1.2634358264521988</v>
      </c>
      <c r="N449" s="6">
        <f>Table1[[#This Row],[PtsSD]]*$D$1+Table1[[#This Row],[AstSD]]*$E$1+Table1[[#This Row],[StlSD]]*$F$1+Table1[[#This Row],[BlkSD]]*$G$1+Table1[[#This Row],[RbdSD]]*$H$1</f>
        <v>-1.0789545588477134</v>
      </c>
    </row>
    <row r="450" spans="1:14" x14ac:dyDescent="0.25">
      <c r="A450" s="3">
        <v>446</v>
      </c>
      <c r="B450" s="3" t="s">
        <v>495</v>
      </c>
      <c r="C450" s="3" t="s">
        <v>47</v>
      </c>
      <c r="D450" s="4">
        <v>1.5</v>
      </c>
      <c r="E450" s="4">
        <v>0</v>
      </c>
      <c r="F450" s="4">
        <v>1</v>
      </c>
      <c r="G450" s="4">
        <v>0</v>
      </c>
      <c r="H450" s="4">
        <v>0.5</v>
      </c>
      <c r="I450" s="6">
        <f t="shared" si="30"/>
        <v>-1.1264493092253833</v>
      </c>
      <c r="J450" s="6">
        <f t="shared" si="31"/>
        <v>-0.97735979706338338</v>
      </c>
      <c r="K450" s="6">
        <f t="shared" si="32"/>
        <v>0.84116583006800971</v>
      </c>
      <c r="L450" s="6">
        <f t="shared" si="33"/>
        <v>-0.90311677931300371</v>
      </c>
      <c r="M450" s="6">
        <f t="shared" si="34"/>
        <v>-1.2229911118111707</v>
      </c>
      <c r="N450" s="6">
        <f>Table1[[#This Row],[PtsSD]]*$D$1+Table1[[#This Row],[AstSD]]*$E$1+Table1[[#This Row],[StlSD]]*$F$1+Table1[[#This Row],[BlkSD]]*$G$1+Table1[[#This Row],[RbdSD]]*$H$1</f>
        <v>-0.78729761692927491</v>
      </c>
    </row>
    <row r="451" spans="1:14" x14ac:dyDescent="0.25">
      <c r="A451" s="3">
        <v>447</v>
      </c>
      <c r="B451" s="3" t="s">
        <v>496</v>
      </c>
      <c r="C451" s="3" t="s">
        <v>26</v>
      </c>
      <c r="D451" s="4">
        <v>1.5</v>
      </c>
      <c r="E451" s="4">
        <v>0.2</v>
      </c>
      <c r="F451" s="4">
        <v>0</v>
      </c>
      <c r="G451" s="4">
        <v>0</v>
      </c>
      <c r="H451" s="4">
        <v>1.5</v>
      </c>
      <c r="I451" s="6">
        <f t="shared" si="30"/>
        <v>-1.1264493092253833</v>
      </c>
      <c r="J451" s="6">
        <f t="shared" si="31"/>
        <v>-0.86756200608691203</v>
      </c>
      <c r="K451" s="6">
        <f t="shared" si="32"/>
        <v>-1.4494665433375356</v>
      </c>
      <c r="L451" s="6">
        <f t="shared" si="33"/>
        <v>-0.90311677931300371</v>
      </c>
      <c r="M451" s="6">
        <f t="shared" si="34"/>
        <v>-0.81854396540089036</v>
      </c>
      <c r="N451" s="6">
        <f>Table1[[#This Row],[PtsSD]]*$D$1+Table1[[#This Row],[AstSD]]*$E$1+Table1[[#This Row],[StlSD]]*$F$1+Table1[[#This Row],[BlkSD]]*$G$1+Table1[[#This Row],[RbdSD]]*$H$1</f>
        <v>-1.0280434854627565</v>
      </c>
    </row>
    <row r="452" spans="1:14" x14ac:dyDescent="0.25">
      <c r="A452" s="3">
        <v>448</v>
      </c>
      <c r="B452" s="3" t="s">
        <v>497</v>
      </c>
      <c r="C452" s="3" t="s">
        <v>54</v>
      </c>
      <c r="D452" s="4">
        <v>1.4</v>
      </c>
      <c r="E452" s="4">
        <v>0.1</v>
      </c>
      <c r="F452" s="4">
        <v>0.2</v>
      </c>
      <c r="G452" s="4">
        <v>0.1</v>
      </c>
      <c r="H452" s="4">
        <v>1.8</v>
      </c>
      <c r="I452" s="6">
        <f t="shared" si="30"/>
        <v>-1.1435425143332614</v>
      </c>
      <c r="J452" s="6">
        <f t="shared" si="31"/>
        <v>-0.9224609015751476</v>
      </c>
      <c r="K452" s="6">
        <f t="shared" si="32"/>
        <v>-0.99134006865642643</v>
      </c>
      <c r="L452" s="6">
        <f t="shared" si="33"/>
        <v>-0.67243194220178548</v>
      </c>
      <c r="M452" s="6">
        <f t="shared" si="34"/>
        <v>-0.6972098214778063</v>
      </c>
      <c r="N452" s="6">
        <f>Table1[[#This Row],[PtsSD]]*$D$1+Table1[[#This Row],[AstSD]]*$E$1+Table1[[#This Row],[StlSD]]*$F$1+Table1[[#This Row],[BlkSD]]*$G$1+Table1[[#This Row],[RbdSD]]*$H$1</f>
        <v>-0.91656270053930089</v>
      </c>
    </row>
    <row r="453" spans="1:14" x14ac:dyDescent="0.25">
      <c r="A453" s="3">
        <v>449</v>
      </c>
      <c r="B453" s="3" t="s">
        <v>498</v>
      </c>
      <c r="C453" s="3" t="s">
        <v>71</v>
      </c>
      <c r="D453" s="4">
        <v>1.3</v>
      </c>
      <c r="E453" s="4">
        <v>0.2</v>
      </c>
      <c r="F453" s="4">
        <v>0.2</v>
      </c>
      <c r="G453" s="4">
        <v>0.2</v>
      </c>
      <c r="H453" s="4">
        <v>1.5</v>
      </c>
      <c r="I453" s="6">
        <f t="shared" ref="I453:I486" si="35">(D453-AVERAGE(D$5:D$486))/_xlfn.STDEV.P(D$5:D$486)</f>
        <v>-1.1606357194411394</v>
      </c>
      <c r="J453" s="6">
        <f t="shared" ref="J453:J486" si="36">(E453-AVERAGE(E$5:E$486))/_xlfn.STDEV.P(E$5:E$486)</f>
        <v>-0.86756200608691203</v>
      </c>
      <c r="K453" s="6">
        <f t="shared" ref="K453:K486" si="37">(F453-AVERAGE(F$5:F$486))/_xlfn.STDEV.P(F$5:F$486)</f>
        <v>-0.99134006865642643</v>
      </c>
      <c r="L453" s="6">
        <f t="shared" ref="L453:L486" si="38">(G453-AVERAGE(G$5:G$486))/_xlfn.STDEV.P(G$5:G$486)</f>
        <v>-0.44174710509056708</v>
      </c>
      <c r="M453" s="6">
        <f t="shared" ref="M453:M486" si="39">(H453-AVERAGE(H$5:H$486))/_xlfn.STDEV.P(H$5:H$486)</f>
        <v>-0.81854396540089036</v>
      </c>
      <c r="N453" s="6">
        <f>Table1[[#This Row],[PtsSD]]*$D$1+Table1[[#This Row],[AstSD]]*$E$1+Table1[[#This Row],[StlSD]]*$F$1+Table1[[#This Row],[BlkSD]]*$G$1+Table1[[#This Row],[RbdSD]]*$H$1</f>
        <v>-0.90037498619195122</v>
      </c>
    </row>
    <row r="454" spans="1:14" x14ac:dyDescent="0.25">
      <c r="A454" s="3">
        <v>450</v>
      </c>
      <c r="B454" s="3" t="s">
        <v>501</v>
      </c>
      <c r="C454" s="3" t="s">
        <v>49</v>
      </c>
      <c r="D454" s="4">
        <v>1.2</v>
      </c>
      <c r="E454" s="4">
        <v>0.6</v>
      </c>
      <c r="F454" s="4">
        <v>0</v>
      </c>
      <c r="G454" s="4">
        <v>0</v>
      </c>
      <c r="H454" s="4">
        <v>1.4</v>
      </c>
      <c r="I454" s="6">
        <f t="shared" si="35"/>
        <v>-1.1777289245490172</v>
      </c>
      <c r="J454" s="6">
        <f t="shared" si="36"/>
        <v>-0.64796642413396921</v>
      </c>
      <c r="K454" s="6">
        <f t="shared" si="37"/>
        <v>-1.4494665433375356</v>
      </c>
      <c r="L454" s="6">
        <f t="shared" si="38"/>
        <v>-0.90311677931300371</v>
      </c>
      <c r="M454" s="6">
        <f t="shared" si="39"/>
        <v>-0.85898868004191842</v>
      </c>
      <c r="N454" s="6">
        <f>Table1[[#This Row],[PtsSD]]*$D$1+Table1[[#This Row],[AstSD]]*$E$1+Table1[[#This Row],[StlSD]]*$F$1+Table1[[#This Row],[BlkSD]]*$G$1+Table1[[#This Row],[RbdSD]]*$H$1</f>
        <v>-1.0075971965974637</v>
      </c>
    </row>
    <row r="455" spans="1:14" x14ac:dyDescent="0.25">
      <c r="A455" s="3">
        <v>451</v>
      </c>
      <c r="B455" s="3" t="s">
        <v>502</v>
      </c>
      <c r="C455" s="3" t="s">
        <v>20</v>
      </c>
      <c r="D455" s="4">
        <v>1.2</v>
      </c>
      <c r="E455" s="4">
        <v>0</v>
      </c>
      <c r="F455" s="4">
        <v>0.2</v>
      </c>
      <c r="G455" s="4">
        <v>0.4</v>
      </c>
      <c r="H455" s="4">
        <v>1.7</v>
      </c>
      <c r="I455" s="6">
        <f t="shared" si="35"/>
        <v>-1.1777289245490172</v>
      </c>
      <c r="J455" s="6">
        <f t="shared" si="36"/>
        <v>-0.97735979706338338</v>
      </c>
      <c r="K455" s="6">
        <f t="shared" si="37"/>
        <v>-0.99134006865642643</v>
      </c>
      <c r="L455" s="6">
        <f t="shared" si="38"/>
        <v>1.9622569131869612E-2</v>
      </c>
      <c r="M455" s="6">
        <f t="shared" si="39"/>
        <v>-0.73765453611883436</v>
      </c>
      <c r="N455" s="6">
        <f>Table1[[#This Row],[PtsSD]]*$D$1+Table1[[#This Row],[AstSD]]*$E$1+Table1[[#This Row],[StlSD]]*$F$1+Table1[[#This Row],[BlkSD]]*$G$1+Table1[[#This Row],[RbdSD]]*$H$1</f>
        <v>-0.84207916892983214</v>
      </c>
    </row>
    <row r="456" spans="1:14" x14ac:dyDescent="0.25">
      <c r="A456" s="3">
        <v>452</v>
      </c>
      <c r="B456" s="3" t="s">
        <v>500</v>
      </c>
      <c r="C456" s="3" t="s">
        <v>20</v>
      </c>
      <c r="D456" s="4">
        <v>1.2</v>
      </c>
      <c r="E456" s="4">
        <v>0.2</v>
      </c>
      <c r="F456" s="4">
        <v>0</v>
      </c>
      <c r="G456" s="4">
        <v>0</v>
      </c>
      <c r="H456" s="4">
        <v>0.8</v>
      </c>
      <c r="I456" s="6">
        <f t="shared" si="35"/>
        <v>-1.1777289245490172</v>
      </c>
      <c r="J456" s="6">
        <f t="shared" si="36"/>
        <v>-0.86756200608691203</v>
      </c>
      <c r="K456" s="6">
        <f t="shared" si="37"/>
        <v>-1.4494665433375356</v>
      </c>
      <c r="L456" s="6">
        <f t="shared" si="38"/>
        <v>-0.90311677931300371</v>
      </c>
      <c r="M456" s="6">
        <f t="shared" si="39"/>
        <v>-1.1016569678880868</v>
      </c>
      <c r="N456" s="6">
        <f>Table1[[#This Row],[PtsSD]]*$D$1+Table1[[#This Row],[AstSD]]*$E$1+Table1[[#This Row],[StlSD]]*$F$1+Table1[[#This Row],[BlkSD]]*$G$1+Table1[[#This Row],[RbdSD]]*$H$1</f>
        <v>-1.1000499705572859</v>
      </c>
    </row>
    <row r="457" spans="1:14" x14ac:dyDescent="0.25">
      <c r="A457" s="3">
        <v>453</v>
      </c>
      <c r="B457" s="3" t="s">
        <v>499</v>
      </c>
      <c r="C457" s="3" t="s">
        <v>94</v>
      </c>
      <c r="D457" s="4">
        <v>1.2</v>
      </c>
      <c r="E457" s="4">
        <v>0.6</v>
      </c>
      <c r="F457" s="4">
        <v>0</v>
      </c>
      <c r="G457" s="4">
        <v>0.2</v>
      </c>
      <c r="H457" s="4">
        <v>2.4</v>
      </c>
      <c r="I457" s="6">
        <f t="shared" si="35"/>
        <v>-1.1777289245490172</v>
      </c>
      <c r="J457" s="6">
        <f t="shared" si="36"/>
        <v>-0.64796642413396921</v>
      </c>
      <c r="K457" s="6">
        <f t="shared" si="37"/>
        <v>-1.4494665433375356</v>
      </c>
      <c r="L457" s="6">
        <f t="shared" si="38"/>
        <v>-0.44174710509056708</v>
      </c>
      <c r="M457" s="6">
        <f t="shared" si="39"/>
        <v>-0.45454153363163813</v>
      </c>
      <c r="N457" s="6">
        <f>Table1[[#This Row],[PtsSD]]*$D$1+Table1[[#This Row],[AstSD]]*$E$1+Table1[[#This Row],[StlSD]]*$F$1+Table1[[#This Row],[BlkSD]]*$G$1+Table1[[#This Row],[RbdSD]]*$H$1</f>
        <v>-0.85750231618204209</v>
      </c>
    </row>
    <row r="458" spans="1:14" x14ac:dyDescent="0.25">
      <c r="A458" s="3">
        <v>454</v>
      </c>
      <c r="B458" s="3" t="s">
        <v>503</v>
      </c>
      <c r="C458" s="3" t="s">
        <v>52</v>
      </c>
      <c r="D458" s="4">
        <v>1.1000000000000001</v>
      </c>
      <c r="E458" s="4">
        <v>0.2</v>
      </c>
      <c r="F458" s="4">
        <v>0.4</v>
      </c>
      <c r="G458" s="4">
        <v>0</v>
      </c>
      <c r="H458" s="4">
        <v>0.9</v>
      </c>
      <c r="I458" s="6">
        <f t="shared" si="35"/>
        <v>-1.1948221296568953</v>
      </c>
      <c r="J458" s="6">
        <f t="shared" si="36"/>
        <v>-0.86756200608691203</v>
      </c>
      <c r="K458" s="6">
        <f t="shared" si="37"/>
        <v>-0.53321359397531742</v>
      </c>
      <c r="L458" s="6">
        <f t="shared" si="38"/>
        <v>-0.90311677931300371</v>
      </c>
      <c r="M458" s="6">
        <f t="shared" si="39"/>
        <v>-1.0612122532470587</v>
      </c>
      <c r="N458" s="6">
        <f>Table1[[#This Row],[PtsSD]]*$D$1+Table1[[#This Row],[AstSD]]*$E$1+Table1[[#This Row],[StlSD]]*$F$1+Table1[[#This Row],[BlkSD]]*$G$1+Table1[[#This Row],[RbdSD]]*$H$1</f>
        <v>-0.95965104675711088</v>
      </c>
    </row>
    <row r="459" spans="1:14" x14ac:dyDescent="0.25">
      <c r="A459" s="3">
        <v>455</v>
      </c>
      <c r="B459" s="3" t="s">
        <v>505</v>
      </c>
      <c r="C459" s="3" t="s">
        <v>107</v>
      </c>
      <c r="D459" s="4">
        <v>1.1000000000000001</v>
      </c>
      <c r="E459" s="4">
        <v>0.5</v>
      </c>
      <c r="F459" s="4">
        <v>0.1</v>
      </c>
      <c r="G459" s="4">
        <v>0</v>
      </c>
      <c r="H459" s="4">
        <v>0.6</v>
      </c>
      <c r="I459" s="6">
        <f t="shared" si="35"/>
        <v>-1.1948221296568953</v>
      </c>
      <c r="J459" s="6">
        <f t="shared" si="36"/>
        <v>-0.70286531962220489</v>
      </c>
      <c r="K459" s="6">
        <f t="shared" si="37"/>
        <v>-1.220403305996981</v>
      </c>
      <c r="L459" s="6">
        <f t="shared" si="38"/>
        <v>-0.90311677931300371</v>
      </c>
      <c r="M459" s="6">
        <f t="shared" si="39"/>
        <v>-1.1825463971701426</v>
      </c>
      <c r="N459" s="6">
        <f>Table1[[#This Row],[PtsSD]]*$D$1+Table1[[#This Row],[AstSD]]*$E$1+Table1[[#This Row],[StlSD]]*$F$1+Table1[[#This Row],[BlkSD]]*$G$1+Table1[[#This Row],[RbdSD]]*$H$1</f>
        <v>-1.054056995052036</v>
      </c>
    </row>
    <row r="460" spans="1:14" x14ac:dyDescent="0.25">
      <c r="A460" s="3">
        <v>456</v>
      </c>
      <c r="B460" s="3" t="s">
        <v>506</v>
      </c>
      <c r="C460" s="3" t="s">
        <v>32</v>
      </c>
      <c r="D460" s="4">
        <v>1.1000000000000001</v>
      </c>
      <c r="E460" s="4">
        <v>0.5</v>
      </c>
      <c r="F460" s="4">
        <v>0</v>
      </c>
      <c r="G460" s="4">
        <v>0</v>
      </c>
      <c r="H460" s="4">
        <v>0.6</v>
      </c>
      <c r="I460" s="6">
        <f t="shared" si="35"/>
        <v>-1.1948221296568953</v>
      </c>
      <c r="J460" s="6">
        <f t="shared" si="36"/>
        <v>-0.70286531962220489</v>
      </c>
      <c r="K460" s="6">
        <f t="shared" si="37"/>
        <v>-1.4494665433375356</v>
      </c>
      <c r="L460" s="6">
        <f t="shared" si="38"/>
        <v>-0.90311677931300371</v>
      </c>
      <c r="M460" s="6">
        <f t="shared" si="39"/>
        <v>-1.1825463971701426</v>
      </c>
      <c r="N460" s="6">
        <f>Table1[[#This Row],[PtsSD]]*$D$1+Table1[[#This Row],[AstSD]]*$E$1+Table1[[#This Row],[StlSD]]*$F$1+Table1[[#This Row],[BlkSD]]*$G$1+Table1[[#This Row],[RbdSD]]*$H$1</f>
        <v>-1.0884164806531191</v>
      </c>
    </row>
    <row r="461" spans="1:14" x14ac:dyDescent="0.25">
      <c r="A461" s="3">
        <v>457</v>
      </c>
      <c r="B461" s="3" t="s">
        <v>504</v>
      </c>
      <c r="C461" s="3" t="s">
        <v>103</v>
      </c>
      <c r="D461" s="4">
        <v>1.1000000000000001</v>
      </c>
      <c r="E461" s="4">
        <v>2.9</v>
      </c>
      <c r="F461" s="4">
        <v>0.3</v>
      </c>
      <c r="G461" s="4">
        <v>0</v>
      </c>
      <c r="H461" s="4">
        <v>1.4</v>
      </c>
      <c r="I461" s="6">
        <f t="shared" si="35"/>
        <v>-1.1948221296568953</v>
      </c>
      <c r="J461" s="6">
        <f t="shared" si="36"/>
        <v>0.61470817209545159</v>
      </c>
      <c r="K461" s="6">
        <f t="shared" si="37"/>
        <v>-0.76227683131587198</v>
      </c>
      <c r="L461" s="6">
        <f t="shared" si="38"/>
        <v>-0.90311677931300371</v>
      </c>
      <c r="M461" s="6">
        <f t="shared" si="39"/>
        <v>-0.85898868004191842</v>
      </c>
      <c r="N461" s="6">
        <f>Table1[[#This Row],[PtsSD]]*$D$1+Table1[[#This Row],[AstSD]]*$E$1+Table1[[#This Row],[StlSD]]*$F$1+Table1[[#This Row],[BlkSD]]*$G$1+Table1[[#This Row],[RbdSD]]*$H$1</f>
        <v>-0.65711178208069321</v>
      </c>
    </row>
    <row r="462" spans="1:14" x14ac:dyDescent="0.25">
      <c r="A462" s="3">
        <v>458</v>
      </c>
      <c r="B462" s="3" t="s">
        <v>508</v>
      </c>
      <c r="C462" s="3" t="s">
        <v>107</v>
      </c>
      <c r="D462" s="4">
        <v>1</v>
      </c>
      <c r="E462" s="4">
        <v>1.5</v>
      </c>
      <c r="F462" s="4">
        <v>0.2</v>
      </c>
      <c r="G462" s="4">
        <v>0</v>
      </c>
      <c r="H462" s="4">
        <v>0.6</v>
      </c>
      <c r="I462" s="6">
        <f t="shared" si="35"/>
        <v>-1.2119153347647731</v>
      </c>
      <c r="J462" s="6">
        <f t="shared" si="36"/>
        <v>-0.153876364739848</v>
      </c>
      <c r="K462" s="6">
        <f t="shared" si="37"/>
        <v>-0.99134006865642643</v>
      </c>
      <c r="L462" s="6">
        <f t="shared" si="38"/>
        <v>-0.90311677931300371</v>
      </c>
      <c r="M462" s="6">
        <f t="shared" si="39"/>
        <v>-1.1825463971701426</v>
      </c>
      <c r="N462" s="6">
        <f>Table1[[#This Row],[PtsSD]]*$D$1+Table1[[#This Row],[AstSD]]*$E$1+Table1[[#This Row],[StlSD]]*$F$1+Table1[[#This Row],[BlkSD]]*$G$1+Table1[[#This Row],[RbdSD]]*$H$1</f>
        <v>-0.91502768000684465</v>
      </c>
    </row>
    <row r="463" spans="1:14" x14ac:dyDescent="0.25">
      <c r="A463" s="3">
        <v>459</v>
      </c>
      <c r="B463" s="3" t="s">
        <v>507</v>
      </c>
      <c r="C463" s="3" t="s">
        <v>47</v>
      </c>
      <c r="D463" s="4">
        <v>1</v>
      </c>
      <c r="E463" s="4">
        <v>0</v>
      </c>
      <c r="F463" s="4">
        <v>0</v>
      </c>
      <c r="G463" s="4">
        <v>0</v>
      </c>
      <c r="H463" s="4">
        <v>1</v>
      </c>
      <c r="I463" s="6">
        <f t="shared" si="35"/>
        <v>-1.2119153347647731</v>
      </c>
      <c r="J463" s="6">
        <f t="shared" si="36"/>
        <v>-0.97735979706338338</v>
      </c>
      <c r="K463" s="6">
        <f t="shared" si="37"/>
        <v>-1.4494665433375356</v>
      </c>
      <c r="L463" s="6">
        <f t="shared" si="38"/>
        <v>-0.90311677931300371</v>
      </c>
      <c r="M463" s="6">
        <f t="shared" si="39"/>
        <v>-1.0207675386060306</v>
      </c>
      <c r="N463" s="6">
        <f>Table1[[#This Row],[PtsSD]]*$D$1+Table1[[#This Row],[AstSD]]*$E$1+Table1[[#This Row],[StlSD]]*$F$1+Table1[[#This Row],[BlkSD]]*$G$1+Table1[[#This Row],[RbdSD]]*$H$1</f>
        <v>-1.1160875659608958</v>
      </c>
    </row>
    <row r="464" spans="1:14" x14ac:dyDescent="0.25">
      <c r="A464" s="3">
        <v>460</v>
      </c>
      <c r="B464" s="3" t="s">
        <v>477</v>
      </c>
      <c r="C464" s="3" t="s">
        <v>100</v>
      </c>
      <c r="D464" s="4">
        <v>1</v>
      </c>
      <c r="E464" s="4">
        <v>0.1</v>
      </c>
      <c r="F464" s="4">
        <v>0.3</v>
      </c>
      <c r="G464" s="4">
        <v>0.1</v>
      </c>
      <c r="H464" s="4">
        <v>1.2</v>
      </c>
      <c r="I464" s="6">
        <f t="shared" si="35"/>
        <v>-1.2119153347647731</v>
      </c>
      <c r="J464" s="6">
        <f t="shared" si="36"/>
        <v>-0.9224609015751476</v>
      </c>
      <c r="K464" s="6">
        <f t="shared" si="37"/>
        <v>-0.76227683131587198</v>
      </c>
      <c r="L464" s="6">
        <f t="shared" si="38"/>
        <v>-0.67243194220178548</v>
      </c>
      <c r="M464" s="6">
        <f t="shared" si="39"/>
        <v>-0.93987810932397442</v>
      </c>
      <c r="N464" s="6">
        <f>Table1[[#This Row],[PtsSD]]*$D$1+Table1[[#This Row],[AstSD]]*$E$1+Table1[[#This Row],[StlSD]]*$F$1+Table1[[#This Row],[BlkSD]]*$G$1+Table1[[#This Row],[RbdSD]]*$H$1</f>
        <v>-0.95124871863690497</v>
      </c>
    </row>
    <row r="465" spans="1:14" x14ac:dyDescent="0.25">
      <c r="A465" s="3">
        <v>461</v>
      </c>
      <c r="B465" s="3" t="s">
        <v>510</v>
      </c>
      <c r="C465" s="3" t="s">
        <v>30</v>
      </c>
      <c r="D465" s="4">
        <v>1</v>
      </c>
      <c r="E465" s="4">
        <v>1</v>
      </c>
      <c r="F465" s="4">
        <v>1</v>
      </c>
      <c r="G465" s="4">
        <v>0</v>
      </c>
      <c r="H465" s="4">
        <v>1</v>
      </c>
      <c r="I465" s="6">
        <f t="shared" si="35"/>
        <v>-1.2119153347647731</v>
      </c>
      <c r="J465" s="6">
        <f t="shared" si="36"/>
        <v>-0.42837084218102645</v>
      </c>
      <c r="K465" s="6">
        <f t="shared" si="37"/>
        <v>0.84116583006800971</v>
      </c>
      <c r="L465" s="6">
        <f t="shared" si="38"/>
        <v>-0.90311677931300371</v>
      </c>
      <c r="M465" s="6">
        <f t="shared" si="39"/>
        <v>-1.0207675386060306</v>
      </c>
      <c r="N465" s="6">
        <f>Table1[[#This Row],[PtsSD]]*$D$1+Table1[[#This Row],[AstSD]]*$E$1+Table1[[#This Row],[StlSD]]*$F$1+Table1[[#This Row],[BlkSD]]*$G$1+Table1[[#This Row],[RbdSD]]*$H$1</f>
        <v>-0.66269491897359245</v>
      </c>
    </row>
    <row r="466" spans="1:14" x14ac:dyDescent="0.25">
      <c r="A466" s="3">
        <v>462</v>
      </c>
      <c r="B466" s="3" t="s">
        <v>509</v>
      </c>
      <c r="C466" s="3" t="s">
        <v>54</v>
      </c>
      <c r="D466" s="4">
        <v>1</v>
      </c>
      <c r="E466" s="4">
        <v>0.1</v>
      </c>
      <c r="F466" s="4">
        <v>0</v>
      </c>
      <c r="G466" s="4">
        <v>0.1</v>
      </c>
      <c r="H466" s="4">
        <v>0.9</v>
      </c>
      <c r="I466" s="6">
        <f t="shared" si="35"/>
        <v>-1.2119153347647731</v>
      </c>
      <c r="J466" s="6">
        <f t="shared" si="36"/>
        <v>-0.9224609015751476</v>
      </c>
      <c r="K466" s="6">
        <f t="shared" si="37"/>
        <v>-1.4494665433375356</v>
      </c>
      <c r="L466" s="6">
        <f t="shared" si="38"/>
        <v>-0.67243194220178548</v>
      </c>
      <c r="M466" s="6">
        <f t="shared" si="39"/>
        <v>-1.0612122532470587</v>
      </c>
      <c r="N466" s="6">
        <f>Table1[[#This Row],[PtsSD]]*$D$1+Table1[[#This Row],[AstSD]]*$E$1+Table1[[#This Row],[StlSD]]*$F$1+Table1[[#This Row],[BlkSD]]*$G$1+Table1[[#This Row],[RbdSD]]*$H$1</f>
        <v>-1.0785940042247715</v>
      </c>
    </row>
    <row r="467" spans="1:14" x14ac:dyDescent="0.25">
      <c r="A467" s="3">
        <v>463</v>
      </c>
      <c r="B467" s="3" t="s">
        <v>512</v>
      </c>
      <c r="C467" s="3" t="s">
        <v>45</v>
      </c>
      <c r="D467" s="4">
        <v>0.9</v>
      </c>
      <c r="E467" s="4">
        <v>0.1</v>
      </c>
      <c r="F467" s="4">
        <v>0.1</v>
      </c>
      <c r="G467" s="4">
        <v>0.3</v>
      </c>
      <c r="H467" s="4">
        <v>1.4</v>
      </c>
      <c r="I467" s="6">
        <f t="shared" si="35"/>
        <v>-1.2290085398726509</v>
      </c>
      <c r="J467" s="6">
        <f t="shared" si="36"/>
        <v>-0.9224609015751476</v>
      </c>
      <c r="K467" s="6">
        <f t="shared" si="37"/>
        <v>-1.220403305996981</v>
      </c>
      <c r="L467" s="6">
        <f t="shared" si="38"/>
        <v>-0.21106226797934879</v>
      </c>
      <c r="M467" s="6">
        <f t="shared" si="39"/>
        <v>-0.85898868004191842</v>
      </c>
      <c r="N467" s="6">
        <f>Table1[[#This Row],[PtsSD]]*$D$1+Table1[[#This Row],[AstSD]]*$E$1+Table1[[#This Row],[StlSD]]*$F$1+Table1[[#This Row],[BlkSD]]*$G$1+Table1[[#This Row],[RbdSD]]*$H$1</f>
        <v>-0.93971231438165781</v>
      </c>
    </row>
    <row r="468" spans="1:14" x14ac:dyDescent="0.25">
      <c r="A468" s="3">
        <v>464</v>
      </c>
      <c r="B468" s="3" t="s">
        <v>511</v>
      </c>
      <c r="C468" s="3" t="s">
        <v>38</v>
      </c>
      <c r="D468" s="4">
        <v>0.9</v>
      </c>
      <c r="E468" s="4">
        <v>0.6</v>
      </c>
      <c r="F468" s="4">
        <v>0.1</v>
      </c>
      <c r="G468" s="4">
        <v>0</v>
      </c>
      <c r="H468" s="4">
        <v>1</v>
      </c>
      <c r="I468" s="6">
        <f t="shared" si="35"/>
        <v>-1.2290085398726509</v>
      </c>
      <c r="J468" s="6">
        <f t="shared" si="36"/>
        <v>-0.64796642413396921</v>
      </c>
      <c r="K468" s="6">
        <f t="shared" si="37"/>
        <v>-1.220403305996981</v>
      </c>
      <c r="L468" s="6">
        <f t="shared" si="38"/>
        <v>-0.90311677931300371</v>
      </c>
      <c r="M468" s="6">
        <f t="shared" si="39"/>
        <v>-1.0207675386060306</v>
      </c>
      <c r="N468" s="6">
        <f>Table1[[#This Row],[PtsSD]]*$D$1+Table1[[#This Row],[AstSD]]*$E$1+Table1[[#This Row],[StlSD]]*$F$1+Table1[[#This Row],[BlkSD]]*$G$1+Table1[[#This Row],[RbdSD]]*$H$1</f>
        <v>-1.020977367306293</v>
      </c>
    </row>
    <row r="469" spans="1:14" x14ac:dyDescent="0.25">
      <c r="A469" s="3">
        <v>465</v>
      </c>
      <c r="B469" s="3" t="s">
        <v>513</v>
      </c>
      <c r="C469" s="3" t="s">
        <v>92</v>
      </c>
      <c r="D469" s="4">
        <v>0.8</v>
      </c>
      <c r="E469" s="4">
        <v>0.1</v>
      </c>
      <c r="F469" s="4">
        <v>0.1</v>
      </c>
      <c r="G469" s="4">
        <v>0.4</v>
      </c>
      <c r="H469" s="4">
        <v>1.2</v>
      </c>
      <c r="I469" s="6">
        <f t="shared" si="35"/>
        <v>-1.2461017449805289</v>
      </c>
      <c r="J469" s="6">
        <f t="shared" si="36"/>
        <v>-0.9224609015751476</v>
      </c>
      <c r="K469" s="6">
        <f t="shared" si="37"/>
        <v>-1.220403305996981</v>
      </c>
      <c r="L469" s="6">
        <f t="shared" si="38"/>
        <v>1.9622569131869612E-2</v>
      </c>
      <c r="M469" s="6">
        <f t="shared" si="39"/>
        <v>-0.93987810932397442</v>
      </c>
      <c r="N469" s="6">
        <f>Table1[[#This Row],[PtsSD]]*$D$1+Table1[[#This Row],[AstSD]]*$E$1+Table1[[#This Row],[StlSD]]*$F$1+Table1[[#This Row],[BlkSD]]*$G$1+Table1[[#This Row],[RbdSD]]*$H$1</f>
        <v>-0.92641543620374989</v>
      </c>
    </row>
    <row r="470" spans="1:14" x14ac:dyDescent="0.25">
      <c r="A470" s="3">
        <v>466</v>
      </c>
      <c r="B470" s="3" t="s">
        <v>514</v>
      </c>
      <c r="C470" s="3" t="s">
        <v>32</v>
      </c>
      <c r="D470" s="4">
        <v>0.7</v>
      </c>
      <c r="E470" s="4">
        <v>0.1</v>
      </c>
      <c r="F470" s="4">
        <v>0.1</v>
      </c>
      <c r="G470" s="4">
        <v>0.2</v>
      </c>
      <c r="H470" s="4">
        <v>1</v>
      </c>
      <c r="I470" s="6">
        <f t="shared" si="35"/>
        <v>-1.263194950088407</v>
      </c>
      <c r="J470" s="6">
        <f t="shared" si="36"/>
        <v>-0.9224609015751476</v>
      </c>
      <c r="K470" s="6">
        <f t="shared" si="37"/>
        <v>-1.220403305996981</v>
      </c>
      <c r="L470" s="6">
        <f t="shared" si="38"/>
        <v>-0.44174710509056708</v>
      </c>
      <c r="M470" s="6">
        <f t="shared" si="39"/>
        <v>-1.0207675386060306</v>
      </c>
      <c r="N470" s="6">
        <f>Table1[[#This Row],[PtsSD]]*$D$1+Table1[[#This Row],[AstSD]]*$E$1+Table1[[#This Row],[StlSD]]*$F$1+Table1[[#This Row],[BlkSD]]*$G$1+Table1[[#This Row],[RbdSD]]*$H$1</f>
        <v>-1.0169267347258901</v>
      </c>
    </row>
    <row r="471" spans="1:14" x14ac:dyDescent="0.25">
      <c r="A471" s="3">
        <v>467</v>
      </c>
      <c r="B471" s="3" t="s">
        <v>515</v>
      </c>
      <c r="C471" s="3" t="s">
        <v>47</v>
      </c>
      <c r="D471" s="4">
        <v>0.6</v>
      </c>
      <c r="E471" s="4">
        <v>0.6</v>
      </c>
      <c r="F471" s="4">
        <v>0</v>
      </c>
      <c r="G471" s="4">
        <v>0</v>
      </c>
      <c r="H471" s="4">
        <v>1.6</v>
      </c>
      <c r="I471" s="6">
        <f t="shared" si="35"/>
        <v>-1.280288155196285</v>
      </c>
      <c r="J471" s="6">
        <f t="shared" si="36"/>
        <v>-0.64796642413396921</v>
      </c>
      <c r="K471" s="6">
        <f t="shared" si="37"/>
        <v>-1.4494665433375356</v>
      </c>
      <c r="L471" s="6">
        <f t="shared" si="38"/>
        <v>-0.90311677931300371</v>
      </c>
      <c r="M471" s="6">
        <f t="shared" si="39"/>
        <v>-0.7780992507598623</v>
      </c>
      <c r="N471" s="6">
        <f>Table1[[#This Row],[PtsSD]]*$D$1+Table1[[#This Row],[AstSD]]*$E$1+Table1[[#This Row],[StlSD]]*$F$1+Table1[[#This Row],[BlkSD]]*$G$1+Table1[[#This Row],[RbdSD]]*$H$1</f>
        <v>-1.0221870799352328</v>
      </c>
    </row>
    <row r="472" spans="1:14" x14ac:dyDescent="0.25">
      <c r="A472" s="3">
        <v>468</v>
      </c>
      <c r="B472" s="3" t="s">
        <v>516</v>
      </c>
      <c r="C472" s="3" t="s">
        <v>47</v>
      </c>
      <c r="D472" s="4">
        <v>0.5</v>
      </c>
      <c r="E472" s="4">
        <v>0.5</v>
      </c>
      <c r="F472" s="4">
        <v>0.5</v>
      </c>
      <c r="G472" s="4">
        <v>0</v>
      </c>
      <c r="H472" s="4">
        <v>0</v>
      </c>
      <c r="I472" s="6">
        <f t="shared" si="35"/>
        <v>-1.2973813603041628</v>
      </c>
      <c r="J472" s="6">
        <f t="shared" si="36"/>
        <v>-0.70286531962220489</v>
      </c>
      <c r="K472" s="6">
        <f t="shared" si="37"/>
        <v>-0.30415035663476292</v>
      </c>
      <c r="L472" s="6">
        <f t="shared" si="38"/>
        <v>-0.90311677931300371</v>
      </c>
      <c r="M472" s="6">
        <f t="shared" si="39"/>
        <v>-1.425214685016311</v>
      </c>
      <c r="N472" s="6">
        <f>Table1[[#This Row],[PtsSD]]*$D$1+Table1[[#This Row],[AstSD]]*$E$1+Table1[[#This Row],[StlSD]]*$F$1+Table1[[#This Row],[BlkSD]]*$G$1+Table1[[#This Row],[RbdSD]]*$H$1</f>
        <v>-0.99592047941111705</v>
      </c>
    </row>
    <row r="473" spans="1:14" x14ac:dyDescent="0.25">
      <c r="A473" s="3">
        <v>469</v>
      </c>
      <c r="B473" s="3" t="s">
        <v>518</v>
      </c>
      <c r="C473" s="3" t="s">
        <v>34</v>
      </c>
      <c r="D473" s="4">
        <v>0.5</v>
      </c>
      <c r="E473" s="4">
        <v>1.2</v>
      </c>
      <c r="F473" s="4">
        <v>0.2</v>
      </c>
      <c r="G473" s="4">
        <v>0</v>
      </c>
      <c r="H473" s="4">
        <v>0.6</v>
      </c>
      <c r="I473" s="6">
        <f t="shared" si="35"/>
        <v>-1.2973813603041628</v>
      </c>
      <c r="J473" s="6">
        <f t="shared" si="36"/>
        <v>-0.31857305120455509</v>
      </c>
      <c r="K473" s="6">
        <f t="shared" si="37"/>
        <v>-0.99134006865642643</v>
      </c>
      <c r="L473" s="6">
        <f t="shared" si="38"/>
        <v>-0.90311677931300371</v>
      </c>
      <c r="M473" s="6">
        <f t="shared" si="39"/>
        <v>-1.1825463971701426</v>
      </c>
      <c r="N473" s="6">
        <f>Table1[[#This Row],[PtsSD]]*$D$1+Table1[[#This Row],[AstSD]]*$E$1+Table1[[#This Row],[StlSD]]*$F$1+Table1[[#This Row],[BlkSD]]*$G$1+Table1[[#This Row],[RbdSD]]*$H$1</f>
        <v>-0.973606824961603</v>
      </c>
    </row>
    <row r="474" spans="1:14" x14ac:dyDescent="0.25">
      <c r="A474" s="3">
        <v>470</v>
      </c>
      <c r="B474" s="3" t="s">
        <v>517</v>
      </c>
      <c r="C474" s="3" t="s">
        <v>103</v>
      </c>
      <c r="D474" s="4">
        <v>0.5</v>
      </c>
      <c r="E474" s="4">
        <v>0</v>
      </c>
      <c r="F474" s="4">
        <v>0</v>
      </c>
      <c r="G474" s="4">
        <v>0</v>
      </c>
      <c r="H474" s="4">
        <v>2.8</v>
      </c>
      <c r="I474" s="6">
        <f t="shared" si="35"/>
        <v>-1.2973813603041628</v>
      </c>
      <c r="J474" s="6">
        <f t="shared" si="36"/>
        <v>-0.97735979706338338</v>
      </c>
      <c r="K474" s="6">
        <f t="shared" si="37"/>
        <v>-1.4494665433375356</v>
      </c>
      <c r="L474" s="6">
        <f t="shared" si="38"/>
        <v>-0.90311677931300371</v>
      </c>
      <c r="M474" s="6">
        <f t="shared" si="39"/>
        <v>-0.29276267506752601</v>
      </c>
      <c r="N474" s="6">
        <f>Table1[[#This Row],[PtsSD]]*$D$1+Table1[[#This Row],[AstSD]]*$E$1+Table1[[#This Row],[StlSD]]*$F$1+Table1[[#This Row],[BlkSD]]*$G$1+Table1[[#This Row],[RbdSD]]*$H$1</f>
        <v>-0.9961264009150117</v>
      </c>
    </row>
    <row r="475" spans="1:14" x14ac:dyDescent="0.25">
      <c r="A475" s="3">
        <v>471</v>
      </c>
      <c r="B475" s="3" t="s">
        <v>519</v>
      </c>
      <c r="C475" s="3" t="s">
        <v>36</v>
      </c>
      <c r="D475" s="4">
        <v>0.4</v>
      </c>
      <c r="E475" s="4">
        <v>0.2</v>
      </c>
      <c r="F475" s="4">
        <v>0</v>
      </c>
      <c r="G475" s="4">
        <v>0.3</v>
      </c>
      <c r="H475" s="4">
        <v>1.3</v>
      </c>
      <c r="I475" s="6">
        <f t="shared" si="35"/>
        <v>-1.3144745654120407</v>
      </c>
      <c r="J475" s="6">
        <f t="shared" si="36"/>
        <v>-0.86756200608691203</v>
      </c>
      <c r="K475" s="6">
        <f t="shared" si="37"/>
        <v>-1.4494665433375356</v>
      </c>
      <c r="L475" s="6">
        <f t="shared" si="38"/>
        <v>-0.21106226797934879</v>
      </c>
      <c r="M475" s="6">
        <f t="shared" si="39"/>
        <v>-0.89943339468294659</v>
      </c>
      <c r="N475" s="6">
        <f>Table1[[#This Row],[PtsSD]]*$D$1+Table1[[#This Row],[AstSD]]*$E$1+Table1[[#This Row],[StlSD]]*$F$1+Table1[[#This Row],[BlkSD]]*$G$1+Table1[[#This Row],[RbdSD]]*$H$1</f>
        <v>-0.99682077147511672</v>
      </c>
    </row>
    <row r="476" spans="1:14" x14ac:dyDescent="0.25">
      <c r="A476" s="3">
        <v>472</v>
      </c>
      <c r="B476" s="3" t="s">
        <v>520</v>
      </c>
      <c r="C476" s="3" t="s">
        <v>107</v>
      </c>
      <c r="D476" s="4">
        <v>0.3</v>
      </c>
      <c r="E476" s="4">
        <v>0.4</v>
      </c>
      <c r="F476" s="4">
        <v>0.3</v>
      </c>
      <c r="G476" s="4">
        <v>0</v>
      </c>
      <c r="H476" s="4">
        <v>0.6</v>
      </c>
      <c r="I476" s="6">
        <f t="shared" si="35"/>
        <v>-1.3315677705199187</v>
      </c>
      <c r="J476" s="6">
        <f t="shared" si="36"/>
        <v>-0.75776421511044068</v>
      </c>
      <c r="K476" s="6">
        <f t="shared" si="37"/>
        <v>-0.76227683131587198</v>
      </c>
      <c r="L476" s="6">
        <f t="shared" si="38"/>
        <v>-0.90311677931300371</v>
      </c>
      <c r="M476" s="6">
        <f t="shared" si="39"/>
        <v>-1.1825463971701426</v>
      </c>
      <c r="N476" s="6">
        <f>Table1[[#This Row],[PtsSD]]*$D$1+Table1[[#This Row],[AstSD]]*$E$1+Table1[[#This Row],[StlSD]]*$F$1+Table1[[#This Row],[BlkSD]]*$G$1+Table1[[#This Row],[RbdSD]]*$H$1</f>
        <v>-1.0373414952064237</v>
      </c>
    </row>
    <row r="477" spans="1:14" x14ac:dyDescent="0.25">
      <c r="A477" s="3">
        <v>473</v>
      </c>
      <c r="B477" s="3" t="s">
        <v>521</v>
      </c>
      <c r="C477" s="3" t="s">
        <v>107</v>
      </c>
      <c r="D477" s="4">
        <v>0.3</v>
      </c>
      <c r="E477" s="4">
        <v>0.1</v>
      </c>
      <c r="F477" s="4">
        <v>0</v>
      </c>
      <c r="G477" s="4">
        <v>0.2</v>
      </c>
      <c r="H477" s="4">
        <v>0.3</v>
      </c>
      <c r="I477" s="6">
        <f t="shared" si="35"/>
        <v>-1.3315677705199187</v>
      </c>
      <c r="J477" s="6">
        <f t="shared" si="36"/>
        <v>-0.9224609015751476</v>
      </c>
      <c r="K477" s="6">
        <f t="shared" si="37"/>
        <v>-1.4494665433375356</v>
      </c>
      <c r="L477" s="6">
        <f t="shared" si="38"/>
        <v>-0.44174710509056708</v>
      </c>
      <c r="M477" s="6">
        <f t="shared" si="39"/>
        <v>-1.3038805410932268</v>
      </c>
      <c r="N477" s="6">
        <f>Table1[[#This Row],[PtsSD]]*$D$1+Table1[[#This Row],[AstSD]]*$E$1+Table1[[#This Row],[StlSD]]*$F$1+Table1[[#This Row],[BlkSD]]*$G$1+Table1[[#This Row],[RbdSD]]*$H$1</f>
        <v>-1.1284206669538659</v>
      </c>
    </row>
    <row r="478" spans="1:14" x14ac:dyDescent="0.25">
      <c r="A478" s="3">
        <v>474</v>
      </c>
      <c r="B478" s="3" t="s">
        <v>522</v>
      </c>
      <c r="C478" s="3" t="s">
        <v>20</v>
      </c>
      <c r="D478" s="4">
        <v>0.3</v>
      </c>
      <c r="E478" s="4">
        <v>1.3</v>
      </c>
      <c r="F478" s="4">
        <v>0</v>
      </c>
      <c r="G478" s="4">
        <v>0</v>
      </c>
      <c r="H478" s="4">
        <v>0</v>
      </c>
      <c r="I478" s="6">
        <f t="shared" si="35"/>
        <v>-1.3315677705199187</v>
      </c>
      <c r="J478" s="6">
        <f t="shared" si="36"/>
        <v>-0.26367415571631936</v>
      </c>
      <c r="K478" s="6">
        <f t="shared" si="37"/>
        <v>-1.4494665433375356</v>
      </c>
      <c r="L478" s="6">
        <f t="shared" si="38"/>
        <v>-0.90311677931300371</v>
      </c>
      <c r="M478" s="6">
        <f t="shared" si="39"/>
        <v>-1.425214685016311</v>
      </c>
      <c r="N478" s="6">
        <f>Table1[[#This Row],[PtsSD]]*$D$1+Table1[[#This Row],[AstSD]]*$E$1+Table1[[#This Row],[StlSD]]*$F$1+Table1[[#This Row],[BlkSD]]*$G$1+Table1[[#This Row],[RbdSD]]*$H$1</f>
        <v>-1.0901355977000826</v>
      </c>
    </row>
    <row r="479" spans="1:14" x14ac:dyDescent="0.25">
      <c r="A479" s="3">
        <v>475</v>
      </c>
      <c r="B479" s="3" t="s">
        <v>524</v>
      </c>
      <c r="C479" s="3" t="s">
        <v>66</v>
      </c>
      <c r="D479" s="4">
        <v>0</v>
      </c>
      <c r="E479" s="4">
        <v>0</v>
      </c>
      <c r="F479" s="4">
        <v>0</v>
      </c>
      <c r="G479" s="4">
        <v>0</v>
      </c>
      <c r="H479" s="4">
        <v>1.5</v>
      </c>
      <c r="I479" s="6">
        <f t="shared" si="35"/>
        <v>-1.3828473858435526</v>
      </c>
      <c r="J479" s="6">
        <f t="shared" si="36"/>
        <v>-0.97735979706338338</v>
      </c>
      <c r="K479" s="6">
        <f t="shared" si="37"/>
        <v>-1.4494665433375356</v>
      </c>
      <c r="L479" s="6">
        <f t="shared" si="38"/>
        <v>-0.90311677931300371</v>
      </c>
      <c r="M479" s="6">
        <f t="shared" si="39"/>
        <v>-0.81854396540089036</v>
      </c>
      <c r="N479" s="6">
        <f>Table1[[#This Row],[PtsSD]]*$D$1+Table1[[#This Row],[AstSD]]*$E$1+Table1[[#This Row],[StlSD]]*$F$1+Table1[[#This Row],[BlkSD]]*$G$1+Table1[[#This Row],[RbdSD]]*$H$1</f>
        <v>-1.1269224666435016</v>
      </c>
    </row>
    <row r="480" spans="1:14" x14ac:dyDescent="0.25">
      <c r="A480" s="3">
        <v>476</v>
      </c>
      <c r="B480" s="3" t="s">
        <v>525</v>
      </c>
      <c r="C480" s="3" t="s">
        <v>40</v>
      </c>
      <c r="D480" s="4">
        <v>0</v>
      </c>
      <c r="E480" s="4">
        <v>0</v>
      </c>
      <c r="F480" s="4">
        <v>0.5</v>
      </c>
      <c r="G480" s="4">
        <v>0</v>
      </c>
      <c r="H480" s="4">
        <v>1</v>
      </c>
      <c r="I480" s="6">
        <f t="shared" si="35"/>
        <v>-1.3828473858435526</v>
      </c>
      <c r="J480" s="6">
        <f t="shared" si="36"/>
        <v>-0.97735979706338338</v>
      </c>
      <c r="K480" s="6">
        <f t="shared" si="37"/>
        <v>-0.30415035663476292</v>
      </c>
      <c r="L480" s="6">
        <f t="shared" si="38"/>
        <v>-0.90311677931300371</v>
      </c>
      <c r="M480" s="6">
        <f t="shared" si="39"/>
        <v>-1.0207675386060306</v>
      </c>
      <c r="N480" s="6">
        <f>Table1[[#This Row],[PtsSD]]*$D$1+Table1[[#This Row],[AstSD]]*$E$1+Table1[[#This Row],[StlSD]]*$F$1+Table1[[#This Row],[BlkSD]]*$G$1+Table1[[#This Row],[RbdSD]]*$H$1</f>
        <v>-0.99556975327911357</v>
      </c>
    </row>
    <row r="481" spans="1:14" x14ac:dyDescent="0.25">
      <c r="A481" s="3">
        <v>477</v>
      </c>
      <c r="B481" s="3" t="s">
        <v>528</v>
      </c>
      <c r="C481" s="3" t="s">
        <v>73</v>
      </c>
      <c r="D481" s="4">
        <v>0</v>
      </c>
      <c r="E481" s="4">
        <v>0.5</v>
      </c>
      <c r="F481" s="4">
        <v>0.5</v>
      </c>
      <c r="G481" s="4">
        <v>0</v>
      </c>
      <c r="H481" s="4">
        <v>0.5</v>
      </c>
      <c r="I481" s="6">
        <f t="shared" si="35"/>
        <v>-1.3828473858435526</v>
      </c>
      <c r="J481" s="6">
        <f t="shared" si="36"/>
        <v>-0.70286531962220489</v>
      </c>
      <c r="K481" s="6">
        <f t="shared" si="37"/>
        <v>-0.30415035663476292</v>
      </c>
      <c r="L481" s="6">
        <f t="shared" si="38"/>
        <v>-0.90311677931300371</v>
      </c>
      <c r="M481" s="6">
        <f t="shared" si="39"/>
        <v>-1.2229911118111707</v>
      </c>
      <c r="N481" s="6">
        <f>Table1[[#This Row],[PtsSD]]*$D$1+Table1[[#This Row],[AstSD]]*$E$1+Table1[[#This Row],[StlSD]]*$F$1+Table1[[#This Row],[BlkSD]]*$G$1+Table1[[#This Row],[RbdSD]]*$H$1</f>
        <v>-0.98111557243190595</v>
      </c>
    </row>
    <row r="482" spans="1:14" x14ac:dyDescent="0.25">
      <c r="A482" s="3">
        <v>478</v>
      </c>
      <c r="B482" s="3" t="s">
        <v>527</v>
      </c>
      <c r="C482" s="3" t="s">
        <v>49</v>
      </c>
      <c r="D482" s="4">
        <v>0</v>
      </c>
      <c r="E482" s="4">
        <v>0.5</v>
      </c>
      <c r="F482" s="4">
        <v>0.3</v>
      </c>
      <c r="G482" s="4">
        <v>0</v>
      </c>
      <c r="H482" s="4">
        <v>0.8</v>
      </c>
      <c r="I482" s="6">
        <f t="shared" si="35"/>
        <v>-1.3828473858435526</v>
      </c>
      <c r="J482" s="6">
        <f t="shared" si="36"/>
        <v>-0.70286531962220489</v>
      </c>
      <c r="K482" s="6">
        <f t="shared" si="37"/>
        <v>-0.76227683131587198</v>
      </c>
      <c r="L482" s="6">
        <f t="shared" si="38"/>
        <v>-0.90311677931300371</v>
      </c>
      <c r="M482" s="6">
        <f t="shared" si="39"/>
        <v>-1.1016569678880868</v>
      </c>
      <c r="N482" s="6">
        <f>Table1[[#This Row],[PtsSD]]*$D$1+Table1[[#This Row],[AstSD]]*$E$1+Table1[[#This Row],[StlSD]]*$F$1+Table1[[#This Row],[BlkSD]]*$G$1+Table1[[#This Row],[RbdSD]]*$H$1</f>
        <v>-1.0255677148494555</v>
      </c>
    </row>
    <row r="483" spans="1:14" x14ac:dyDescent="0.25">
      <c r="A483" s="3">
        <v>479</v>
      </c>
      <c r="B483" s="3" t="s">
        <v>523</v>
      </c>
      <c r="C483" s="3" t="s">
        <v>22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6">
        <f t="shared" si="35"/>
        <v>-1.3828473858435526</v>
      </c>
      <c r="J483" s="6">
        <f t="shared" si="36"/>
        <v>-0.97735979706338338</v>
      </c>
      <c r="K483" s="6">
        <f t="shared" si="37"/>
        <v>-1.4494665433375356</v>
      </c>
      <c r="L483" s="6">
        <f t="shared" si="38"/>
        <v>-0.90311677931300371</v>
      </c>
      <c r="M483" s="6">
        <f t="shared" si="39"/>
        <v>-1.425214685016311</v>
      </c>
      <c r="N483" s="6">
        <f>Table1[[#This Row],[PtsSD]]*$D$1+Table1[[#This Row],[AstSD]]*$E$1+Table1[[#This Row],[StlSD]]*$F$1+Table1[[#This Row],[BlkSD]]*$G$1+Table1[[#This Row],[RbdSD]]*$H$1</f>
        <v>-1.2482566105665858</v>
      </c>
    </row>
    <row r="484" spans="1:14" x14ac:dyDescent="0.25">
      <c r="A484" s="3">
        <v>480</v>
      </c>
      <c r="B484" s="3" t="s">
        <v>526</v>
      </c>
      <c r="C484" s="3" t="s">
        <v>20</v>
      </c>
      <c r="D484" s="4">
        <v>0</v>
      </c>
      <c r="E484" s="4">
        <v>0</v>
      </c>
      <c r="F484" s="4">
        <v>0</v>
      </c>
      <c r="G484" s="4">
        <v>0</v>
      </c>
      <c r="H484" s="4">
        <v>0.5</v>
      </c>
      <c r="I484" s="6">
        <f t="shared" si="35"/>
        <v>-1.3828473858435526</v>
      </c>
      <c r="J484" s="6">
        <f t="shared" si="36"/>
        <v>-0.97735979706338338</v>
      </c>
      <c r="K484" s="6">
        <f t="shared" si="37"/>
        <v>-1.4494665433375356</v>
      </c>
      <c r="L484" s="6">
        <f t="shared" si="38"/>
        <v>-0.90311677931300371</v>
      </c>
      <c r="M484" s="6">
        <f t="shared" si="39"/>
        <v>-1.2229911118111707</v>
      </c>
      <c r="N484" s="6">
        <f>Table1[[#This Row],[PtsSD]]*$D$1+Table1[[#This Row],[AstSD]]*$E$1+Table1[[#This Row],[StlSD]]*$F$1+Table1[[#This Row],[BlkSD]]*$G$1+Table1[[#This Row],[RbdSD]]*$H$1</f>
        <v>-1.2078118959255577</v>
      </c>
    </row>
    <row r="485" spans="1:14" x14ac:dyDescent="0.25">
      <c r="A485" s="3">
        <v>481</v>
      </c>
      <c r="B485" s="3" t="s">
        <v>530</v>
      </c>
      <c r="C485" s="3" t="s">
        <v>75</v>
      </c>
      <c r="D485" s="4">
        <v>0</v>
      </c>
      <c r="E485" s="4">
        <v>0.3</v>
      </c>
      <c r="F485" s="4">
        <v>0.3</v>
      </c>
      <c r="G485" s="4">
        <v>0</v>
      </c>
      <c r="H485" s="4">
        <v>0.7</v>
      </c>
      <c r="I485" s="6">
        <f t="shared" si="35"/>
        <v>-1.3828473858435526</v>
      </c>
      <c r="J485" s="6">
        <f t="shared" si="36"/>
        <v>-0.81266311059867624</v>
      </c>
      <c r="K485" s="6">
        <f t="shared" si="37"/>
        <v>-0.76227683131587198</v>
      </c>
      <c r="L485" s="6">
        <f t="shared" si="38"/>
        <v>-0.90311677931300371</v>
      </c>
      <c r="M485" s="6">
        <f t="shared" si="39"/>
        <v>-1.1421016825291146</v>
      </c>
      <c r="N485" s="6">
        <f>Table1[[#This Row],[PtsSD]]*$D$1+Table1[[#This Row],[AstSD]]*$E$1+Table1[[#This Row],[StlSD]]*$F$1+Table1[[#This Row],[BlkSD]]*$G$1+Table1[[#This Row],[RbdSD]]*$H$1</f>
        <v>-1.0556162159729552</v>
      </c>
    </row>
    <row r="486" spans="1:14" x14ac:dyDescent="0.25">
      <c r="A486" s="3">
        <v>482</v>
      </c>
      <c r="B486" s="3" t="s">
        <v>529</v>
      </c>
      <c r="C486" s="3" t="s">
        <v>36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6">
        <f t="shared" si="35"/>
        <v>-1.3828473858435526</v>
      </c>
      <c r="J486" s="6">
        <f t="shared" si="36"/>
        <v>-0.97735979706338338</v>
      </c>
      <c r="K486" s="6">
        <f t="shared" si="37"/>
        <v>-1.4494665433375356</v>
      </c>
      <c r="L486" s="6">
        <f t="shared" si="38"/>
        <v>-0.90311677931300371</v>
      </c>
      <c r="M486" s="6">
        <f t="shared" si="39"/>
        <v>-1.425214685016311</v>
      </c>
      <c r="N486" s="6">
        <f>Table1[[#This Row],[PtsSD]]*$D$1+Table1[[#This Row],[AstSD]]*$E$1+Table1[[#This Row],[StlSD]]*$F$1+Table1[[#This Row],[BlkSD]]*$G$1+Table1[[#This Row],[RbdSD]]*$H$1</f>
        <v>-1.2482566105665858</v>
      </c>
    </row>
  </sheetData>
  <mergeCells count="1">
    <mergeCell ref="I3:N3"/>
  </mergeCells>
  <conditionalFormatting sqref="I1">
    <cfRule type="cellIs" dxfId="2" priority="2" operator="greaterThan">
      <formula>1</formula>
    </cfRule>
    <cfRule type="cellIs" dxfId="1" priority="3" operator="lessThan">
      <formula>1</formula>
    </cfRule>
  </conditionalFormatting>
  <conditionalFormatting sqref="N5:N486"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67"/>
  <sheetViews>
    <sheetView workbookViewId="0"/>
  </sheetViews>
  <sheetFormatPr defaultRowHeight="13.5" x14ac:dyDescent="0.25"/>
  <cols>
    <col min="1" max="1" width="25.5" style="10" customWidth="1"/>
    <col min="2" max="2" width="8.875" style="10" customWidth="1"/>
    <col min="3" max="3" width="9.25" style="10" customWidth="1"/>
    <col min="4" max="4" width="8.625" style="10" customWidth="1"/>
    <col min="5" max="5" width="9.25" style="10" customWidth="1"/>
    <col min="6" max="6" width="10" style="10" customWidth="1"/>
    <col min="7" max="7" width="13.625" style="10" customWidth="1"/>
    <col min="8" max="16384" width="9" style="10"/>
  </cols>
  <sheetData>
    <row r="3" spans="1:7" x14ac:dyDescent="0.25">
      <c r="A3" s="9" t="s">
        <v>558</v>
      </c>
      <c r="B3" s="10" t="s">
        <v>560</v>
      </c>
      <c r="C3" s="10" t="s">
        <v>561</v>
      </c>
      <c r="D3" s="10" t="s">
        <v>562</v>
      </c>
      <c r="E3" s="10" t="s">
        <v>563</v>
      </c>
      <c r="F3" s="10" t="s">
        <v>564</v>
      </c>
      <c r="G3" s="10" t="s">
        <v>565</v>
      </c>
    </row>
    <row r="4" spans="1:7" x14ac:dyDescent="0.25">
      <c r="A4" s="11" t="s">
        <v>492</v>
      </c>
      <c r="B4" s="12">
        <v>1.6</v>
      </c>
      <c r="C4" s="12">
        <v>0.5</v>
      </c>
      <c r="D4" s="12">
        <v>0</v>
      </c>
      <c r="E4" s="12">
        <v>0</v>
      </c>
      <c r="F4" s="12">
        <v>0.4</v>
      </c>
      <c r="G4" s="12">
        <v>-1.0789545588477147</v>
      </c>
    </row>
    <row r="5" spans="1:7" x14ac:dyDescent="0.25">
      <c r="A5" s="13" t="s">
        <v>26</v>
      </c>
      <c r="B5" s="12">
        <v>1.6</v>
      </c>
      <c r="C5" s="12">
        <v>0.5</v>
      </c>
      <c r="D5" s="12">
        <v>0</v>
      </c>
      <c r="E5" s="12">
        <v>0</v>
      </c>
      <c r="F5" s="12">
        <v>0.4</v>
      </c>
      <c r="G5" s="12">
        <v>-1.0789545588477147</v>
      </c>
    </row>
    <row r="6" spans="1:7" x14ac:dyDescent="0.25">
      <c r="A6" s="11" t="s">
        <v>232</v>
      </c>
      <c r="B6" s="12">
        <v>9</v>
      </c>
      <c r="C6" s="12">
        <v>3.2</v>
      </c>
      <c r="D6" s="12">
        <v>0.7</v>
      </c>
      <c r="E6" s="12">
        <v>0.2</v>
      </c>
      <c r="F6" s="12">
        <v>1.9</v>
      </c>
      <c r="G6" s="12">
        <v>2.8024624447681945E-2</v>
      </c>
    </row>
    <row r="7" spans="1:7" x14ac:dyDescent="0.25">
      <c r="A7" s="13" t="s">
        <v>83</v>
      </c>
      <c r="B7" s="12">
        <v>9</v>
      </c>
      <c r="C7" s="12">
        <v>3.2</v>
      </c>
      <c r="D7" s="12">
        <v>0.7</v>
      </c>
      <c r="E7" s="12">
        <v>0.2</v>
      </c>
      <c r="F7" s="12">
        <v>1.9</v>
      </c>
      <c r="G7" s="12">
        <v>2.8024624447681945E-2</v>
      </c>
    </row>
    <row r="8" spans="1:7" x14ac:dyDescent="0.25">
      <c r="A8" s="11" t="s">
        <v>484</v>
      </c>
      <c r="B8" s="12">
        <v>1.8</v>
      </c>
      <c r="C8" s="12">
        <v>0.6</v>
      </c>
      <c r="D8" s="12">
        <v>0.3</v>
      </c>
      <c r="E8" s="12">
        <v>0.2</v>
      </c>
      <c r="F8" s="12">
        <v>3</v>
      </c>
      <c r="G8" s="12">
        <v>-0.67512243261538007</v>
      </c>
    </row>
    <row r="9" spans="1:7" x14ac:dyDescent="0.25">
      <c r="A9" s="13" t="s">
        <v>36</v>
      </c>
      <c r="B9" s="12">
        <v>1.8</v>
      </c>
      <c r="C9" s="12">
        <v>0.6</v>
      </c>
      <c r="D9" s="12">
        <v>0.3</v>
      </c>
      <c r="E9" s="12">
        <v>0.2</v>
      </c>
      <c r="F9" s="12">
        <v>3</v>
      </c>
      <c r="G9" s="12">
        <v>-0.67512243261538007</v>
      </c>
    </row>
    <row r="10" spans="1:7" x14ac:dyDescent="0.25">
      <c r="A10" s="11" t="s">
        <v>460</v>
      </c>
      <c r="B10" s="12">
        <v>2.2999999999999998</v>
      </c>
      <c r="C10" s="12">
        <v>0.5</v>
      </c>
      <c r="D10" s="12">
        <v>0</v>
      </c>
      <c r="E10" s="12">
        <v>0</v>
      </c>
      <c r="F10" s="12">
        <v>0.5</v>
      </c>
      <c r="G10" s="12">
        <v>-1.0349698851929654</v>
      </c>
    </row>
    <row r="11" spans="1:7" x14ac:dyDescent="0.25">
      <c r="A11" s="13" t="s">
        <v>75</v>
      </c>
      <c r="B11" s="12">
        <v>2.2999999999999998</v>
      </c>
      <c r="C11" s="12">
        <v>0.5</v>
      </c>
      <c r="D11" s="12">
        <v>0</v>
      </c>
      <c r="E11" s="12">
        <v>0</v>
      </c>
      <c r="F11" s="12">
        <v>0.5</v>
      </c>
      <c r="G11" s="12">
        <v>-1.0349698851929654</v>
      </c>
    </row>
    <row r="12" spans="1:7" x14ac:dyDescent="0.25">
      <c r="A12" s="11" t="s">
        <v>295</v>
      </c>
      <c r="B12" s="12">
        <v>6.6</v>
      </c>
      <c r="C12" s="12">
        <v>0.8</v>
      </c>
      <c r="D12" s="12">
        <v>0.4</v>
      </c>
      <c r="E12" s="12">
        <v>0</v>
      </c>
      <c r="F12" s="12">
        <v>2.4</v>
      </c>
      <c r="G12" s="12">
        <v>-0.49040034396815846</v>
      </c>
    </row>
    <row r="13" spans="1:7" x14ac:dyDescent="0.25">
      <c r="A13" s="13" t="s">
        <v>59</v>
      </c>
      <c r="B13" s="12">
        <v>6.6</v>
      </c>
      <c r="C13" s="12">
        <v>0.8</v>
      </c>
      <c r="D13" s="12">
        <v>0.4</v>
      </c>
      <c r="E13" s="12">
        <v>0</v>
      </c>
      <c r="F13" s="12">
        <v>2.4</v>
      </c>
      <c r="G13" s="12">
        <v>-0.49040034396815846</v>
      </c>
    </row>
    <row r="14" spans="1:7" x14ac:dyDescent="0.25">
      <c r="A14" s="11" t="s">
        <v>65</v>
      </c>
      <c r="B14" s="12">
        <v>18.600000000000001</v>
      </c>
      <c r="C14" s="12">
        <v>2.6</v>
      </c>
      <c r="D14" s="12">
        <v>0.9</v>
      </c>
      <c r="E14" s="12">
        <v>1.5</v>
      </c>
      <c r="F14" s="12">
        <v>8.4</v>
      </c>
      <c r="G14" s="12">
        <v>1.4987659508710909</v>
      </c>
    </row>
    <row r="15" spans="1:7" x14ac:dyDescent="0.25">
      <c r="A15" s="13" t="s">
        <v>66</v>
      </c>
      <c r="B15" s="12">
        <v>18.600000000000001</v>
      </c>
      <c r="C15" s="12">
        <v>2.6</v>
      </c>
      <c r="D15" s="12">
        <v>0.9</v>
      </c>
      <c r="E15" s="12">
        <v>1.5</v>
      </c>
      <c r="F15" s="12">
        <v>8.4</v>
      </c>
      <c r="G15" s="12">
        <v>1.4987659508710909</v>
      </c>
    </row>
    <row r="16" spans="1:7" x14ac:dyDescent="0.25">
      <c r="A16" s="11" t="s">
        <v>39</v>
      </c>
      <c r="B16" s="12">
        <v>21.8</v>
      </c>
      <c r="C16" s="12">
        <v>2.1</v>
      </c>
      <c r="D16" s="12">
        <v>0.9</v>
      </c>
      <c r="E16" s="12">
        <v>1.1000000000000001</v>
      </c>
      <c r="F16" s="12">
        <v>10.8</v>
      </c>
      <c r="G16" s="12">
        <v>1.6636855524286873</v>
      </c>
    </row>
    <row r="17" spans="1:7" x14ac:dyDescent="0.25">
      <c r="A17" s="13" t="s">
        <v>40</v>
      </c>
      <c r="B17" s="12">
        <v>21.8</v>
      </c>
      <c r="C17" s="12">
        <v>2.1</v>
      </c>
      <c r="D17" s="12">
        <v>0.9</v>
      </c>
      <c r="E17" s="12">
        <v>1.1000000000000001</v>
      </c>
      <c r="F17" s="12">
        <v>10.8</v>
      </c>
      <c r="G17" s="12">
        <v>1.6636855524286873</v>
      </c>
    </row>
    <row r="18" spans="1:7" x14ac:dyDescent="0.25">
      <c r="A18" s="11" t="s">
        <v>274</v>
      </c>
      <c r="B18" s="12">
        <v>7.2</v>
      </c>
      <c r="C18" s="12">
        <v>1</v>
      </c>
      <c r="D18" s="12">
        <v>0.6</v>
      </c>
      <c r="E18" s="12">
        <v>0.1</v>
      </c>
      <c r="F18" s="12">
        <v>2.2000000000000002</v>
      </c>
      <c r="G18" s="12">
        <v>-0.35052920566624557</v>
      </c>
    </row>
    <row r="19" spans="1:7" x14ac:dyDescent="0.25">
      <c r="A19" s="13" t="s">
        <v>52</v>
      </c>
      <c r="B19" s="12">
        <v>7.2</v>
      </c>
      <c r="C19" s="12">
        <v>1</v>
      </c>
      <c r="D19" s="12">
        <v>0.6</v>
      </c>
      <c r="E19" s="12">
        <v>0.1</v>
      </c>
      <c r="F19" s="12">
        <v>2.2000000000000002</v>
      </c>
      <c r="G19" s="12">
        <v>-0.35052920566624557</v>
      </c>
    </row>
    <row r="20" spans="1:7" x14ac:dyDescent="0.25">
      <c r="A20" s="11" t="s">
        <v>127</v>
      </c>
      <c r="B20" s="12">
        <v>14</v>
      </c>
      <c r="C20" s="12">
        <v>2.7</v>
      </c>
      <c r="D20" s="12">
        <v>0.9</v>
      </c>
      <c r="E20" s="12">
        <v>0.2</v>
      </c>
      <c r="F20" s="12">
        <v>3.3</v>
      </c>
      <c r="G20" s="12">
        <v>0.41148797777466095</v>
      </c>
    </row>
    <row r="21" spans="1:7" x14ac:dyDescent="0.25">
      <c r="A21" s="13" t="s">
        <v>103</v>
      </c>
      <c r="B21" s="12">
        <v>14</v>
      </c>
      <c r="C21" s="12">
        <v>2.7</v>
      </c>
      <c r="D21" s="12">
        <v>0.9</v>
      </c>
      <c r="E21" s="12">
        <v>0.2</v>
      </c>
      <c r="F21" s="12">
        <v>3.3</v>
      </c>
      <c r="G21" s="12">
        <v>0.41148797777466095</v>
      </c>
    </row>
    <row r="22" spans="1:7" x14ac:dyDescent="0.25">
      <c r="A22" s="11" t="s">
        <v>480</v>
      </c>
      <c r="B22" s="12">
        <v>2</v>
      </c>
      <c r="C22" s="12">
        <v>0.1</v>
      </c>
      <c r="D22" s="12">
        <v>0.1</v>
      </c>
      <c r="E22" s="12">
        <v>0.4</v>
      </c>
      <c r="F22" s="12">
        <v>2.4</v>
      </c>
      <c r="G22" s="12">
        <v>-0.76781258267692354</v>
      </c>
    </row>
    <row r="23" spans="1:7" x14ac:dyDescent="0.25">
      <c r="A23" s="13" t="s">
        <v>54</v>
      </c>
      <c r="B23" s="12">
        <v>2</v>
      </c>
      <c r="C23" s="12">
        <v>0.1</v>
      </c>
      <c r="D23" s="12">
        <v>0.1</v>
      </c>
      <c r="E23" s="12">
        <v>0.4</v>
      </c>
      <c r="F23" s="12">
        <v>2.4</v>
      </c>
      <c r="G23" s="12">
        <v>-0.76781258267692354</v>
      </c>
    </row>
    <row r="24" spans="1:7" x14ac:dyDescent="0.25">
      <c r="A24" s="11" t="s">
        <v>381</v>
      </c>
      <c r="B24" s="12">
        <v>4</v>
      </c>
      <c r="C24" s="12">
        <v>1.1000000000000001</v>
      </c>
      <c r="D24" s="12">
        <v>0.4</v>
      </c>
      <c r="E24" s="12">
        <v>0.3</v>
      </c>
      <c r="F24" s="12">
        <v>1.3</v>
      </c>
      <c r="G24" s="12">
        <v>-0.57595820202687864</v>
      </c>
    </row>
    <row r="25" spans="1:7" x14ac:dyDescent="0.25">
      <c r="A25" s="13" t="s">
        <v>26</v>
      </c>
      <c r="B25" s="12">
        <v>4</v>
      </c>
      <c r="C25" s="12">
        <v>1.1000000000000001</v>
      </c>
      <c r="D25" s="12">
        <v>0.4</v>
      </c>
      <c r="E25" s="12">
        <v>0.3</v>
      </c>
      <c r="F25" s="12">
        <v>1.3</v>
      </c>
      <c r="G25" s="12">
        <v>-0.57595820202687864</v>
      </c>
    </row>
    <row r="26" spans="1:7" x14ac:dyDescent="0.25">
      <c r="A26" s="11" t="s">
        <v>321</v>
      </c>
      <c r="B26" s="12">
        <v>5.9</v>
      </c>
      <c r="C26" s="12">
        <v>0.7</v>
      </c>
      <c r="D26" s="12">
        <v>0.4</v>
      </c>
      <c r="E26" s="12">
        <v>0.8</v>
      </c>
      <c r="F26" s="12">
        <v>4.9000000000000004</v>
      </c>
      <c r="G26" s="12">
        <v>-5.8230476053747565E-2</v>
      </c>
    </row>
    <row r="27" spans="1:7" x14ac:dyDescent="0.25">
      <c r="A27" s="13" t="s">
        <v>49</v>
      </c>
      <c r="B27" s="12">
        <v>5.9</v>
      </c>
      <c r="C27" s="12">
        <v>0.7</v>
      </c>
      <c r="D27" s="12">
        <v>0.4</v>
      </c>
      <c r="E27" s="12">
        <v>0.8</v>
      </c>
      <c r="F27" s="12">
        <v>4.9000000000000004</v>
      </c>
      <c r="G27" s="12">
        <v>-5.8230476053747565E-2</v>
      </c>
    </row>
    <row r="28" spans="1:7" x14ac:dyDescent="0.25">
      <c r="A28" s="11" t="s">
        <v>275</v>
      </c>
      <c r="B28" s="12">
        <v>7.2</v>
      </c>
      <c r="C28" s="12">
        <v>1.4</v>
      </c>
      <c r="D28" s="12">
        <v>1</v>
      </c>
      <c r="E28" s="12">
        <v>0.5</v>
      </c>
      <c r="F28" s="12">
        <v>6.2</v>
      </c>
      <c r="G28" s="12">
        <v>0.29279647252363084</v>
      </c>
    </row>
    <row r="29" spans="1:7" x14ac:dyDescent="0.25">
      <c r="A29" s="13" t="s">
        <v>49</v>
      </c>
      <c r="B29" s="12">
        <v>7.2</v>
      </c>
      <c r="C29" s="12">
        <v>1.4</v>
      </c>
      <c r="D29" s="12">
        <v>1</v>
      </c>
      <c r="E29" s="12">
        <v>0.5</v>
      </c>
      <c r="F29" s="12">
        <v>6.2</v>
      </c>
      <c r="G29" s="12">
        <v>0.29279647252363084</v>
      </c>
    </row>
    <row r="30" spans="1:7" x14ac:dyDescent="0.25">
      <c r="A30" s="11" t="s">
        <v>469</v>
      </c>
      <c r="B30" s="12">
        <v>2.2000000000000002</v>
      </c>
      <c r="C30" s="12">
        <v>0.4</v>
      </c>
      <c r="D30" s="12">
        <v>0.1</v>
      </c>
      <c r="E30" s="12">
        <v>0.1</v>
      </c>
      <c r="F30" s="12">
        <v>0.6</v>
      </c>
      <c r="G30" s="12">
        <v>-0.97402647172700429</v>
      </c>
    </row>
    <row r="31" spans="1:7" x14ac:dyDescent="0.25">
      <c r="A31" s="13" t="s">
        <v>34</v>
      </c>
      <c r="B31" s="12">
        <v>2.2000000000000002</v>
      </c>
      <c r="C31" s="12">
        <v>0.4</v>
      </c>
      <c r="D31" s="12">
        <v>0.1</v>
      </c>
      <c r="E31" s="12">
        <v>0.1</v>
      </c>
      <c r="F31" s="12">
        <v>0.6</v>
      </c>
      <c r="G31" s="12">
        <v>-0.97402647172700429</v>
      </c>
    </row>
    <row r="32" spans="1:7" x14ac:dyDescent="0.25">
      <c r="A32" s="11" t="s">
        <v>384</v>
      </c>
      <c r="B32" s="12">
        <v>4</v>
      </c>
      <c r="C32" s="12">
        <v>0.7</v>
      </c>
      <c r="D32" s="12">
        <v>0.6</v>
      </c>
      <c r="E32" s="12">
        <v>0.2</v>
      </c>
      <c r="F32" s="12">
        <v>2.2999999999999998</v>
      </c>
      <c r="G32" s="12">
        <v>-0.50487164349992741</v>
      </c>
    </row>
    <row r="33" spans="1:7" x14ac:dyDescent="0.25">
      <c r="A33" s="13" t="s">
        <v>47</v>
      </c>
      <c r="B33" s="12">
        <v>4</v>
      </c>
      <c r="C33" s="12">
        <v>0.7</v>
      </c>
      <c r="D33" s="12">
        <v>0.6</v>
      </c>
      <c r="E33" s="12">
        <v>0.2</v>
      </c>
      <c r="F33" s="12">
        <v>2.2999999999999998</v>
      </c>
      <c r="G33" s="12">
        <v>-0.50487164349992741</v>
      </c>
    </row>
    <row r="34" spans="1:7" x14ac:dyDescent="0.25">
      <c r="A34" s="11" t="s">
        <v>165</v>
      </c>
      <c r="B34" s="12">
        <v>11.9</v>
      </c>
      <c r="C34" s="12">
        <v>0.5</v>
      </c>
      <c r="D34" s="12">
        <v>0.4</v>
      </c>
      <c r="E34" s="12">
        <v>0.6</v>
      </c>
      <c r="F34" s="12">
        <v>4.9000000000000004</v>
      </c>
      <c r="G34" s="12">
        <v>0.15828220655939645</v>
      </c>
    </row>
    <row r="35" spans="1:7" x14ac:dyDescent="0.25">
      <c r="A35" s="13" t="s">
        <v>22</v>
      </c>
      <c r="B35" s="12">
        <v>11.9</v>
      </c>
      <c r="C35" s="12">
        <v>0.5</v>
      </c>
      <c r="D35" s="12">
        <v>0.4</v>
      </c>
      <c r="E35" s="12">
        <v>0.6</v>
      </c>
      <c r="F35" s="12">
        <v>4.9000000000000004</v>
      </c>
      <c r="G35" s="12">
        <v>0.15828220655939645</v>
      </c>
    </row>
    <row r="36" spans="1:7" x14ac:dyDescent="0.25">
      <c r="A36" s="11" t="s">
        <v>189</v>
      </c>
      <c r="B36" s="12">
        <v>10.4</v>
      </c>
      <c r="C36" s="12">
        <v>1.5</v>
      </c>
      <c r="D36" s="12">
        <v>0.7</v>
      </c>
      <c r="E36" s="12">
        <v>1.1000000000000001</v>
      </c>
      <c r="F36" s="12">
        <v>6.6</v>
      </c>
      <c r="G36" s="12">
        <v>0.60476468896657554</v>
      </c>
    </row>
    <row r="37" spans="1:7" x14ac:dyDescent="0.25">
      <c r="A37" s="13" t="s">
        <v>38</v>
      </c>
      <c r="B37" s="12">
        <v>10.4</v>
      </c>
      <c r="C37" s="12">
        <v>1.5</v>
      </c>
      <c r="D37" s="12">
        <v>0.7</v>
      </c>
      <c r="E37" s="12">
        <v>1.1000000000000001</v>
      </c>
      <c r="F37" s="12">
        <v>6.6</v>
      </c>
      <c r="G37" s="12">
        <v>0.60476468896657554</v>
      </c>
    </row>
    <row r="38" spans="1:7" x14ac:dyDescent="0.25">
      <c r="A38" s="11" t="s">
        <v>247</v>
      </c>
      <c r="B38" s="12">
        <v>8.4</v>
      </c>
      <c r="C38" s="12">
        <v>2.2000000000000002</v>
      </c>
      <c r="D38" s="12">
        <v>1.1000000000000001</v>
      </c>
      <c r="E38" s="12">
        <v>0.6</v>
      </c>
      <c r="F38" s="12">
        <v>9.6999999999999993</v>
      </c>
      <c r="G38" s="12">
        <v>0.79424545734813057</v>
      </c>
    </row>
    <row r="39" spans="1:7" x14ac:dyDescent="0.25">
      <c r="A39" s="13" t="s">
        <v>47</v>
      </c>
      <c r="B39" s="12">
        <v>8.4</v>
      </c>
      <c r="C39" s="12">
        <v>2.2000000000000002</v>
      </c>
      <c r="D39" s="12">
        <v>1.1000000000000001</v>
      </c>
      <c r="E39" s="12">
        <v>0.6</v>
      </c>
      <c r="F39" s="12">
        <v>9.6999999999999993</v>
      </c>
      <c r="G39" s="12">
        <v>0.79424545734813057</v>
      </c>
    </row>
    <row r="40" spans="1:7" x14ac:dyDescent="0.25">
      <c r="A40" s="11" t="s">
        <v>176</v>
      </c>
      <c r="B40" s="12">
        <v>11.2</v>
      </c>
      <c r="C40" s="12">
        <v>1.5</v>
      </c>
      <c r="D40" s="12">
        <v>1</v>
      </c>
      <c r="E40" s="12">
        <v>0.5</v>
      </c>
      <c r="F40" s="12">
        <v>5.3</v>
      </c>
      <c r="G40" s="12">
        <v>0.4360942265619635</v>
      </c>
    </row>
    <row r="41" spans="1:7" x14ac:dyDescent="0.25">
      <c r="A41" s="13" t="s">
        <v>52</v>
      </c>
      <c r="B41" s="12">
        <v>11.2</v>
      </c>
      <c r="C41" s="12">
        <v>1.5</v>
      </c>
      <c r="D41" s="12">
        <v>1</v>
      </c>
      <c r="E41" s="12">
        <v>0.5</v>
      </c>
      <c r="F41" s="12">
        <v>5.3</v>
      </c>
      <c r="G41" s="12">
        <v>0.4360942265619635</v>
      </c>
    </row>
    <row r="42" spans="1:7" x14ac:dyDescent="0.25">
      <c r="A42" s="11" t="s">
        <v>140</v>
      </c>
      <c r="B42" s="12">
        <v>13.5</v>
      </c>
      <c r="C42" s="12">
        <v>0.4</v>
      </c>
      <c r="D42" s="12">
        <v>1.2</v>
      </c>
      <c r="E42" s="12">
        <v>1.6</v>
      </c>
      <c r="F42" s="12">
        <v>13.2</v>
      </c>
      <c r="G42" s="12">
        <v>1.5216352154961215</v>
      </c>
    </row>
    <row r="43" spans="1:7" x14ac:dyDescent="0.25">
      <c r="A43" s="13" t="s">
        <v>100</v>
      </c>
      <c r="B43" s="12">
        <v>13.5</v>
      </c>
      <c r="C43" s="12">
        <v>0.4</v>
      </c>
      <c r="D43" s="12">
        <v>1.2</v>
      </c>
      <c r="E43" s="12">
        <v>1.6</v>
      </c>
      <c r="F43" s="12">
        <v>13.2</v>
      </c>
      <c r="G43" s="12">
        <v>1.5216352154961215</v>
      </c>
    </row>
    <row r="44" spans="1:7" x14ac:dyDescent="0.25">
      <c r="A44" s="11" t="s">
        <v>224</v>
      </c>
      <c r="B44" s="12">
        <v>9.3000000000000007</v>
      </c>
      <c r="C44" s="12">
        <v>4.2</v>
      </c>
      <c r="D44" s="12">
        <v>1.5</v>
      </c>
      <c r="E44" s="12">
        <v>0.3</v>
      </c>
      <c r="F44" s="12">
        <v>4.7</v>
      </c>
      <c r="G44" s="12">
        <v>0.68917531238634933</v>
      </c>
    </row>
    <row r="45" spans="1:7" x14ac:dyDescent="0.25">
      <c r="A45" s="13" t="s">
        <v>32</v>
      </c>
      <c r="B45" s="12">
        <v>9.3000000000000007</v>
      </c>
      <c r="C45" s="12">
        <v>4.2</v>
      </c>
      <c r="D45" s="12">
        <v>1.5</v>
      </c>
      <c r="E45" s="12">
        <v>0.3</v>
      </c>
      <c r="F45" s="12">
        <v>4.7</v>
      </c>
      <c r="G45" s="12">
        <v>0.68917531238634933</v>
      </c>
    </row>
    <row r="46" spans="1:7" x14ac:dyDescent="0.25">
      <c r="A46" s="11" t="s">
        <v>349</v>
      </c>
      <c r="B46" s="12">
        <v>4.9000000000000004</v>
      </c>
      <c r="C46" s="12">
        <v>3.4</v>
      </c>
      <c r="D46" s="12">
        <v>0.6</v>
      </c>
      <c r="E46" s="12">
        <v>0.2</v>
      </c>
      <c r="F46" s="12">
        <v>2.2000000000000002</v>
      </c>
      <c r="G46" s="12">
        <v>-0.17035489700038953</v>
      </c>
    </row>
    <row r="47" spans="1:7" x14ac:dyDescent="0.25">
      <c r="A47" s="13" t="s">
        <v>59</v>
      </c>
      <c r="B47" s="12">
        <v>4.9000000000000004</v>
      </c>
      <c r="C47" s="12">
        <v>3.4</v>
      </c>
      <c r="D47" s="12">
        <v>0.6</v>
      </c>
      <c r="E47" s="12">
        <v>0.2</v>
      </c>
      <c r="F47" s="12">
        <v>2.2000000000000002</v>
      </c>
      <c r="G47" s="12">
        <v>-0.17035489700038953</v>
      </c>
    </row>
    <row r="48" spans="1:7" x14ac:dyDescent="0.25">
      <c r="A48" s="11" t="s">
        <v>481</v>
      </c>
      <c r="B48" s="12">
        <v>1.9</v>
      </c>
      <c r="C48" s="12">
        <v>0.4</v>
      </c>
      <c r="D48" s="12">
        <v>0.5</v>
      </c>
      <c r="E48" s="12">
        <v>0.3</v>
      </c>
      <c r="F48" s="12">
        <v>2.4</v>
      </c>
      <c r="G48" s="12">
        <v>-0.63716599007869512</v>
      </c>
    </row>
    <row r="49" spans="1:7" x14ac:dyDescent="0.25">
      <c r="A49" s="13" t="s">
        <v>20</v>
      </c>
      <c r="B49" s="12">
        <v>1.9</v>
      </c>
      <c r="C49" s="12">
        <v>0.4</v>
      </c>
      <c r="D49" s="12">
        <v>0.5</v>
      </c>
      <c r="E49" s="12">
        <v>0.3</v>
      </c>
      <c r="F49" s="12">
        <v>2.4</v>
      </c>
      <c r="G49" s="12">
        <v>-0.63716599007869512</v>
      </c>
    </row>
    <row r="50" spans="1:7" x14ac:dyDescent="0.25">
      <c r="A50" s="11" t="s">
        <v>142</v>
      </c>
      <c r="B50" s="12">
        <v>13.3</v>
      </c>
      <c r="C50" s="12">
        <v>1.1000000000000001</v>
      </c>
      <c r="D50" s="12">
        <v>0.3</v>
      </c>
      <c r="E50" s="12">
        <v>1.2</v>
      </c>
      <c r="F50" s="12">
        <v>5.3</v>
      </c>
      <c r="G50" s="12">
        <v>0.50156498211020228</v>
      </c>
    </row>
    <row r="51" spans="1:7" x14ac:dyDescent="0.25">
      <c r="A51" s="13" t="s">
        <v>22</v>
      </c>
      <c r="B51" s="12">
        <v>13.3</v>
      </c>
      <c r="C51" s="12">
        <v>1.1000000000000001</v>
      </c>
      <c r="D51" s="12">
        <v>0.3</v>
      </c>
      <c r="E51" s="12">
        <v>1.2</v>
      </c>
      <c r="F51" s="12">
        <v>5.3</v>
      </c>
      <c r="G51" s="12">
        <v>0.50156498211020228</v>
      </c>
    </row>
    <row r="52" spans="1:7" x14ac:dyDescent="0.25">
      <c r="A52" s="11" t="s">
        <v>342</v>
      </c>
      <c r="B52" s="12">
        <v>5</v>
      </c>
      <c r="C52" s="12">
        <v>1.6</v>
      </c>
      <c r="D52" s="12">
        <v>0.9</v>
      </c>
      <c r="E52" s="12">
        <v>0.4</v>
      </c>
      <c r="F52" s="12">
        <v>3.2</v>
      </c>
      <c r="G52" s="12">
        <v>-0.10968962200700338</v>
      </c>
    </row>
    <row r="53" spans="1:7" x14ac:dyDescent="0.25">
      <c r="A53" s="13" t="s">
        <v>52</v>
      </c>
      <c r="B53" s="12">
        <v>5</v>
      </c>
      <c r="C53" s="12">
        <v>1.6</v>
      </c>
      <c r="D53" s="12">
        <v>0.9</v>
      </c>
      <c r="E53" s="12">
        <v>0.4</v>
      </c>
      <c r="F53" s="12">
        <v>3.2</v>
      </c>
      <c r="G53" s="12">
        <v>-0.10968962200700338</v>
      </c>
    </row>
    <row r="54" spans="1:7" x14ac:dyDescent="0.25">
      <c r="A54" s="11" t="s">
        <v>272</v>
      </c>
      <c r="B54" s="12">
        <v>7.3</v>
      </c>
      <c r="C54" s="12">
        <v>1.7</v>
      </c>
      <c r="D54" s="12">
        <v>0.7</v>
      </c>
      <c r="E54" s="12">
        <v>1.8</v>
      </c>
      <c r="F54" s="12">
        <v>10</v>
      </c>
      <c r="G54" s="12">
        <v>0.98500057818437392</v>
      </c>
    </row>
    <row r="55" spans="1:7" x14ac:dyDescent="0.25">
      <c r="A55" s="13" t="s">
        <v>32</v>
      </c>
      <c r="B55" s="12">
        <v>7.3</v>
      </c>
      <c r="C55" s="12">
        <v>1.7</v>
      </c>
      <c r="D55" s="12">
        <v>0.7</v>
      </c>
      <c r="E55" s="12">
        <v>1.8</v>
      </c>
      <c r="F55" s="12">
        <v>10</v>
      </c>
      <c r="G55" s="12">
        <v>0.98500057818437392</v>
      </c>
    </row>
    <row r="56" spans="1:7" x14ac:dyDescent="0.25">
      <c r="A56" s="11" t="s">
        <v>238</v>
      </c>
      <c r="B56" s="12">
        <v>8.6999999999999993</v>
      </c>
      <c r="C56" s="12">
        <v>1.1000000000000001</v>
      </c>
      <c r="D56" s="12">
        <v>0.2</v>
      </c>
      <c r="E56" s="12">
        <v>1.1000000000000001</v>
      </c>
      <c r="F56" s="12">
        <v>5.6</v>
      </c>
      <c r="G56" s="12">
        <v>0.22098336923833678</v>
      </c>
    </row>
    <row r="57" spans="1:7" x14ac:dyDescent="0.25">
      <c r="A57" s="13" t="s">
        <v>43</v>
      </c>
      <c r="B57" s="12">
        <v>8.6999999999999993</v>
      </c>
      <c r="C57" s="12">
        <v>1.1000000000000001</v>
      </c>
      <c r="D57" s="12">
        <v>0.2</v>
      </c>
      <c r="E57" s="12">
        <v>1.1000000000000001</v>
      </c>
      <c r="F57" s="12">
        <v>5.6</v>
      </c>
      <c r="G57" s="12">
        <v>0.22098336923833678</v>
      </c>
    </row>
    <row r="58" spans="1:7" x14ac:dyDescent="0.25">
      <c r="A58" s="11" t="s">
        <v>326</v>
      </c>
      <c r="B58" s="12">
        <v>5.7</v>
      </c>
      <c r="C58" s="12">
        <v>0.3</v>
      </c>
      <c r="D58" s="12">
        <v>0.2</v>
      </c>
      <c r="E58" s="12">
        <v>0.3</v>
      </c>
      <c r="F58" s="12">
        <v>3.4</v>
      </c>
      <c r="G58" s="12">
        <v>-0.47547225846772717</v>
      </c>
    </row>
    <row r="59" spans="1:7" x14ac:dyDescent="0.25">
      <c r="A59" s="13" t="s">
        <v>71</v>
      </c>
      <c r="B59" s="12">
        <v>5.7</v>
      </c>
      <c r="C59" s="12">
        <v>0.3</v>
      </c>
      <c r="D59" s="12">
        <v>0.2</v>
      </c>
      <c r="E59" s="12">
        <v>0.3</v>
      </c>
      <c r="F59" s="12">
        <v>3.4</v>
      </c>
      <c r="G59" s="12">
        <v>-0.47547225846772717</v>
      </c>
    </row>
    <row r="60" spans="1:7" x14ac:dyDescent="0.25">
      <c r="A60" s="11" t="s">
        <v>517</v>
      </c>
      <c r="B60" s="12">
        <v>0.5</v>
      </c>
      <c r="C60" s="12">
        <v>0</v>
      </c>
      <c r="D60" s="12">
        <v>0</v>
      </c>
      <c r="E60" s="12">
        <v>0</v>
      </c>
      <c r="F60" s="12">
        <v>2.8</v>
      </c>
      <c r="G60" s="12">
        <v>-0.9961264009150137</v>
      </c>
    </row>
    <row r="61" spans="1:7" x14ac:dyDescent="0.25">
      <c r="A61" s="13" t="s">
        <v>103</v>
      </c>
      <c r="B61" s="12">
        <v>0.5</v>
      </c>
      <c r="C61" s="12">
        <v>0</v>
      </c>
      <c r="D61" s="12">
        <v>0</v>
      </c>
      <c r="E61" s="12">
        <v>0</v>
      </c>
      <c r="F61" s="12">
        <v>2.8</v>
      </c>
      <c r="G61" s="12">
        <v>-0.9961264009150137</v>
      </c>
    </row>
    <row r="62" spans="1:7" x14ac:dyDescent="0.25">
      <c r="A62" s="11" t="s">
        <v>392</v>
      </c>
      <c r="B62" s="12">
        <v>3.8</v>
      </c>
      <c r="C62" s="12">
        <v>0.3</v>
      </c>
      <c r="D62" s="12">
        <v>0.4</v>
      </c>
      <c r="E62" s="12">
        <v>0.1</v>
      </c>
      <c r="F62" s="12">
        <v>2.5</v>
      </c>
      <c r="G62" s="12">
        <v>-0.6461904938676809</v>
      </c>
    </row>
    <row r="63" spans="1:7" x14ac:dyDescent="0.25">
      <c r="A63" s="13" t="s">
        <v>30</v>
      </c>
      <c r="B63" s="12">
        <v>3.8</v>
      </c>
      <c r="C63" s="12">
        <v>0.3</v>
      </c>
      <c r="D63" s="12">
        <v>0.4</v>
      </c>
      <c r="E63" s="12">
        <v>0.1</v>
      </c>
      <c r="F63" s="12">
        <v>2.5</v>
      </c>
      <c r="G63" s="12">
        <v>-0.6461904938676809</v>
      </c>
    </row>
    <row r="64" spans="1:7" x14ac:dyDescent="0.25">
      <c r="A64" s="11" t="s">
        <v>377</v>
      </c>
      <c r="B64" s="12">
        <v>4.2</v>
      </c>
      <c r="C64" s="12">
        <v>0.3</v>
      </c>
      <c r="D64" s="12">
        <v>0.4</v>
      </c>
      <c r="E64" s="12">
        <v>0.2</v>
      </c>
      <c r="F64" s="12">
        <v>3</v>
      </c>
      <c r="G64" s="12">
        <v>-0.55063120753051664</v>
      </c>
    </row>
    <row r="65" spans="1:7" x14ac:dyDescent="0.25">
      <c r="A65" s="13" t="s">
        <v>47</v>
      </c>
      <c r="B65" s="12">
        <v>4.2</v>
      </c>
      <c r="C65" s="12">
        <v>0.3</v>
      </c>
      <c r="D65" s="12">
        <v>0.4</v>
      </c>
      <c r="E65" s="12">
        <v>0.2</v>
      </c>
      <c r="F65" s="12">
        <v>3</v>
      </c>
      <c r="G65" s="12">
        <v>-0.55063120753051664</v>
      </c>
    </row>
    <row r="66" spans="1:7" x14ac:dyDescent="0.25">
      <c r="A66" s="11" t="s">
        <v>48</v>
      </c>
      <c r="B66" s="12">
        <v>20.8</v>
      </c>
      <c r="C66" s="12">
        <v>1.6</v>
      </c>
      <c r="D66" s="12">
        <v>1.3</v>
      </c>
      <c r="E66" s="12">
        <v>2.8</v>
      </c>
      <c r="F66" s="12">
        <v>10</v>
      </c>
      <c r="G66" s="12">
        <v>2.2184797752291128</v>
      </c>
    </row>
    <row r="67" spans="1:7" x14ac:dyDescent="0.25">
      <c r="A67" s="13" t="s">
        <v>49</v>
      </c>
      <c r="B67" s="12">
        <v>20.8</v>
      </c>
      <c r="C67" s="12">
        <v>1.6</v>
      </c>
      <c r="D67" s="12">
        <v>1.3</v>
      </c>
      <c r="E67" s="12">
        <v>2.8</v>
      </c>
      <c r="F67" s="12">
        <v>10</v>
      </c>
      <c r="G67" s="12">
        <v>2.2184797752291128</v>
      </c>
    </row>
    <row r="68" spans="1:7" x14ac:dyDescent="0.25">
      <c r="A68" s="11" t="s">
        <v>248</v>
      </c>
      <c r="B68" s="12">
        <v>8.4</v>
      </c>
      <c r="C68" s="12">
        <v>0.8</v>
      </c>
      <c r="D68" s="12">
        <v>0.5</v>
      </c>
      <c r="E68" s="12">
        <v>0.2</v>
      </c>
      <c r="F68" s="12">
        <v>1.8</v>
      </c>
      <c r="G68" s="12">
        <v>-0.343065757220402</v>
      </c>
    </row>
    <row r="69" spans="1:7" x14ac:dyDescent="0.25">
      <c r="A69" s="13" t="s">
        <v>49</v>
      </c>
      <c r="B69" s="12">
        <v>8.4</v>
      </c>
      <c r="C69" s="12">
        <v>0.8</v>
      </c>
      <c r="D69" s="12">
        <v>0.5</v>
      </c>
      <c r="E69" s="12">
        <v>0.2</v>
      </c>
      <c r="F69" s="12">
        <v>1.8</v>
      </c>
      <c r="G69" s="12">
        <v>-0.343065757220402</v>
      </c>
    </row>
    <row r="70" spans="1:7" x14ac:dyDescent="0.25">
      <c r="A70" s="11" t="s">
        <v>355</v>
      </c>
      <c r="B70" s="12">
        <v>4.8</v>
      </c>
      <c r="C70" s="12">
        <v>0.7</v>
      </c>
      <c r="D70" s="12">
        <v>0.6</v>
      </c>
      <c r="E70" s="12">
        <v>0.4</v>
      </c>
      <c r="F70" s="12">
        <v>2.8</v>
      </c>
      <c r="G70" s="12">
        <v>-0.35419778546662678</v>
      </c>
    </row>
    <row r="71" spans="1:7" x14ac:dyDescent="0.25">
      <c r="A71" s="13" t="s">
        <v>83</v>
      </c>
      <c r="B71" s="12">
        <v>4.8</v>
      </c>
      <c r="C71" s="12">
        <v>0.7</v>
      </c>
      <c r="D71" s="12">
        <v>0.6</v>
      </c>
      <c r="E71" s="12">
        <v>0.4</v>
      </c>
      <c r="F71" s="12">
        <v>2.8</v>
      </c>
      <c r="G71" s="12">
        <v>-0.35419778546662678</v>
      </c>
    </row>
    <row r="72" spans="1:7" x14ac:dyDescent="0.25">
      <c r="A72" s="11" t="s">
        <v>312</v>
      </c>
      <c r="B72" s="12">
        <v>6.1</v>
      </c>
      <c r="C72" s="12">
        <v>0.7</v>
      </c>
      <c r="D72" s="12">
        <v>0.3</v>
      </c>
      <c r="E72" s="12">
        <v>0.2</v>
      </c>
      <c r="F72" s="12">
        <v>2.6</v>
      </c>
      <c r="G72" s="12">
        <v>-0.47599607933892923</v>
      </c>
    </row>
    <row r="73" spans="1:7" x14ac:dyDescent="0.25">
      <c r="A73" s="13" t="s">
        <v>40</v>
      </c>
      <c r="B73" s="12">
        <v>6.1</v>
      </c>
      <c r="C73" s="12">
        <v>0.7</v>
      </c>
      <c r="D73" s="12">
        <v>0.3</v>
      </c>
      <c r="E73" s="12">
        <v>0.2</v>
      </c>
      <c r="F73" s="12">
        <v>2.6</v>
      </c>
      <c r="G73" s="12">
        <v>-0.47599607933892923</v>
      </c>
    </row>
    <row r="74" spans="1:7" x14ac:dyDescent="0.25">
      <c r="A74" s="11" t="s">
        <v>399</v>
      </c>
      <c r="B74" s="12">
        <v>3.7</v>
      </c>
      <c r="C74" s="12">
        <v>0.4</v>
      </c>
      <c r="D74" s="12">
        <v>0.4</v>
      </c>
      <c r="E74" s="12">
        <v>0.2</v>
      </c>
      <c r="F74" s="12">
        <v>1.7</v>
      </c>
      <c r="G74" s="12">
        <v>-0.67044749416135929</v>
      </c>
    </row>
    <row r="75" spans="1:7" x14ac:dyDescent="0.25">
      <c r="A75" s="13" t="s">
        <v>54</v>
      </c>
      <c r="B75" s="12">
        <v>3.7</v>
      </c>
      <c r="C75" s="12">
        <v>0.4</v>
      </c>
      <c r="D75" s="12">
        <v>0.4</v>
      </c>
      <c r="E75" s="12">
        <v>0.2</v>
      </c>
      <c r="F75" s="12">
        <v>1.7</v>
      </c>
      <c r="G75" s="12">
        <v>-0.67044749416135929</v>
      </c>
    </row>
    <row r="76" spans="1:7" x14ac:dyDescent="0.25">
      <c r="A76" s="11" t="s">
        <v>515</v>
      </c>
      <c r="B76" s="12">
        <v>0.6</v>
      </c>
      <c r="C76" s="12">
        <v>0.6</v>
      </c>
      <c r="D76" s="12">
        <v>0</v>
      </c>
      <c r="E76" s="12">
        <v>0</v>
      </c>
      <c r="F76" s="12">
        <v>1.6</v>
      </c>
      <c r="G76" s="12">
        <v>-1.0221870799352346</v>
      </c>
    </row>
    <row r="77" spans="1:7" x14ac:dyDescent="0.25">
      <c r="A77" s="13" t="s">
        <v>47</v>
      </c>
      <c r="B77" s="12">
        <v>0.6</v>
      </c>
      <c r="C77" s="12">
        <v>0.6</v>
      </c>
      <c r="D77" s="12">
        <v>0</v>
      </c>
      <c r="E77" s="12">
        <v>0</v>
      </c>
      <c r="F77" s="12">
        <v>1.6</v>
      </c>
      <c r="G77" s="12">
        <v>-1.0221870799352346</v>
      </c>
    </row>
    <row r="78" spans="1:7" x14ac:dyDescent="0.25">
      <c r="A78" s="11" t="s">
        <v>433</v>
      </c>
      <c r="B78" s="12">
        <v>3</v>
      </c>
      <c r="C78" s="12">
        <v>0.2</v>
      </c>
      <c r="D78" s="12">
        <v>0.7</v>
      </c>
      <c r="E78" s="12">
        <v>0.3</v>
      </c>
      <c r="F78" s="12">
        <v>2.9</v>
      </c>
      <c r="G78" s="12">
        <v>-0.49355428557479741</v>
      </c>
    </row>
    <row r="79" spans="1:7" x14ac:dyDescent="0.25">
      <c r="A79" s="13" t="s">
        <v>75</v>
      </c>
      <c r="B79" s="12">
        <v>3</v>
      </c>
      <c r="C79" s="12">
        <v>0.2</v>
      </c>
      <c r="D79" s="12">
        <v>0.7</v>
      </c>
      <c r="E79" s="12">
        <v>0.3</v>
      </c>
      <c r="F79" s="12">
        <v>2.9</v>
      </c>
      <c r="G79" s="12">
        <v>-0.49355428557479741</v>
      </c>
    </row>
    <row r="80" spans="1:7" x14ac:dyDescent="0.25">
      <c r="A80" s="11" t="s">
        <v>431</v>
      </c>
      <c r="B80" s="12">
        <v>3</v>
      </c>
      <c r="C80" s="12">
        <v>0.6</v>
      </c>
      <c r="D80" s="12">
        <v>0</v>
      </c>
      <c r="E80" s="12">
        <v>0.1</v>
      </c>
      <c r="F80" s="12">
        <v>2.7</v>
      </c>
      <c r="G80" s="12">
        <v>-0.77553490538156866</v>
      </c>
    </row>
    <row r="81" spans="1:7" x14ac:dyDescent="0.25">
      <c r="A81" s="13" t="s">
        <v>94</v>
      </c>
      <c r="B81" s="12">
        <v>3</v>
      </c>
      <c r="C81" s="12">
        <v>0.6</v>
      </c>
      <c r="D81" s="12">
        <v>0</v>
      </c>
      <c r="E81" s="12">
        <v>0.1</v>
      </c>
      <c r="F81" s="12">
        <v>2.7</v>
      </c>
      <c r="G81" s="12">
        <v>-0.77553490538156866</v>
      </c>
    </row>
    <row r="82" spans="1:7" x14ac:dyDescent="0.25">
      <c r="A82" s="11" t="s">
        <v>70</v>
      </c>
      <c r="B82" s="12">
        <v>18.2</v>
      </c>
      <c r="C82" s="12">
        <v>3.4</v>
      </c>
      <c r="D82" s="12">
        <v>0.5</v>
      </c>
      <c r="E82" s="12">
        <v>0</v>
      </c>
      <c r="F82" s="12">
        <v>3.6</v>
      </c>
      <c r="G82" s="12">
        <v>0.52134425106437177</v>
      </c>
    </row>
    <row r="83" spans="1:7" x14ac:dyDescent="0.25">
      <c r="A83" s="13" t="s">
        <v>71</v>
      </c>
      <c r="B83" s="12">
        <v>18.2</v>
      </c>
      <c r="C83" s="12">
        <v>3.4</v>
      </c>
      <c r="D83" s="12">
        <v>0.5</v>
      </c>
      <c r="E83" s="12">
        <v>0</v>
      </c>
      <c r="F83" s="12">
        <v>3.6</v>
      </c>
      <c r="G83" s="12">
        <v>0.52134425106437177</v>
      </c>
    </row>
    <row r="84" spans="1:7" x14ac:dyDescent="0.25">
      <c r="A84" s="11" t="s">
        <v>436</v>
      </c>
      <c r="B84" s="12">
        <v>3</v>
      </c>
      <c r="C84" s="12">
        <v>0.4</v>
      </c>
      <c r="D84" s="12">
        <v>0.2</v>
      </c>
      <c r="E84" s="12">
        <v>0.2</v>
      </c>
      <c r="F84" s="12">
        <v>1.2</v>
      </c>
      <c r="G84" s="12">
        <v>-0.81550691073109749</v>
      </c>
    </row>
    <row r="85" spans="1:7" x14ac:dyDescent="0.25">
      <c r="A85" s="13" t="s">
        <v>94</v>
      </c>
      <c r="B85" s="12">
        <v>3</v>
      </c>
      <c r="C85" s="12">
        <v>0.4</v>
      </c>
      <c r="D85" s="12">
        <v>0.2</v>
      </c>
      <c r="E85" s="12">
        <v>0.2</v>
      </c>
      <c r="F85" s="12">
        <v>1.2</v>
      </c>
      <c r="G85" s="12">
        <v>-0.81550691073109749</v>
      </c>
    </row>
    <row r="86" spans="1:7" x14ac:dyDescent="0.25">
      <c r="A86" s="11" t="s">
        <v>262</v>
      </c>
      <c r="B86" s="12">
        <v>7.7</v>
      </c>
      <c r="C86" s="12">
        <v>2.2999999999999998</v>
      </c>
      <c r="D86" s="12">
        <v>0.7</v>
      </c>
      <c r="E86" s="12">
        <v>0.1</v>
      </c>
      <c r="F86" s="12">
        <v>1.9</v>
      </c>
      <c r="G86" s="12">
        <v>-0.17205961291854927</v>
      </c>
    </row>
    <row r="87" spans="1:7" x14ac:dyDescent="0.25">
      <c r="A87" s="13" t="s">
        <v>49</v>
      </c>
      <c r="B87" s="12">
        <v>7.7</v>
      </c>
      <c r="C87" s="12">
        <v>2.2999999999999998</v>
      </c>
      <c r="D87" s="12">
        <v>0.7</v>
      </c>
      <c r="E87" s="12">
        <v>0.1</v>
      </c>
      <c r="F87" s="12">
        <v>1.9</v>
      </c>
      <c r="G87" s="12">
        <v>-0.17205961291854927</v>
      </c>
    </row>
    <row r="88" spans="1:7" x14ac:dyDescent="0.25">
      <c r="A88" s="11" t="s">
        <v>117</v>
      </c>
      <c r="B88" s="12">
        <v>14.9</v>
      </c>
      <c r="C88" s="12">
        <v>1.4</v>
      </c>
      <c r="D88" s="12">
        <v>1.1000000000000001</v>
      </c>
      <c r="E88" s="12">
        <v>0.2</v>
      </c>
      <c r="F88" s="12">
        <v>3.8</v>
      </c>
      <c r="G88" s="12">
        <v>0.42406618913971328</v>
      </c>
    </row>
    <row r="89" spans="1:7" x14ac:dyDescent="0.25">
      <c r="A89" s="13" t="s">
        <v>92</v>
      </c>
      <c r="B89" s="12">
        <v>14.9</v>
      </c>
      <c r="C89" s="12">
        <v>1.4</v>
      </c>
      <c r="D89" s="12">
        <v>1.1000000000000001</v>
      </c>
      <c r="E89" s="12">
        <v>0.2</v>
      </c>
      <c r="F89" s="12">
        <v>3.8</v>
      </c>
      <c r="G89" s="12">
        <v>0.42406618913971328</v>
      </c>
    </row>
    <row r="90" spans="1:7" x14ac:dyDescent="0.25">
      <c r="A90" s="11" t="s">
        <v>336</v>
      </c>
      <c r="B90" s="12">
        <v>5.2</v>
      </c>
      <c r="C90" s="12">
        <v>1.1000000000000001</v>
      </c>
      <c r="D90" s="12">
        <v>0.5</v>
      </c>
      <c r="E90" s="12">
        <v>0.1</v>
      </c>
      <c r="F90" s="12">
        <v>1.4</v>
      </c>
      <c r="G90" s="12">
        <v>-0.54117968624259438</v>
      </c>
    </row>
    <row r="91" spans="1:7" x14ac:dyDescent="0.25">
      <c r="A91" s="13" t="s">
        <v>40</v>
      </c>
      <c r="B91" s="12">
        <v>5.2</v>
      </c>
      <c r="C91" s="12">
        <v>1.1000000000000001</v>
      </c>
      <c r="D91" s="12">
        <v>0.5</v>
      </c>
      <c r="E91" s="12">
        <v>0.1</v>
      </c>
      <c r="F91" s="12">
        <v>1.4</v>
      </c>
      <c r="G91" s="12">
        <v>-0.54117968624259438</v>
      </c>
    </row>
    <row r="92" spans="1:7" x14ac:dyDescent="0.25">
      <c r="A92" s="11" t="s">
        <v>234</v>
      </c>
      <c r="B92" s="12">
        <v>8.8000000000000007</v>
      </c>
      <c r="C92" s="12">
        <v>1</v>
      </c>
      <c r="D92" s="12">
        <v>0.5</v>
      </c>
      <c r="E92" s="12">
        <v>0.2</v>
      </c>
      <c r="F92" s="12">
        <v>2.9</v>
      </c>
      <c r="G92" s="12">
        <v>-0.21161598068539264</v>
      </c>
    </row>
    <row r="93" spans="1:7" x14ac:dyDescent="0.25">
      <c r="A93" s="13" t="s">
        <v>36</v>
      </c>
      <c r="B93" s="12">
        <v>8.8000000000000007</v>
      </c>
      <c r="C93" s="12">
        <v>1</v>
      </c>
      <c r="D93" s="12">
        <v>0.5</v>
      </c>
      <c r="E93" s="12">
        <v>0.2</v>
      </c>
      <c r="F93" s="12">
        <v>2.9</v>
      </c>
      <c r="G93" s="12">
        <v>-0.21161598068539264</v>
      </c>
    </row>
    <row r="94" spans="1:7" x14ac:dyDescent="0.25">
      <c r="A94" s="11" t="s">
        <v>346</v>
      </c>
      <c r="B94" s="12">
        <v>4.9000000000000004</v>
      </c>
      <c r="C94" s="12">
        <v>2.8</v>
      </c>
      <c r="D94" s="12">
        <v>0.6</v>
      </c>
      <c r="E94" s="12">
        <v>0.1</v>
      </c>
      <c r="F94" s="12">
        <v>1.4</v>
      </c>
      <c r="G94" s="12">
        <v>-0.33554784057859988</v>
      </c>
    </row>
    <row r="95" spans="1:7" x14ac:dyDescent="0.25">
      <c r="A95" s="13" t="s">
        <v>85</v>
      </c>
      <c r="B95" s="12">
        <v>4.9000000000000004</v>
      </c>
      <c r="C95" s="12">
        <v>2.8</v>
      </c>
      <c r="D95" s="12">
        <v>0.6</v>
      </c>
      <c r="E95" s="12">
        <v>0.1</v>
      </c>
      <c r="F95" s="12">
        <v>1.4</v>
      </c>
      <c r="G95" s="12">
        <v>-0.33554784057859988</v>
      </c>
    </row>
    <row r="96" spans="1:7" x14ac:dyDescent="0.25">
      <c r="A96" s="11" t="s">
        <v>512</v>
      </c>
      <c r="B96" s="12">
        <v>0.9</v>
      </c>
      <c r="C96" s="12">
        <v>0.1</v>
      </c>
      <c r="D96" s="12">
        <v>0.1</v>
      </c>
      <c r="E96" s="12">
        <v>0.3</v>
      </c>
      <c r="F96" s="12">
        <v>1.4</v>
      </c>
      <c r="G96" s="12">
        <v>-0.93971231438165959</v>
      </c>
    </row>
    <row r="97" spans="1:7" x14ac:dyDescent="0.25">
      <c r="A97" s="13" t="s">
        <v>45</v>
      </c>
      <c r="B97" s="12">
        <v>0.9</v>
      </c>
      <c r="C97" s="12">
        <v>0.1</v>
      </c>
      <c r="D97" s="12">
        <v>0.1</v>
      </c>
      <c r="E97" s="12">
        <v>0.3</v>
      </c>
      <c r="F97" s="12">
        <v>1.4</v>
      </c>
      <c r="G97" s="12">
        <v>-0.93971231438165959</v>
      </c>
    </row>
    <row r="98" spans="1:7" x14ac:dyDescent="0.25">
      <c r="A98" s="11" t="s">
        <v>437</v>
      </c>
      <c r="B98" s="12">
        <v>2.9</v>
      </c>
      <c r="C98" s="12">
        <v>0.1</v>
      </c>
      <c r="D98" s="12">
        <v>0.1</v>
      </c>
      <c r="E98" s="12">
        <v>1.1000000000000001</v>
      </c>
      <c r="F98" s="12">
        <v>4.8</v>
      </c>
      <c r="G98" s="12">
        <v>-0.28530721964193961</v>
      </c>
    </row>
    <row r="99" spans="1:7" x14ac:dyDescent="0.25">
      <c r="A99" s="13" t="s">
        <v>40</v>
      </c>
      <c r="B99" s="12">
        <v>2.9</v>
      </c>
      <c r="C99" s="12">
        <v>0.1</v>
      </c>
      <c r="D99" s="12">
        <v>0.1</v>
      </c>
      <c r="E99" s="12">
        <v>1.1000000000000001</v>
      </c>
      <c r="F99" s="12">
        <v>4.8</v>
      </c>
      <c r="G99" s="12">
        <v>-0.28530721964193961</v>
      </c>
    </row>
    <row r="100" spans="1:7" x14ac:dyDescent="0.25">
      <c r="A100" s="11" t="s">
        <v>29</v>
      </c>
      <c r="B100" s="12">
        <v>24.1</v>
      </c>
      <c r="C100" s="12">
        <v>3.9</v>
      </c>
      <c r="D100" s="12">
        <v>1.2</v>
      </c>
      <c r="E100" s="12">
        <v>0.6</v>
      </c>
      <c r="F100" s="12">
        <v>9.5</v>
      </c>
      <c r="G100" s="12">
        <v>1.8041732623338576</v>
      </c>
    </row>
    <row r="101" spans="1:7" x14ac:dyDescent="0.25">
      <c r="A101" s="13" t="s">
        <v>30</v>
      </c>
      <c r="B101" s="12">
        <v>24.1</v>
      </c>
      <c r="C101" s="12">
        <v>3.9</v>
      </c>
      <c r="D101" s="12">
        <v>1.2</v>
      </c>
      <c r="E101" s="12">
        <v>0.6</v>
      </c>
      <c r="F101" s="12">
        <v>9.5</v>
      </c>
      <c r="G101" s="12">
        <v>1.8041732623338576</v>
      </c>
    </row>
    <row r="102" spans="1:7" x14ac:dyDescent="0.25">
      <c r="A102" s="11" t="s">
        <v>231</v>
      </c>
      <c r="B102" s="12">
        <v>9.1</v>
      </c>
      <c r="C102" s="12">
        <v>2.8</v>
      </c>
      <c r="D102" s="12">
        <v>0.6</v>
      </c>
      <c r="E102" s="12">
        <v>0.4</v>
      </c>
      <c r="F102" s="12">
        <v>4.0999999999999996</v>
      </c>
      <c r="G102" s="12">
        <v>0.20203617954226191</v>
      </c>
    </row>
    <row r="103" spans="1:7" x14ac:dyDescent="0.25">
      <c r="A103" s="13" t="s">
        <v>94</v>
      </c>
      <c r="B103" s="12">
        <v>9.1</v>
      </c>
      <c r="C103" s="12">
        <v>2.8</v>
      </c>
      <c r="D103" s="12">
        <v>0.6</v>
      </c>
      <c r="E103" s="12">
        <v>0.4</v>
      </c>
      <c r="F103" s="12">
        <v>4.0999999999999996</v>
      </c>
      <c r="G103" s="12">
        <v>0.20203617954226191</v>
      </c>
    </row>
    <row r="104" spans="1:7" x14ac:dyDescent="0.25">
      <c r="A104" s="11" t="s">
        <v>90</v>
      </c>
      <c r="B104" s="12">
        <v>17.100000000000001</v>
      </c>
      <c r="C104" s="12">
        <v>3.3</v>
      </c>
      <c r="D104" s="12">
        <v>1</v>
      </c>
      <c r="E104" s="12">
        <v>0.2</v>
      </c>
      <c r="F104" s="12">
        <v>3.7</v>
      </c>
      <c r="G104" s="12">
        <v>0.70304871717771489</v>
      </c>
    </row>
    <row r="105" spans="1:7" x14ac:dyDescent="0.25">
      <c r="A105" s="13" t="s">
        <v>59</v>
      </c>
      <c r="B105" s="12">
        <v>17.100000000000001</v>
      </c>
      <c r="C105" s="12">
        <v>3.3</v>
      </c>
      <c r="D105" s="12">
        <v>1</v>
      </c>
      <c r="E105" s="12">
        <v>0.2</v>
      </c>
      <c r="F105" s="12">
        <v>3.7</v>
      </c>
      <c r="G105" s="12">
        <v>0.70304871717771489</v>
      </c>
    </row>
    <row r="106" spans="1:7" x14ac:dyDescent="0.25">
      <c r="A106" s="11" t="s">
        <v>227</v>
      </c>
      <c r="B106" s="12">
        <v>9.1</v>
      </c>
      <c r="C106" s="12">
        <v>0.5</v>
      </c>
      <c r="D106" s="12">
        <v>0.6</v>
      </c>
      <c r="E106" s="12">
        <v>0.9</v>
      </c>
      <c r="F106" s="12">
        <v>4.2</v>
      </c>
      <c r="G106" s="12">
        <v>0.13060383105799697</v>
      </c>
    </row>
    <row r="107" spans="1:7" x14ac:dyDescent="0.25">
      <c r="A107" s="13" t="s">
        <v>45</v>
      </c>
      <c r="B107" s="12">
        <v>9.1</v>
      </c>
      <c r="C107" s="12">
        <v>0.5</v>
      </c>
      <c r="D107" s="12">
        <v>0.6</v>
      </c>
      <c r="E107" s="12">
        <v>0.9</v>
      </c>
      <c r="F107" s="12">
        <v>4.2</v>
      </c>
      <c r="G107" s="12">
        <v>0.13060383105799697</v>
      </c>
    </row>
    <row r="108" spans="1:7" x14ac:dyDescent="0.25">
      <c r="A108" s="11" t="s">
        <v>180</v>
      </c>
      <c r="B108" s="12">
        <v>11.1</v>
      </c>
      <c r="C108" s="12">
        <v>1.1000000000000001</v>
      </c>
      <c r="D108" s="12">
        <v>0.4</v>
      </c>
      <c r="E108" s="12">
        <v>0.9</v>
      </c>
      <c r="F108" s="12">
        <v>5.7</v>
      </c>
      <c r="G108" s="12">
        <v>0.35165690901206509</v>
      </c>
    </row>
    <row r="109" spans="1:7" x14ac:dyDescent="0.25">
      <c r="A109" s="13" t="s">
        <v>92</v>
      </c>
      <c r="B109" s="12">
        <v>11.1</v>
      </c>
      <c r="C109" s="12">
        <v>1.1000000000000001</v>
      </c>
      <c r="D109" s="12">
        <v>0.4</v>
      </c>
      <c r="E109" s="12">
        <v>0.9</v>
      </c>
      <c r="F109" s="12">
        <v>5.7</v>
      </c>
      <c r="G109" s="12">
        <v>0.35165690901206509</v>
      </c>
    </row>
    <row r="110" spans="1:7" x14ac:dyDescent="0.25">
      <c r="A110" s="11" t="s">
        <v>443</v>
      </c>
      <c r="B110" s="12">
        <v>2.8</v>
      </c>
      <c r="C110" s="12">
        <v>0.5</v>
      </c>
      <c r="D110" s="12">
        <v>0.5</v>
      </c>
      <c r="E110" s="12">
        <v>0.2</v>
      </c>
      <c r="F110" s="12">
        <v>2.1</v>
      </c>
      <c r="G110" s="12">
        <v>-0.63890411154107696</v>
      </c>
    </row>
    <row r="111" spans="1:7" x14ac:dyDescent="0.25">
      <c r="A111" s="13" t="s">
        <v>75</v>
      </c>
      <c r="B111" s="12">
        <v>2.8</v>
      </c>
      <c r="C111" s="12">
        <v>0.5</v>
      </c>
      <c r="D111" s="12">
        <v>0.5</v>
      </c>
      <c r="E111" s="12">
        <v>0.2</v>
      </c>
      <c r="F111" s="12">
        <v>2.1</v>
      </c>
      <c r="G111" s="12">
        <v>-0.63890411154107696</v>
      </c>
    </row>
    <row r="112" spans="1:7" x14ac:dyDescent="0.25">
      <c r="A112" s="11" t="s">
        <v>111</v>
      </c>
      <c r="B112" s="12">
        <v>15.5</v>
      </c>
      <c r="C112" s="12">
        <v>7.6</v>
      </c>
      <c r="D112" s="12">
        <v>1.3</v>
      </c>
      <c r="E112" s="12">
        <v>0.1</v>
      </c>
      <c r="F112" s="12">
        <v>3.1</v>
      </c>
      <c r="G112" s="12">
        <v>1.1130739075260614</v>
      </c>
    </row>
    <row r="113" spans="1:7" x14ac:dyDescent="0.25">
      <c r="A113" s="13" t="s">
        <v>100</v>
      </c>
      <c r="B113" s="12">
        <v>15.5</v>
      </c>
      <c r="C113" s="12">
        <v>7.6</v>
      </c>
      <c r="D113" s="12">
        <v>1.3</v>
      </c>
      <c r="E113" s="12">
        <v>0.1</v>
      </c>
      <c r="F113" s="12">
        <v>3.1</v>
      </c>
      <c r="G113" s="12">
        <v>1.1130739075260614</v>
      </c>
    </row>
    <row r="114" spans="1:7" x14ac:dyDescent="0.25">
      <c r="A114" s="11" t="s">
        <v>78</v>
      </c>
      <c r="B114" s="12">
        <v>17.899999999999999</v>
      </c>
      <c r="C114" s="12">
        <v>4.9000000000000004</v>
      </c>
      <c r="D114" s="12">
        <v>1</v>
      </c>
      <c r="E114" s="12">
        <v>0.2</v>
      </c>
      <c r="F114" s="12">
        <v>3.5</v>
      </c>
      <c r="G114" s="12">
        <v>0.90357098914256495</v>
      </c>
    </row>
    <row r="115" spans="1:7" x14ac:dyDescent="0.25">
      <c r="A115" s="13" t="s">
        <v>79</v>
      </c>
      <c r="B115" s="12">
        <v>17.899999999999999</v>
      </c>
      <c r="C115" s="12">
        <v>4.9000000000000004</v>
      </c>
      <c r="D115" s="12">
        <v>1</v>
      </c>
      <c r="E115" s="12">
        <v>0.2</v>
      </c>
      <c r="F115" s="12">
        <v>3.5</v>
      </c>
      <c r="G115" s="12">
        <v>0.90357098914256495</v>
      </c>
    </row>
    <row r="116" spans="1:7" x14ac:dyDescent="0.25">
      <c r="A116" s="11" t="s">
        <v>473</v>
      </c>
      <c r="B116" s="12">
        <v>2.1</v>
      </c>
      <c r="C116" s="12">
        <v>0.6</v>
      </c>
      <c r="D116" s="12">
        <v>0.1</v>
      </c>
      <c r="E116" s="12">
        <v>0.2</v>
      </c>
      <c r="F116" s="12">
        <v>1.2</v>
      </c>
      <c r="G116" s="12">
        <v>-0.87405849192815721</v>
      </c>
    </row>
    <row r="117" spans="1:7" x14ac:dyDescent="0.25">
      <c r="A117" s="13" t="s">
        <v>103</v>
      </c>
      <c r="B117" s="12">
        <v>2.1</v>
      </c>
      <c r="C117" s="12">
        <v>0.6</v>
      </c>
      <c r="D117" s="12">
        <v>0.1</v>
      </c>
      <c r="E117" s="12">
        <v>0.2</v>
      </c>
      <c r="F117" s="12">
        <v>1.2</v>
      </c>
      <c r="G117" s="12">
        <v>-0.87405849192815721</v>
      </c>
    </row>
    <row r="118" spans="1:7" x14ac:dyDescent="0.25">
      <c r="A118" s="11" t="s">
        <v>220</v>
      </c>
      <c r="B118" s="12">
        <v>9.4</v>
      </c>
      <c r="C118" s="12">
        <v>3.3</v>
      </c>
      <c r="D118" s="12">
        <v>0.6</v>
      </c>
      <c r="E118" s="12">
        <v>0.1</v>
      </c>
      <c r="F118" s="12">
        <v>1.9</v>
      </c>
      <c r="G118" s="12">
        <v>-9.4459614929833652E-3</v>
      </c>
    </row>
    <row r="119" spans="1:7" x14ac:dyDescent="0.25">
      <c r="A119" s="13" t="s">
        <v>49</v>
      </c>
      <c r="B119" s="12">
        <v>9.4</v>
      </c>
      <c r="C119" s="12">
        <v>3.3</v>
      </c>
      <c r="D119" s="12">
        <v>0.6</v>
      </c>
      <c r="E119" s="12">
        <v>0.1</v>
      </c>
      <c r="F119" s="12">
        <v>1.9</v>
      </c>
      <c r="G119" s="12">
        <v>-9.4459614929833652E-3</v>
      </c>
    </row>
    <row r="120" spans="1:7" x14ac:dyDescent="0.25">
      <c r="A120" s="11" t="s">
        <v>51</v>
      </c>
      <c r="B120" s="12">
        <v>20.7</v>
      </c>
      <c r="C120" s="12">
        <v>0.9</v>
      </c>
      <c r="D120" s="12">
        <v>0.5</v>
      </c>
      <c r="E120" s="12">
        <v>1.8</v>
      </c>
      <c r="F120" s="12">
        <v>6</v>
      </c>
      <c r="G120" s="12">
        <v>1.1920325024095015</v>
      </c>
    </row>
    <row r="121" spans="1:7" x14ac:dyDescent="0.25">
      <c r="A121" s="13" t="s">
        <v>52</v>
      </c>
      <c r="B121" s="12">
        <v>20.7</v>
      </c>
      <c r="C121" s="12">
        <v>0.9</v>
      </c>
      <c r="D121" s="12">
        <v>0.5</v>
      </c>
      <c r="E121" s="12">
        <v>1.8</v>
      </c>
      <c r="F121" s="12">
        <v>6</v>
      </c>
      <c r="G121" s="12">
        <v>1.1920325024095015</v>
      </c>
    </row>
    <row r="122" spans="1:7" x14ac:dyDescent="0.25">
      <c r="A122" s="11" t="s">
        <v>376</v>
      </c>
      <c r="B122" s="12">
        <v>4.2</v>
      </c>
      <c r="C122" s="12">
        <v>0.3</v>
      </c>
      <c r="D122" s="12">
        <v>0.3</v>
      </c>
      <c r="E122" s="12">
        <v>0.2</v>
      </c>
      <c r="F122" s="12">
        <v>2</v>
      </c>
      <c r="G122" s="12">
        <v>-0.6658801224136558</v>
      </c>
    </row>
    <row r="123" spans="1:7" x14ac:dyDescent="0.25">
      <c r="A123" s="13" t="s">
        <v>75</v>
      </c>
      <c r="B123" s="12">
        <v>4.2</v>
      </c>
      <c r="C123" s="12">
        <v>0.3</v>
      </c>
      <c r="D123" s="12">
        <v>0.3</v>
      </c>
      <c r="E123" s="12">
        <v>0.2</v>
      </c>
      <c r="F123" s="12">
        <v>2</v>
      </c>
      <c r="G123" s="12">
        <v>-0.6658801224136558</v>
      </c>
    </row>
    <row r="124" spans="1:7" x14ac:dyDescent="0.25">
      <c r="A124" s="11" t="s">
        <v>335</v>
      </c>
      <c r="B124" s="12">
        <v>5.3</v>
      </c>
      <c r="C124" s="12">
        <v>0.7</v>
      </c>
      <c r="D124" s="12">
        <v>0.4</v>
      </c>
      <c r="E124" s="12">
        <v>0.1</v>
      </c>
      <c r="F124" s="12">
        <v>1.3</v>
      </c>
      <c r="G124" s="12">
        <v>-0.62241926963010863</v>
      </c>
    </row>
    <row r="125" spans="1:7" x14ac:dyDescent="0.25">
      <c r="A125" s="13" t="s">
        <v>34</v>
      </c>
      <c r="B125" s="12">
        <v>5.3</v>
      </c>
      <c r="C125" s="12">
        <v>0.7</v>
      </c>
      <c r="D125" s="12">
        <v>0.4</v>
      </c>
      <c r="E125" s="12">
        <v>0.1</v>
      </c>
      <c r="F125" s="12">
        <v>1.3</v>
      </c>
      <c r="G125" s="12">
        <v>-0.62241926963010863</v>
      </c>
    </row>
    <row r="126" spans="1:7" x14ac:dyDescent="0.25">
      <c r="A126" s="11" t="s">
        <v>202</v>
      </c>
      <c r="B126" s="12">
        <v>9.9</v>
      </c>
      <c r="C126" s="12">
        <v>1</v>
      </c>
      <c r="D126" s="12">
        <v>0.9</v>
      </c>
      <c r="E126" s="12">
        <v>0.3</v>
      </c>
      <c r="F126" s="12">
        <v>2</v>
      </c>
      <c r="G126" s="12">
        <v>-5.596822221222969E-2</v>
      </c>
    </row>
    <row r="127" spans="1:7" x14ac:dyDescent="0.25">
      <c r="A127" s="13" t="s">
        <v>47</v>
      </c>
      <c r="B127" s="12">
        <v>9.9</v>
      </c>
      <c r="C127" s="12">
        <v>1</v>
      </c>
      <c r="D127" s="12">
        <v>0.9</v>
      </c>
      <c r="E127" s="12">
        <v>0.3</v>
      </c>
      <c r="F127" s="12">
        <v>2</v>
      </c>
      <c r="G127" s="12">
        <v>-5.596822221222969E-2</v>
      </c>
    </row>
    <row r="128" spans="1:7" x14ac:dyDescent="0.25">
      <c r="A128" s="11" t="s">
        <v>292</v>
      </c>
      <c r="B128" s="12">
        <v>6.6</v>
      </c>
      <c r="C128" s="12">
        <v>1.7</v>
      </c>
      <c r="D128" s="12">
        <v>1</v>
      </c>
      <c r="E128" s="12">
        <v>0.1</v>
      </c>
      <c r="F128" s="12">
        <v>1.6</v>
      </c>
      <c r="G128" s="12">
        <v>-0.21553423634179633</v>
      </c>
    </row>
    <row r="129" spans="1:7" x14ac:dyDescent="0.25">
      <c r="A129" s="13" t="s">
        <v>43</v>
      </c>
      <c r="B129" s="12">
        <v>6.6</v>
      </c>
      <c r="C129" s="12">
        <v>1.7</v>
      </c>
      <c r="D129" s="12">
        <v>1</v>
      </c>
      <c r="E129" s="12">
        <v>0.1</v>
      </c>
      <c r="F129" s="12">
        <v>1.6</v>
      </c>
      <c r="G129" s="12">
        <v>-0.21553423634179633</v>
      </c>
    </row>
    <row r="130" spans="1:7" x14ac:dyDescent="0.25">
      <c r="A130" s="11" t="s">
        <v>374</v>
      </c>
      <c r="B130" s="12">
        <v>4.2</v>
      </c>
      <c r="C130" s="12">
        <v>0.3</v>
      </c>
      <c r="D130" s="12">
        <v>0.2</v>
      </c>
      <c r="E130" s="12">
        <v>0.1</v>
      </c>
      <c r="F130" s="12">
        <v>3.2</v>
      </c>
      <c r="G130" s="12">
        <v>-0.6377750184429547</v>
      </c>
    </row>
    <row r="131" spans="1:7" x14ac:dyDescent="0.25">
      <c r="A131" s="13" t="s">
        <v>36</v>
      </c>
      <c r="B131" s="12">
        <v>4.2</v>
      </c>
      <c r="C131" s="12">
        <v>0.3</v>
      </c>
      <c r="D131" s="12">
        <v>0.2</v>
      </c>
      <c r="E131" s="12">
        <v>0.1</v>
      </c>
      <c r="F131" s="12">
        <v>3.2</v>
      </c>
      <c r="G131" s="12">
        <v>-0.6377750184429547</v>
      </c>
    </row>
    <row r="132" spans="1:7" x14ac:dyDescent="0.25">
      <c r="A132" s="11" t="s">
        <v>136</v>
      </c>
      <c r="B132" s="12">
        <v>13.7</v>
      </c>
      <c r="C132" s="12">
        <v>1.6</v>
      </c>
      <c r="D132" s="12">
        <v>0.7</v>
      </c>
      <c r="E132" s="12">
        <v>0.3</v>
      </c>
      <c r="F132" s="12">
        <v>8.3000000000000007</v>
      </c>
      <c r="G132" s="12">
        <v>0.64565742387824798</v>
      </c>
    </row>
    <row r="133" spans="1:7" x14ac:dyDescent="0.25">
      <c r="A133" s="13" t="s">
        <v>107</v>
      </c>
      <c r="B133" s="12">
        <v>13.7</v>
      </c>
      <c r="C133" s="12">
        <v>1.6</v>
      </c>
      <c r="D133" s="12">
        <v>0.7</v>
      </c>
      <c r="E133" s="12">
        <v>0.3</v>
      </c>
      <c r="F133" s="12">
        <v>8.3000000000000007</v>
      </c>
      <c r="G133" s="12">
        <v>0.64565742387824798</v>
      </c>
    </row>
    <row r="134" spans="1:7" x14ac:dyDescent="0.25">
      <c r="A134" s="11" t="s">
        <v>21</v>
      </c>
      <c r="B134" s="12">
        <v>27.4</v>
      </c>
      <c r="C134" s="12">
        <v>3.1</v>
      </c>
      <c r="D134" s="12">
        <v>1.2</v>
      </c>
      <c r="E134" s="12">
        <v>0.7</v>
      </c>
      <c r="F134" s="12">
        <v>8.1</v>
      </c>
      <c r="G134" s="12">
        <v>1.8069152846924768</v>
      </c>
    </row>
    <row r="135" spans="1:7" x14ac:dyDescent="0.25">
      <c r="A135" s="13" t="s">
        <v>22</v>
      </c>
      <c r="B135" s="12">
        <v>27.4</v>
      </c>
      <c r="C135" s="12">
        <v>3.1</v>
      </c>
      <c r="D135" s="12">
        <v>1.2</v>
      </c>
      <c r="E135" s="12">
        <v>0.7</v>
      </c>
      <c r="F135" s="12">
        <v>8.1</v>
      </c>
      <c r="G135" s="12">
        <v>1.8069152846924768</v>
      </c>
    </row>
    <row r="136" spans="1:7" x14ac:dyDescent="0.25">
      <c r="A136" s="11" t="s">
        <v>187</v>
      </c>
      <c r="B136" s="12">
        <v>10.5</v>
      </c>
      <c r="C136" s="12">
        <v>1.5</v>
      </c>
      <c r="D136" s="12">
        <v>0.8</v>
      </c>
      <c r="E136" s="12">
        <v>0.3</v>
      </c>
      <c r="F136" s="12">
        <v>4.0999999999999996</v>
      </c>
      <c r="G136" s="12">
        <v>0.16520675836142051</v>
      </c>
    </row>
    <row r="137" spans="1:7" x14ac:dyDescent="0.25">
      <c r="A137" s="13" t="s">
        <v>20</v>
      </c>
      <c r="B137" s="12">
        <v>10.5</v>
      </c>
      <c r="C137" s="12">
        <v>1.5</v>
      </c>
      <c r="D137" s="12">
        <v>0.8</v>
      </c>
      <c r="E137" s="12">
        <v>0.3</v>
      </c>
      <c r="F137" s="12">
        <v>4.0999999999999996</v>
      </c>
      <c r="G137" s="12">
        <v>0.16520675836142051</v>
      </c>
    </row>
    <row r="138" spans="1:7" x14ac:dyDescent="0.25">
      <c r="A138" s="11" t="s">
        <v>445</v>
      </c>
      <c r="B138" s="12">
        <v>2.7</v>
      </c>
      <c r="C138" s="12">
        <v>0.6</v>
      </c>
      <c r="D138" s="12">
        <v>0</v>
      </c>
      <c r="E138" s="12">
        <v>0</v>
      </c>
      <c r="F138" s="12">
        <v>0.9</v>
      </c>
      <c r="G138" s="12">
        <v>-0.97112248825304226</v>
      </c>
    </row>
    <row r="139" spans="1:7" x14ac:dyDescent="0.25">
      <c r="A139" s="13" t="s">
        <v>47</v>
      </c>
      <c r="B139" s="12">
        <v>2.7</v>
      </c>
      <c r="C139" s="12">
        <v>0.6</v>
      </c>
      <c r="D139" s="12">
        <v>0</v>
      </c>
      <c r="E139" s="12">
        <v>0</v>
      </c>
      <c r="F139" s="12">
        <v>0.9</v>
      </c>
      <c r="G139" s="12">
        <v>-0.97112248825304226</v>
      </c>
    </row>
    <row r="140" spans="1:7" x14ac:dyDescent="0.25">
      <c r="A140" s="11" t="s">
        <v>328</v>
      </c>
      <c r="B140" s="12">
        <v>5.6</v>
      </c>
      <c r="C140" s="12">
        <v>0.6</v>
      </c>
      <c r="D140" s="12">
        <v>0.5</v>
      </c>
      <c r="E140" s="12">
        <v>0.1</v>
      </c>
      <c r="F140" s="12">
        <v>1.9</v>
      </c>
      <c r="G140" s="12">
        <v>-0.53512202096034867</v>
      </c>
    </row>
    <row r="141" spans="1:7" x14ac:dyDescent="0.25">
      <c r="A141" s="13" t="s">
        <v>107</v>
      </c>
      <c r="B141" s="12">
        <v>5.6</v>
      </c>
      <c r="C141" s="12">
        <v>0.6</v>
      </c>
      <c r="D141" s="12">
        <v>0.5</v>
      </c>
      <c r="E141" s="12">
        <v>0.1</v>
      </c>
      <c r="F141" s="12">
        <v>1.9</v>
      </c>
      <c r="G141" s="12">
        <v>-0.53512202096034867</v>
      </c>
    </row>
    <row r="142" spans="1:7" x14ac:dyDescent="0.25">
      <c r="A142" s="11" t="s">
        <v>334</v>
      </c>
      <c r="B142" s="12">
        <v>5.3</v>
      </c>
      <c r="C142" s="12">
        <v>1.1000000000000001</v>
      </c>
      <c r="D142" s="12">
        <v>0.9</v>
      </c>
      <c r="E142" s="12">
        <v>0</v>
      </c>
      <c r="F142" s="12">
        <v>1</v>
      </c>
      <c r="G142" s="12">
        <v>-0.46557227958540293</v>
      </c>
    </row>
    <row r="143" spans="1:7" x14ac:dyDescent="0.25">
      <c r="A143" s="13" t="s">
        <v>75</v>
      </c>
      <c r="B143" s="12">
        <v>5.3</v>
      </c>
      <c r="C143" s="12">
        <v>1.1000000000000001</v>
      </c>
      <c r="D143" s="12">
        <v>0.9</v>
      </c>
      <c r="E143" s="12">
        <v>0</v>
      </c>
      <c r="F143" s="12">
        <v>1</v>
      </c>
      <c r="G143" s="12">
        <v>-0.46557227958540293</v>
      </c>
    </row>
    <row r="144" spans="1:7" x14ac:dyDescent="0.25">
      <c r="A144" s="11" t="s">
        <v>96</v>
      </c>
      <c r="B144" s="12">
        <v>16.600000000000001</v>
      </c>
      <c r="C144" s="12">
        <v>4</v>
      </c>
      <c r="D144" s="12">
        <v>1.2</v>
      </c>
      <c r="E144" s="12">
        <v>0.4</v>
      </c>
      <c r="F144" s="12">
        <v>5.5</v>
      </c>
      <c r="G144" s="12">
        <v>1.0377927582426607</v>
      </c>
    </row>
    <row r="145" spans="1:7" x14ac:dyDescent="0.25">
      <c r="A145" s="13" t="s">
        <v>28</v>
      </c>
      <c r="B145" s="12">
        <v>16.600000000000001</v>
      </c>
      <c r="C145" s="12">
        <v>4</v>
      </c>
      <c r="D145" s="12">
        <v>1.2</v>
      </c>
      <c r="E145" s="12">
        <v>0.4</v>
      </c>
      <c r="F145" s="12">
        <v>5.5</v>
      </c>
      <c r="G145" s="12">
        <v>1.0377927582426607</v>
      </c>
    </row>
    <row r="146" spans="1:7" x14ac:dyDescent="0.25">
      <c r="A146" s="11" t="s">
        <v>182</v>
      </c>
      <c r="B146" s="12">
        <v>11.1</v>
      </c>
      <c r="C146" s="12">
        <v>1.2</v>
      </c>
      <c r="D146" s="12">
        <v>0.7</v>
      </c>
      <c r="E146" s="12">
        <v>0.8</v>
      </c>
      <c r="F146" s="12">
        <v>5.0999999999999996</v>
      </c>
      <c r="G146" s="12">
        <v>0.38257876177704581</v>
      </c>
    </row>
    <row r="147" spans="1:7" x14ac:dyDescent="0.25">
      <c r="A147" s="13" t="s">
        <v>54</v>
      </c>
      <c r="B147" s="12">
        <v>11.1</v>
      </c>
      <c r="C147" s="12">
        <v>1.2</v>
      </c>
      <c r="D147" s="12">
        <v>0.7</v>
      </c>
      <c r="E147" s="12">
        <v>0.8</v>
      </c>
      <c r="F147" s="12">
        <v>5.0999999999999996</v>
      </c>
      <c r="G147" s="12">
        <v>0.38257876177704581</v>
      </c>
    </row>
    <row r="148" spans="1:7" x14ac:dyDescent="0.25">
      <c r="A148" s="11" t="s">
        <v>363</v>
      </c>
      <c r="B148" s="12">
        <v>4.5999999999999996</v>
      </c>
      <c r="C148" s="12">
        <v>0.3</v>
      </c>
      <c r="D148" s="12">
        <v>0.2</v>
      </c>
      <c r="E148" s="12">
        <v>0.3</v>
      </c>
      <c r="F148" s="12">
        <v>1.7</v>
      </c>
      <c r="G148" s="12">
        <v>-0.66939186510321969</v>
      </c>
    </row>
    <row r="149" spans="1:7" x14ac:dyDescent="0.25">
      <c r="A149" s="13" t="s">
        <v>100</v>
      </c>
      <c r="B149" s="12">
        <v>4.5999999999999996</v>
      </c>
      <c r="C149" s="12">
        <v>0.3</v>
      </c>
      <c r="D149" s="12">
        <v>0.2</v>
      </c>
      <c r="E149" s="12">
        <v>0.3</v>
      </c>
      <c r="F149" s="12">
        <v>1.7</v>
      </c>
      <c r="G149" s="12">
        <v>-0.66939186510321969</v>
      </c>
    </row>
    <row r="150" spans="1:7" x14ac:dyDescent="0.25">
      <c r="A150" s="11" t="s">
        <v>290</v>
      </c>
      <c r="B150" s="12">
        <v>6.7</v>
      </c>
      <c r="C150" s="12">
        <v>0.8</v>
      </c>
      <c r="D150" s="12">
        <v>0.5</v>
      </c>
      <c r="E150" s="12">
        <v>0</v>
      </c>
      <c r="F150" s="12">
        <v>2.5</v>
      </c>
      <c r="G150" s="12">
        <v>-0.44282395390650608</v>
      </c>
    </row>
    <row r="151" spans="1:7" x14ac:dyDescent="0.25">
      <c r="A151" s="13" t="s">
        <v>26</v>
      </c>
      <c r="B151" s="12">
        <v>6.7</v>
      </c>
      <c r="C151" s="12">
        <v>0.8</v>
      </c>
      <c r="D151" s="12">
        <v>0.5</v>
      </c>
      <c r="E151" s="12">
        <v>0</v>
      </c>
      <c r="F151" s="12">
        <v>2.5</v>
      </c>
      <c r="G151" s="12">
        <v>-0.44282395390650608</v>
      </c>
    </row>
    <row r="152" spans="1:7" x14ac:dyDescent="0.25">
      <c r="A152" s="11" t="s">
        <v>390</v>
      </c>
      <c r="B152" s="12">
        <v>3.8</v>
      </c>
      <c r="C152" s="12">
        <v>2.2000000000000002</v>
      </c>
      <c r="D152" s="12">
        <v>0.4</v>
      </c>
      <c r="E152" s="12">
        <v>0.1</v>
      </c>
      <c r="F152" s="12">
        <v>1.5</v>
      </c>
      <c r="G152" s="12">
        <v>-0.51846412029444111</v>
      </c>
    </row>
    <row r="153" spans="1:7" x14ac:dyDescent="0.25">
      <c r="A153" s="13" t="s">
        <v>100</v>
      </c>
      <c r="B153" s="12">
        <v>3.8</v>
      </c>
      <c r="C153" s="12">
        <v>2.2000000000000002</v>
      </c>
      <c r="D153" s="12">
        <v>0.4</v>
      </c>
      <c r="E153" s="12">
        <v>0.1</v>
      </c>
      <c r="F153" s="12">
        <v>1.5</v>
      </c>
      <c r="G153" s="12">
        <v>-0.51846412029444111</v>
      </c>
    </row>
    <row r="154" spans="1:7" x14ac:dyDescent="0.25">
      <c r="A154" s="11" t="s">
        <v>294</v>
      </c>
      <c r="B154" s="12">
        <v>6.6</v>
      </c>
      <c r="C154" s="12">
        <v>0.3</v>
      </c>
      <c r="D154" s="12">
        <v>0.4</v>
      </c>
      <c r="E154" s="12">
        <v>1.3</v>
      </c>
      <c r="F154" s="12">
        <v>5.3</v>
      </c>
      <c r="G154" s="12">
        <v>0.13911553782844363</v>
      </c>
    </row>
    <row r="155" spans="1:7" x14ac:dyDescent="0.25">
      <c r="A155" s="13" t="s">
        <v>24</v>
      </c>
      <c r="B155" s="12">
        <v>6.6</v>
      </c>
      <c r="C155" s="12">
        <v>0.3</v>
      </c>
      <c r="D155" s="12">
        <v>0.4</v>
      </c>
      <c r="E155" s="12">
        <v>1.3</v>
      </c>
      <c r="F155" s="12">
        <v>5.3</v>
      </c>
      <c r="G155" s="12">
        <v>0.13911553782844363</v>
      </c>
    </row>
    <row r="156" spans="1:7" x14ac:dyDescent="0.25">
      <c r="A156" s="11" t="s">
        <v>494</v>
      </c>
      <c r="B156" s="12">
        <v>1.6</v>
      </c>
      <c r="C156" s="12">
        <v>0.2</v>
      </c>
      <c r="D156" s="12">
        <v>0.4</v>
      </c>
      <c r="E156" s="12">
        <v>0</v>
      </c>
      <c r="F156" s="12">
        <v>1.2</v>
      </c>
      <c r="G156" s="12">
        <v>-0.90974441031067832</v>
      </c>
    </row>
    <row r="157" spans="1:7" x14ac:dyDescent="0.25">
      <c r="A157" s="13" t="s">
        <v>92</v>
      </c>
      <c r="B157" s="12">
        <v>1.6</v>
      </c>
      <c r="C157" s="12">
        <v>0.2</v>
      </c>
      <c r="D157" s="12">
        <v>0.4</v>
      </c>
      <c r="E157" s="12">
        <v>0</v>
      </c>
      <c r="F157" s="12">
        <v>1.2</v>
      </c>
      <c r="G157" s="12">
        <v>-0.90974441031067832</v>
      </c>
    </row>
    <row r="158" spans="1:7" x14ac:dyDescent="0.25">
      <c r="A158" s="11" t="s">
        <v>101</v>
      </c>
      <c r="B158" s="12">
        <v>16.2</v>
      </c>
      <c r="C158" s="12">
        <v>1.1000000000000001</v>
      </c>
      <c r="D158" s="12">
        <v>1</v>
      </c>
      <c r="E158" s="12">
        <v>1</v>
      </c>
      <c r="F158" s="12">
        <v>6.6</v>
      </c>
      <c r="G158" s="12">
        <v>0.92674307268963108</v>
      </c>
    </row>
    <row r="159" spans="1:7" x14ac:dyDescent="0.25">
      <c r="A159" s="13" t="s">
        <v>24</v>
      </c>
      <c r="B159" s="12">
        <v>16.2</v>
      </c>
      <c r="C159" s="12">
        <v>1.1000000000000001</v>
      </c>
      <c r="D159" s="12">
        <v>1</v>
      </c>
      <c r="E159" s="12">
        <v>1</v>
      </c>
      <c r="F159" s="12">
        <v>6.6</v>
      </c>
      <c r="G159" s="12">
        <v>0.92674307268963108</v>
      </c>
    </row>
    <row r="160" spans="1:7" x14ac:dyDescent="0.25">
      <c r="A160" s="11" t="s">
        <v>402</v>
      </c>
      <c r="B160" s="12">
        <v>3.7</v>
      </c>
      <c r="C160" s="12">
        <v>0.4</v>
      </c>
      <c r="D160" s="12">
        <v>0.1</v>
      </c>
      <c r="E160" s="12">
        <v>0.2</v>
      </c>
      <c r="F160" s="12">
        <v>0.8</v>
      </c>
      <c r="G160" s="12">
        <v>-0.84632643731845958</v>
      </c>
    </row>
    <row r="161" spans="1:7" x14ac:dyDescent="0.25">
      <c r="A161" s="13" t="s">
        <v>43</v>
      </c>
      <c r="B161" s="12">
        <v>3.7</v>
      </c>
      <c r="C161" s="12">
        <v>0.4</v>
      </c>
      <c r="D161" s="12">
        <v>0.1</v>
      </c>
      <c r="E161" s="12">
        <v>0.2</v>
      </c>
      <c r="F161" s="12">
        <v>0.8</v>
      </c>
      <c r="G161" s="12">
        <v>-0.84632643731845958</v>
      </c>
    </row>
    <row r="162" spans="1:7" x14ac:dyDescent="0.25">
      <c r="A162" s="11" t="s">
        <v>284</v>
      </c>
      <c r="B162" s="12">
        <v>6.9</v>
      </c>
      <c r="C162" s="12">
        <v>1</v>
      </c>
      <c r="D162" s="12">
        <v>0.6</v>
      </c>
      <c r="E162" s="12">
        <v>0.3</v>
      </c>
      <c r="F162" s="12">
        <v>2.4</v>
      </c>
      <c r="G162" s="12">
        <v>-0.28052975327355917</v>
      </c>
    </row>
    <row r="163" spans="1:7" x14ac:dyDescent="0.25">
      <c r="A163" s="13" t="s">
        <v>40</v>
      </c>
      <c r="B163" s="12">
        <v>6.9</v>
      </c>
      <c r="C163" s="12">
        <v>1</v>
      </c>
      <c r="D163" s="12">
        <v>0.6</v>
      </c>
      <c r="E163" s="12">
        <v>0.3</v>
      </c>
      <c r="F163" s="12">
        <v>2.4</v>
      </c>
      <c r="G163" s="12">
        <v>-0.28052975327355917</v>
      </c>
    </row>
    <row r="164" spans="1:7" x14ac:dyDescent="0.25">
      <c r="A164" s="11" t="s">
        <v>301</v>
      </c>
      <c r="B164" s="12">
        <v>6.3</v>
      </c>
      <c r="C164" s="12">
        <v>0.8</v>
      </c>
      <c r="D164" s="12">
        <v>0.7</v>
      </c>
      <c r="E164" s="12">
        <v>0.1</v>
      </c>
      <c r="F164" s="12">
        <v>2.4</v>
      </c>
      <c r="G164" s="12">
        <v>-0.36810304619531597</v>
      </c>
    </row>
    <row r="165" spans="1:7" x14ac:dyDescent="0.25">
      <c r="A165" s="13" t="s">
        <v>92</v>
      </c>
      <c r="B165" s="12">
        <v>6.3</v>
      </c>
      <c r="C165" s="12">
        <v>0.8</v>
      </c>
      <c r="D165" s="12">
        <v>0.7</v>
      </c>
      <c r="E165" s="12">
        <v>0.1</v>
      </c>
      <c r="F165" s="12">
        <v>2.4</v>
      </c>
      <c r="G165" s="12">
        <v>-0.36810304619531597</v>
      </c>
    </row>
    <row r="166" spans="1:7" x14ac:dyDescent="0.25">
      <c r="A166" s="11" t="s">
        <v>193</v>
      </c>
      <c r="B166" s="12">
        <v>10.4</v>
      </c>
      <c r="C166" s="12">
        <v>1.5</v>
      </c>
      <c r="D166" s="12">
        <v>0.3</v>
      </c>
      <c r="E166" s="12">
        <v>1</v>
      </c>
      <c r="F166" s="12">
        <v>5.9</v>
      </c>
      <c r="G166" s="12">
        <v>0.37610142049812045</v>
      </c>
    </row>
    <row r="167" spans="1:7" x14ac:dyDescent="0.25">
      <c r="A167" s="13" t="s">
        <v>73</v>
      </c>
      <c r="B167" s="12">
        <v>10.4</v>
      </c>
      <c r="C167" s="12">
        <v>1.5</v>
      </c>
      <c r="D167" s="12">
        <v>0.3</v>
      </c>
      <c r="E167" s="12">
        <v>1</v>
      </c>
      <c r="F167" s="12">
        <v>5.9</v>
      </c>
      <c r="G167" s="12">
        <v>0.37610142049812045</v>
      </c>
    </row>
    <row r="168" spans="1:7" x14ac:dyDescent="0.25">
      <c r="A168" s="11" t="s">
        <v>61</v>
      </c>
      <c r="B168" s="12">
        <v>19.100000000000001</v>
      </c>
      <c r="C168" s="12">
        <v>10.7</v>
      </c>
      <c r="D168" s="12">
        <v>2.5</v>
      </c>
      <c r="E168" s="12">
        <v>0.1</v>
      </c>
      <c r="F168" s="12">
        <v>4.3</v>
      </c>
      <c r="G168" s="12">
        <v>2.1474348170696715</v>
      </c>
    </row>
    <row r="169" spans="1:7" x14ac:dyDescent="0.25">
      <c r="A169" s="13" t="s">
        <v>30</v>
      </c>
      <c r="B169" s="12">
        <v>19.100000000000001</v>
      </c>
      <c r="C169" s="12">
        <v>10.7</v>
      </c>
      <c r="D169" s="12">
        <v>2.5</v>
      </c>
      <c r="E169" s="12">
        <v>0.1</v>
      </c>
      <c r="F169" s="12">
        <v>4.3</v>
      </c>
      <c r="G169" s="12">
        <v>2.1474348170696715</v>
      </c>
    </row>
    <row r="170" spans="1:7" x14ac:dyDescent="0.25">
      <c r="A170" s="11" t="s">
        <v>434</v>
      </c>
      <c r="B170" s="12">
        <v>3</v>
      </c>
      <c r="C170" s="12">
        <v>0.2</v>
      </c>
      <c r="D170" s="12">
        <v>0.4</v>
      </c>
      <c r="E170" s="12">
        <v>0.1</v>
      </c>
      <c r="F170" s="12">
        <v>2.2000000000000002</v>
      </c>
      <c r="G170" s="12">
        <v>-0.72246079400885188</v>
      </c>
    </row>
    <row r="171" spans="1:7" x14ac:dyDescent="0.25">
      <c r="A171" s="13" t="s">
        <v>59</v>
      </c>
      <c r="B171" s="12">
        <v>3</v>
      </c>
      <c r="C171" s="12">
        <v>0.2</v>
      </c>
      <c r="D171" s="12">
        <v>0.4</v>
      </c>
      <c r="E171" s="12">
        <v>0.1</v>
      </c>
      <c r="F171" s="12">
        <v>2.2000000000000002</v>
      </c>
      <c r="G171" s="12">
        <v>-0.72246079400885188</v>
      </c>
    </row>
    <row r="172" spans="1:7" x14ac:dyDescent="0.25">
      <c r="A172" s="11" t="s">
        <v>523</v>
      </c>
      <c r="B172" s="12">
        <v>0</v>
      </c>
      <c r="C172" s="12">
        <v>0</v>
      </c>
      <c r="D172" s="12">
        <v>0</v>
      </c>
      <c r="E172" s="12">
        <v>0</v>
      </c>
      <c r="F172" s="12">
        <v>0</v>
      </c>
      <c r="G172" s="12">
        <v>-1.2482566105665871</v>
      </c>
    </row>
    <row r="173" spans="1:7" x14ac:dyDescent="0.25">
      <c r="A173" s="13" t="s">
        <v>22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-1.2482566105665871</v>
      </c>
    </row>
    <row r="174" spans="1:7" x14ac:dyDescent="0.25">
      <c r="A174" s="11" t="s">
        <v>313</v>
      </c>
      <c r="B174" s="12">
        <v>6</v>
      </c>
      <c r="C174" s="12">
        <v>0.6</v>
      </c>
      <c r="D174" s="12">
        <v>0.9</v>
      </c>
      <c r="E174" s="12">
        <v>0.6</v>
      </c>
      <c r="F174" s="12">
        <v>2.5</v>
      </c>
      <c r="G174" s="12">
        <v>-0.15562494702391455</v>
      </c>
    </row>
    <row r="175" spans="1:7" x14ac:dyDescent="0.25">
      <c r="A175" s="13" t="s">
        <v>79</v>
      </c>
      <c r="B175" s="12">
        <v>6</v>
      </c>
      <c r="C175" s="12">
        <v>0.6</v>
      </c>
      <c r="D175" s="12">
        <v>0.9</v>
      </c>
      <c r="E175" s="12">
        <v>0.6</v>
      </c>
      <c r="F175" s="12">
        <v>2.5</v>
      </c>
      <c r="G175" s="12">
        <v>-0.15562494702391455</v>
      </c>
    </row>
    <row r="176" spans="1:7" x14ac:dyDescent="0.25">
      <c r="A176" s="11" t="s">
        <v>471</v>
      </c>
      <c r="B176" s="12">
        <v>2.2000000000000002</v>
      </c>
      <c r="C176" s="12">
        <v>0.6</v>
      </c>
      <c r="D176" s="12">
        <v>0.6</v>
      </c>
      <c r="E176" s="12">
        <v>0.2</v>
      </c>
      <c r="F176" s="12">
        <v>3.4</v>
      </c>
      <c r="G176" s="12">
        <v>-0.51917635796985429</v>
      </c>
    </row>
    <row r="177" spans="1:7" x14ac:dyDescent="0.25">
      <c r="A177" s="13" t="s">
        <v>38</v>
      </c>
      <c r="B177" s="12">
        <v>2.2000000000000002</v>
      </c>
      <c r="C177" s="12">
        <v>0.6</v>
      </c>
      <c r="D177" s="12">
        <v>0.6</v>
      </c>
      <c r="E177" s="12">
        <v>0.2</v>
      </c>
      <c r="F177" s="12">
        <v>3.4</v>
      </c>
      <c r="G177" s="12">
        <v>-0.51917635796985429</v>
      </c>
    </row>
    <row r="178" spans="1:7" x14ac:dyDescent="0.25">
      <c r="A178" s="11" t="s">
        <v>315</v>
      </c>
      <c r="B178" s="12">
        <v>6</v>
      </c>
      <c r="C178" s="12">
        <v>1.1000000000000001</v>
      </c>
      <c r="D178" s="12">
        <v>0.5</v>
      </c>
      <c r="E178" s="12">
        <v>0.5</v>
      </c>
      <c r="F178" s="12">
        <v>4.3</v>
      </c>
      <c r="G178" s="12">
        <v>-0.12716574679899417</v>
      </c>
    </row>
    <row r="179" spans="1:7" x14ac:dyDescent="0.25">
      <c r="A179" s="13" t="s">
        <v>40</v>
      </c>
      <c r="B179" s="12">
        <v>6</v>
      </c>
      <c r="C179" s="12">
        <v>1.1000000000000001</v>
      </c>
      <c r="D179" s="12">
        <v>0.5</v>
      </c>
      <c r="E179" s="12">
        <v>0.5</v>
      </c>
      <c r="F179" s="12">
        <v>4.3</v>
      </c>
      <c r="G179" s="12">
        <v>-0.12716574679899417</v>
      </c>
    </row>
    <row r="180" spans="1:7" x14ac:dyDescent="0.25">
      <c r="A180" s="11" t="s">
        <v>476</v>
      </c>
      <c r="B180" s="12">
        <v>2</v>
      </c>
      <c r="C180" s="12">
        <v>0.3</v>
      </c>
      <c r="D180" s="12">
        <v>0.2</v>
      </c>
      <c r="E180" s="12">
        <v>0.7</v>
      </c>
      <c r="F180" s="12">
        <v>2.8</v>
      </c>
      <c r="G180" s="12">
        <v>-0.57532959046767551</v>
      </c>
    </row>
    <row r="181" spans="1:7" x14ac:dyDescent="0.25">
      <c r="A181" s="13" t="s">
        <v>22</v>
      </c>
      <c r="B181" s="12">
        <v>2</v>
      </c>
      <c r="C181" s="12">
        <v>0.3</v>
      </c>
      <c r="D181" s="12">
        <v>0.2</v>
      </c>
      <c r="E181" s="12">
        <v>0.7</v>
      </c>
      <c r="F181" s="12">
        <v>2.8</v>
      </c>
      <c r="G181" s="12">
        <v>-0.57532959046767551</v>
      </c>
    </row>
    <row r="182" spans="1:7" x14ac:dyDescent="0.25">
      <c r="A182" s="11" t="s">
        <v>159</v>
      </c>
      <c r="B182" s="12">
        <v>12.3</v>
      </c>
      <c r="C182" s="12">
        <v>1.7</v>
      </c>
      <c r="D182" s="12">
        <v>1.9</v>
      </c>
      <c r="E182" s="12">
        <v>0.4</v>
      </c>
      <c r="F182" s="12">
        <v>2.6</v>
      </c>
      <c r="G182" s="12">
        <v>0.57069254739477127</v>
      </c>
    </row>
    <row r="183" spans="1:7" x14ac:dyDescent="0.25">
      <c r="A183" s="13" t="s">
        <v>26</v>
      </c>
      <c r="B183" s="12">
        <v>12.3</v>
      </c>
      <c r="C183" s="12">
        <v>1.7</v>
      </c>
      <c r="D183" s="12">
        <v>1.9</v>
      </c>
      <c r="E183" s="12">
        <v>0.4</v>
      </c>
      <c r="F183" s="12">
        <v>2.6</v>
      </c>
      <c r="G183" s="12">
        <v>0.57069254739477127</v>
      </c>
    </row>
    <row r="184" spans="1:7" x14ac:dyDescent="0.25">
      <c r="A184" s="11" t="s">
        <v>344</v>
      </c>
      <c r="B184" s="12">
        <v>5</v>
      </c>
      <c r="C184" s="12">
        <v>1.7</v>
      </c>
      <c r="D184" s="12">
        <v>0.5</v>
      </c>
      <c r="E184" s="12">
        <v>0.2</v>
      </c>
      <c r="F184" s="12">
        <v>1.6</v>
      </c>
      <c r="G184" s="12">
        <v>-0.43477632329834442</v>
      </c>
    </row>
    <row r="185" spans="1:7" x14ac:dyDescent="0.25">
      <c r="A185" s="13" t="s">
        <v>94</v>
      </c>
      <c r="B185" s="12">
        <v>5</v>
      </c>
      <c r="C185" s="12">
        <v>1.7</v>
      </c>
      <c r="D185" s="12">
        <v>0.5</v>
      </c>
      <c r="E185" s="12">
        <v>0.2</v>
      </c>
      <c r="F185" s="12">
        <v>1.6</v>
      </c>
      <c r="G185" s="12">
        <v>-0.43477632329834442</v>
      </c>
    </row>
    <row r="186" spans="1:7" x14ac:dyDescent="0.25">
      <c r="A186" s="11" t="s">
        <v>212</v>
      </c>
      <c r="B186" s="12">
        <v>9.6</v>
      </c>
      <c r="C186" s="12">
        <v>1.5</v>
      </c>
      <c r="D186" s="12">
        <v>0.8</v>
      </c>
      <c r="E186" s="12">
        <v>0.4</v>
      </c>
      <c r="F186" s="12">
        <v>2.4</v>
      </c>
      <c r="G186" s="12">
        <v>1.614580035733762E-2</v>
      </c>
    </row>
    <row r="187" spans="1:7" x14ac:dyDescent="0.25">
      <c r="A187" s="13" t="s">
        <v>85</v>
      </c>
      <c r="B187" s="12">
        <v>9.6</v>
      </c>
      <c r="C187" s="12">
        <v>1.5</v>
      </c>
      <c r="D187" s="12">
        <v>0.8</v>
      </c>
      <c r="E187" s="12">
        <v>0.4</v>
      </c>
      <c r="F187" s="12">
        <v>2.4</v>
      </c>
      <c r="G187" s="12">
        <v>1.614580035733762E-2</v>
      </c>
    </row>
    <row r="188" spans="1:7" x14ac:dyDescent="0.25">
      <c r="A188" s="11" t="s">
        <v>147</v>
      </c>
      <c r="B188" s="12">
        <v>13.1</v>
      </c>
      <c r="C188" s="12">
        <v>4.4000000000000004</v>
      </c>
      <c r="D188" s="12">
        <v>0.7</v>
      </c>
      <c r="E188" s="12">
        <v>0</v>
      </c>
      <c r="F188" s="12">
        <v>1.8</v>
      </c>
      <c r="G188" s="12">
        <v>0.29273400238477576</v>
      </c>
    </row>
    <row r="189" spans="1:7" x14ac:dyDescent="0.25">
      <c r="A189" s="13" t="s">
        <v>107</v>
      </c>
      <c r="B189" s="12">
        <v>13.1</v>
      </c>
      <c r="C189" s="12">
        <v>4.4000000000000004</v>
      </c>
      <c r="D189" s="12">
        <v>0.7</v>
      </c>
      <c r="E189" s="12">
        <v>0</v>
      </c>
      <c r="F189" s="12">
        <v>1.8</v>
      </c>
      <c r="G189" s="12">
        <v>0.29273400238477576</v>
      </c>
    </row>
    <row r="190" spans="1:7" x14ac:dyDescent="0.25">
      <c r="A190" s="11" t="s">
        <v>464</v>
      </c>
      <c r="B190" s="12">
        <v>2.2999999999999998</v>
      </c>
      <c r="C190" s="12">
        <v>0</v>
      </c>
      <c r="D190" s="12">
        <v>0</v>
      </c>
      <c r="E190" s="12">
        <v>0</v>
      </c>
      <c r="F190" s="12">
        <v>1.7</v>
      </c>
      <c r="G190" s="12">
        <v>-0.99280146554273396</v>
      </c>
    </row>
    <row r="191" spans="1:7" x14ac:dyDescent="0.25">
      <c r="A191" s="13" t="s">
        <v>79</v>
      </c>
      <c r="B191" s="12">
        <v>2.2999999999999998</v>
      </c>
      <c r="C191" s="12">
        <v>0</v>
      </c>
      <c r="D191" s="12">
        <v>0</v>
      </c>
      <c r="E191" s="12">
        <v>0</v>
      </c>
      <c r="F191" s="12">
        <v>1.7</v>
      </c>
      <c r="G191" s="12">
        <v>-0.99280146554273396</v>
      </c>
    </row>
    <row r="192" spans="1:7" x14ac:dyDescent="0.25">
      <c r="A192" s="11" t="s">
        <v>50</v>
      </c>
      <c r="B192" s="12">
        <v>20.7</v>
      </c>
      <c r="C192" s="12">
        <v>5.6</v>
      </c>
      <c r="D192" s="12">
        <v>0.8</v>
      </c>
      <c r="E192" s="12">
        <v>0.3</v>
      </c>
      <c r="F192" s="12">
        <v>3.5</v>
      </c>
      <c r="G192" s="12">
        <v>1.0898961200967865</v>
      </c>
    </row>
    <row r="193" spans="1:7" x14ac:dyDescent="0.25">
      <c r="A193" s="13" t="s">
        <v>34</v>
      </c>
      <c r="B193" s="12">
        <v>20.7</v>
      </c>
      <c r="C193" s="12">
        <v>5.6</v>
      </c>
      <c r="D193" s="12">
        <v>0.8</v>
      </c>
      <c r="E193" s="12">
        <v>0.3</v>
      </c>
      <c r="F193" s="12">
        <v>3.5</v>
      </c>
      <c r="G193" s="12">
        <v>1.0898961200967865</v>
      </c>
    </row>
    <row r="194" spans="1:7" x14ac:dyDescent="0.25">
      <c r="A194" s="11" t="s">
        <v>499</v>
      </c>
      <c r="B194" s="12">
        <v>1.2</v>
      </c>
      <c r="C194" s="12">
        <v>0.6</v>
      </c>
      <c r="D194" s="12">
        <v>0</v>
      </c>
      <c r="E194" s="12">
        <v>0.2</v>
      </c>
      <c r="F194" s="12">
        <v>2.4</v>
      </c>
      <c r="G194" s="12">
        <v>-0.85750231618204387</v>
      </c>
    </row>
    <row r="195" spans="1:7" x14ac:dyDescent="0.25">
      <c r="A195" s="13" t="s">
        <v>94</v>
      </c>
      <c r="B195" s="12">
        <v>1.2</v>
      </c>
      <c r="C195" s="12">
        <v>0.6</v>
      </c>
      <c r="D195" s="12">
        <v>0</v>
      </c>
      <c r="E195" s="12">
        <v>0.2</v>
      </c>
      <c r="F195" s="12">
        <v>2.4</v>
      </c>
      <c r="G195" s="12">
        <v>-0.85750231618204387</v>
      </c>
    </row>
    <row r="196" spans="1:7" x14ac:dyDescent="0.25">
      <c r="A196" s="11" t="s">
        <v>428</v>
      </c>
      <c r="B196" s="12">
        <v>3</v>
      </c>
      <c r="C196" s="12">
        <v>0.7</v>
      </c>
      <c r="D196" s="12">
        <v>0.3</v>
      </c>
      <c r="E196" s="12">
        <v>0.7</v>
      </c>
      <c r="F196" s="12">
        <v>2.8</v>
      </c>
      <c r="G196" s="12">
        <v>-0.44577137315236959</v>
      </c>
    </row>
    <row r="197" spans="1:7" x14ac:dyDescent="0.25">
      <c r="A197" s="13" t="s">
        <v>75</v>
      </c>
      <c r="B197" s="12">
        <v>3</v>
      </c>
      <c r="C197" s="12">
        <v>0.7</v>
      </c>
      <c r="D197" s="12">
        <v>0.3</v>
      </c>
      <c r="E197" s="12">
        <v>0.7</v>
      </c>
      <c r="F197" s="12">
        <v>2.8</v>
      </c>
      <c r="G197" s="12">
        <v>-0.44577137315236959</v>
      </c>
    </row>
    <row r="198" spans="1:7" x14ac:dyDescent="0.25">
      <c r="A198" s="11" t="s">
        <v>252</v>
      </c>
      <c r="B198" s="12">
        <v>8.1999999999999993</v>
      </c>
      <c r="C198" s="12">
        <v>1</v>
      </c>
      <c r="D198" s="12">
        <v>0.3</v>
      </c>
      <c r="E198" s="12">
        <v>0.4</v>
      </c>
      <c r="F198" s="12">
        <v>3.2</v>
      </c>
      <c r="G198" s="12">
        <v>-0.21763044116375746</v>
      </c>
    </row>
    <row r="199" spans="1:7" x14ac:dyDescent="0.25">
      <c r="A199" s="13" t="s">
        <v>30</v>
      </c>
      <c r="B199" s="12">
        <v>8.1999999999999993</v>
      </c>
      <c r="C199" s="12">
        <v>1</v>
      </c>
      <c r="D199" s="12">
        <v>0.3</v>
      </c>
      <c r="E199" s="12">
        <v>0.4</v>
      </c>
      <c r="F199" s="12">
        <v>3.2</v>
      </c>
      <c r="G199" s="12">
        <v>-0.21763044116375746</v>
      </c>
    </row>
    <row r="200" spans="1:7" x14ac:dyDescent="0.25">
      <c r="A200" s="11" t="s">
        <v>228</v>
      </c>
      <c r="B200" s="12">
        <v>9.1</v>
      </c>
      <c r="C200" s="12">
        <v>1.5</v>
      </c>
      <c r="D200" s="12">
        <v>1</v>
      </c>
      <c r="E200" s="12">
        <v>0.9</v>
      </c>
      <c r="F200" s="12">
        <v>3.4</v>
      </c>
      <c r="G200" s="12">
        <v>0.3131280210131569</v>
      </c>
    </row>
    <row r="201" spans="1:7" x14ac:dyDescent="0.25">
      <c r="A201" s="13" t="s">
        <v>94</v>
      </c>
      <c r="B201" s="12">
        <v>9.1</v>
      </c>
      <c r="C201" s="12">
        <v>1.5</v>
      </c>
      <c r="D201" s="12">
        <v>1</v>
      </c>
      <c r="E201" s="12">
        <v>0.9</v>
      </c>
      <c r="F201" s="12">
        <v>3.4</v>
      </c>
      <c r="G201" s="12">
        <v>0.3131280210131569</v>
      </c>
    </row>
    <row r="202" spans="1:7" x14ac:dyDescent="0.25">
      <c r="A202" s="11" t="s">
        <v>303</v>
      </c>
      <c r="B202" s="12">
        <v>6.3</v>
      </c>
      <c r="C202" s="12">
        <v>1</v>
      </c>
      <c r="D202" s="12">
        <v>0.8</v>
      </c>
      <c r="E202" s="12">
        <v>0.7</v>
      </c>
      <c r="F202" s="12">
        <v>4.0999999999999996</v>
      </c>
      <c r="G202" s="12">
        <v>3.3344380780653098E-2</v>
      </c>
    </row>
    <row r="203" spans="1:7" x14ac:dyDescent="0.25">
      <c r="A203" s="13" t="s">
        <v>26</v>
      </c>
      <c r="B203" s="12">
        <v>6.3</v>
      </c>
      <c r="C203" s="12">
        <v>1</v>
      </c>
      <c r="D203" s="12">
        <v>0.8</v>
      </c>
      <c r="E203" s="12">
        <v>0.7</v>
      </c>
      <c r="F203" s="12">
        <v>4.0999999999999996</v>
      </c>
      <c r="G203" s="12">
        <v>3.3344380780653098E-2</v>
      </c>
    </row>
    <row r="204" spans="1:7" x14ac:dyDescent="0.25">
      <c r="A204" s="11" t="s">
        <v>530</v>
      </c>
      <c r="B204" s="12">
        <v>0</v>
      </c>
      <c r="C204" s="12">
        <v>0.3</v>
      </c>
      <c r="D204" s="12">
        <v>0.3</v>
      </c>
      <c r="E204" s="12">
        <v>0</v>
      </c>
      <c r="F204" s="12">
        <v>0.7</v>
      </c>
      <c r="G204" s="12">
        <v>-1.0556162159729565</v>
      </c>
    </row>
    <row r="205" spans="1:7" x14ac:dyDescent="0.25">
      <c r="A205" s="13" t="s">
        <v>75</v>
      </c>
      <c r="B205" s="12">
        <v>0</v>
      </c>
      <c r="C205" s="12">
        <v>0.3</v>
      </c>
      <c r="D205" s="12">
        <v>0.3</v>
      </c>
      <c r="E205" s="12">
        <v>0</v>
      </c>
      <c r="F205" s="12">
        <v>0.7</v>
      </c>
      <c r="G205" s="12">
        <v>-1.0556162159729565</v>
      </c>
    </row>
    <row r="206" spans="1:7" x14ac:dyDescent="0.25">
      <c r="A206" s="11" t="s">
        <v>369</v>
      </c>
      <c r="B206" s="12">
        <v>4.4000000000000004</v>
      </c>
      <c r="C206" s="12">
        <v>1</v>
      </c>
      <c r="D206" s="12">
        <v>0.5</v>
      </c>
      <c r="E206" s="12">
        <v>0.2</v>
      </c>
      <c r="F206" s="12">
        <v>1.2</v>
      </c>
      <c r="G206" s="12">
        <v>-0.57475831788887721</v>
      </c>
    </row>
    <row r="207" spans="1:7" x14ac:dyDescent="0.25">
      <c r="A207" s="13" t="s">
        <v>49</v>
      </c>
      <c r="B207" s="12">
        <v>4.4000000000000004</v>
      </c>
      <c r="C207" s="12">
        <v>1</v>
      </c>
      <c r="D207" s="12">
        <v>0.5</v>
      </c>
      <c r="E207" s="12">
        <v>0.2</v>
      </c>
      <c r="F207" s="12">
        <v>1.2</v>
      </c>
      <c r="G207" s="12">
        <v>-0.57475831788887721</v>
      </c>
    </row>
    <row r="208" spans="1:7" x14ac:dyDescent="0.25">
      <c r="A208" s="11" t="s">
        <v>386</v>
      </c>
      <c r="B208" s="12">
        <v>4</v>
      </c>
      <c r="C208" s="12">
        <v>1.6</v>
      </c>
      <c r="D208" s="12">
        <v>0.5</v>
      </c>
      <c r="E208" s="12">
        <v>0</v>
      </c>
      <c r="F208" s="12">
        <v>1</v>
      </c>
      <c r="G208" s="12">
        <v>-0.61477482642222459</v>
      </c>
    </row>
    <row r="209" spans="1:7" x14ac:dyDescent="0.25">
      <c r="A209" s="13" t="s">
        <v>85</v>
      </c>
      <c r="B209" s="12">
        <v>4</v>
      </c>
      <c r="C209" s="12">
        <v>1.6</v>
      </c>
      <c r="D209" s="12">
        <v>0.5</v>
      </c>
      <c r="E209" s="12">
        <v>0</v>
      </c>
      <c r="F209" s="12">
        <v>1</v>
      </c>
      <c r="G209" s="12">
        <v>-0.61477482642222459</v>
      </c>
    </row>
    <row r="210" spans="1:7" x14ac:dyDescent="0.25">
      <c r="A210" s="11" t="s">
        <v>320</v>
      </c>
      <c r="B210" s="12">
        <v>5.9</v>
      </c>
      <c r="C210" s="12">
        <v>0.9</v>
      </c>
      <c r="D210" s="12">
        <v>0.6</v>
      </c>
      <c r="E210" s="12">
        <v>0.7</v>
      </c>
      <c r="F210" s="12">
        <v>3.1</v>
      </c>
      <c r="G210" s="12">
        <v>-0.14775564493067012</v>
      </c>
    </row>
    <row r="211" spans="1:7" x14ac:dyDescent="0.25">
      <c r="A211" s="13" t="s">
        <v>83</v>
      </c>
      <c r="B211" s="12">
        <v>5.9</v>
      </c>
      <c r="C211" s="12">
        <v>0.9</v>
      </c>
      <c r="D211" s="12">
        <v>0.6</v>
      </c>
      <c r="E211" s="12">
        <v>0.7</v>
      </c>
      <c r="F211" s="12">
        <v>3.1</v>
      </c>
      <c r="G211" s="12">
        <v>-0.14775564493067012</v>
      </c>
    </row>
    <row r="212" spans="1:7" x14ac:dyDescent="0.25">
      <c r="A212" s="11" t="s">
        <v>171</v>
      </c>
      <c r="B212" s="12">
        <v>11.4</v>
      </c>
      <c r="C212" s="12">
        <v>3.7</v>
      </c>
      <c r="D212" s="12">
        <v>1.2</v>
      </c>
      <c r="E212" s="12">
        <v>0.2</v>
      </c>
      <c r="F212" s="12">
        <v>2.4</v>
      </c>
      <c r="G212" s="12">
        <v>0.41823673935908356</v>
      </c>
    </row>
    <row r="213" spans="1:7" x14ac:dyDescent="0.25">
      <c r="A213" s="13" t="s">
        <v>30</v>
      </c>
      <c r="B213" s="12">
        <v>11.4</v>
      </c>
      <c r="C213" s="12">
        <v>3.7</v>
      </c>
      <c r="D213" s="12">
        <v>1.2</v>
      </c>
      <c r="E213" s="12">
        <v>0.2</v>
      </c>
      <c r="F213" s="12">
        <v>2.4</v>
      </c>
      <c r="G213" s="12">
        <v>0.41823673935908356</v>
      </c>
    </row>
    <row r="214" spans="1:7" x14ac:dyDescent="0.25">
      <c r="A214" s="11" t="s">
        <v>69</v>
      </c>
      <c r="B214" s="12">
        <v>18.2</v>
      </c>
      <c r="C214" s="12">
        <v>2.1</v>
      </c>
      <c r="D214" s="12">
        <v>0.7</v>
      </c>
      <c r="E214" s="12">
        <v>0.4</v>
      </c>
      <c r="F214" s="12">
        <v>9.3000000000000007</v>
      </c>
      <c r="G214" s="12">
        <v>1.0468067431715751</v>
      </c>
    </row>
    <row r="215" spans="1:7" x14ac:dyDescent="0.25">
      <c r="A215" s="13" t="s">
        <v>32</v>
      </c>
      <c r="B215" s="12">
        <v>18.2</v>
      </c>
      <c r="C215" s="12">
        <v>2.1</v>
      </c>
      <c r="D215" s="12">
        <v>0.7</v>
      </c>
      <c r="E215" s="12">
        <v>0.4</v>
      </c>
      <c r="F215" s="12">
        <v>9.3000000000000007</v>
      </c>
      <c r="G215" s="12">
        <v>1.0468067431715751</v>
      </c>
    </row>
    <row r="216" spans="1:7" x14ac:dyDescent="0.25">
      <c r="A216" s="11" t="s">
        <v>128</v>
      </c>
      <c r="B216" s="12">
        <v>14</v>
      </c>
      <c r="C216" s="12">
        <v>2.8</v>
      </c>
      <c r="D216" s="12">
        <v>0.8</v>
      </c>
      <c r="E216" s="12">
        <v>0.9</v>
      </c>
      <c r="F216" s="12">
        <v>6.8</v>
      </c>
      <c r="G216" s="12">
        <v>0.91344035272519974</v>
      </c>
    </row>
    <row r="217" spans="1:7" x14ac:dyDescent="0.25">
      <c r="A217" s="13" t="s">
        <v>43</v>
      </c>
      <c r="B217" s="12">
        <v>14</v>
      </c>
      <c r="C217" s="12">
        <v>2.8</v>
      </c>
      <c r="D217" s="12">
        <v>0.8</v>
      </c>
      <c r="E217" s="12">
        <v>0.9</v>
      </c>
      <c r="F217" s="12">
        <v>6.8</v>
      </c>
      <c r="G217" s="12">
        <v>0.91344035272519974</v>
      </c>
    </row>
    <row r="218" spans="1:7" x14ac:dyDescent="0.25">
      <c r="A218" s="11" t="s">
        <v>188</v>
      </c>
      <c r="B218" s="12">
        <v>10.4</v>
      </c>
      <c r="C218" s="12">
        <v>0.9</v>
      </c>
      <c r="D218" s="12">
        <v>1</v>
      </c>
      <c r="E218" s="12">
        <v>2.5</v>
      </c>
      <c r="F218" s="12">
        <v>13.6</v>
      </c>
      <c r="G218" s="12">
        <v>1.6926286340918923</v>
      </c>
    </row>
    <row r="219" spans="1:7" x14ac:dyDescent="0.25">
      <c r="A219" s="13" t="s">
        <v>30</v>
      </c>
      <c r="B219" s="12">
        <v>10.4</v>
      </c>
      <c r="C219" s="12">
        <v>0.9</v>
      </c>
      <c r="D219" s="12">
        <v>1</v>
      </c>
      <c r="E219" s="12">
        <v>2.5</v>
      </c>
      <c r="F219" s="12">
        <v>13.6</v>
      </c>
      <c r="G219" s="12">
        <v>1.6926286340918923</v>
      </c>
    </row>
    <row r="220" spans="1:7" x14ac:dyDescent="0.25">
      <c r="A220" s="11" t="s">
        <v>478</v>
      </c>
      <c r="B220" s="12">
        <v>2</v>
      </c>
      <c r="C220" s="12">
        <v>0</v>
      </c>
      <c r="D220" s="12">
        <v>0</v>
      </c>
      <c r="E220" s="12">
        <v>0</v>
      </c>
      <c r="F220" s="12">
        <v>1</v>
      </c>
      <c r="G220" s="12">
        <v>-1.0648079506372632</v>
      </c>
    </row>
    <row r="221" spans="1:7" x14ac:dyDescent="0.25">
      <c r="A221" s="13" t="s">
        <v>24</v>
      </c>
      <c r="B221" s="12">
        <v>2</v>
      </c>
      <c r="C221" s="12">
        <v>0</v>
      </c>
      <c r="D221" s="12">
        <v>0</v>
      </c>
      <c r="E221" s="12">
        <v>0</v>
      </c>
      <c r="F221" s="12">
        <v>1</v>
      </c>
      <c r="G221" s="12">
        <v>-1.0648079506372632</v>
      </c>
    </row>
    <row r="222" spans="1:7" x14ac:dyDescent="0.25">
      <c r="A222" s="11" t="s">
        <v>298</v>
      </c>
      <c r="B222" s="12">
        <v>6.4</v>
      </c>
      <c r="C222" s="12">
        <v>0.9</v>
      </c>
      <c r="D222" s="12">
        <v>0.8</v>
      </c>
      <c r="E222" s="12">
        <v>0.3</v>
      </c>
      <c r="F222" s="12">
        <v>4.7</v>
      </c>
      <c r="G222" s="12">
        <v>-6.2384681482127946E-2</v>
      </c>
    </row>
    <row r="223" spans="1:7" x14ac:dyDescent="0.25">
      <c r="A223" s="13" t="s">
        <v>45</v>
      </c>
      <c r="B223" s="12">
        <v>6.4</v>
      </c>
      <c r="C223" s="12">
        <v>0.9</v>
      </c>
      <c r="D223" s="12">
        <v>0.8</v>
      </c>
      <c r="E223" s="12">
        <v>0.3</v>
      </c>
      <c r="F223" s="12">
        <v>4.7</v>
      </c>
      <c r="G223" s="12">
        <v>-6.2384681482127946E-2</v>
      </c>
    </row>
    <row r="224" spans="1:7" x14ac:dyDescent="0.25">
      <c r="A224" s="11" t="s">
        <v>37</v>
      </c>
      <c r="B224" s="12">
        <v>22.7</v>
      </c>
      <c r="C224" s="12">
        <v>4</v>
      </c>
      <c r="D224" s="12">
        <v>1.1000000000000001</v>
      </c>
      <c r="E224" s="12">
        <v>0.4</v>
      </c>
      <c r="F224" s="12">
        <v>4.3</v>
      </c>
      <c r="G224" s="12">
        <v>1.2191716109772777</v>
      </c>
    </row>
    <row r="225" spans="1:7" x14ac:dyDescent="0.25">
      <c r="A225" s="13" t="s">
        <v>38</v>
      </c>
      <c r="B225" s="12">
        <v>22.7</v>
      </c>
      <c r="C225" s="12">
        <v>4</v>
      </c>
      <c r="D225" s="12">
        <v>1.1000000000000001</v>
      </c>
      <c r="E225" s="12">
        <v>0.4</v>
      </c>
      <c r="F225" s="12">
        <v>4.3</v>
      </c>
      <c r="G225" s="12">
        <v>1.2191716109772777</v>
      </c>
    </row>
    <row r="226" spans="1:7" x14ac:dyDescent="0.25">
      <c r="A226" s="11" t="s">
        <v>35</v>
      </c>
      <c r="B226" s="12">
        <v>22.7</v>
      </c>
      <c r="C226" s="12">
        <v>2.9</v>
      </c>
      <c r="D226" s="12">
        <v>1.5</v>
      </c>
      <c r="E226" s="12">
        <v>1.3</v>
      </c>
      <c r="F226" s="12">
        <v>11.7</v>
      </c>
      <c r="G226" s="12">
        <v>2.1458382900948507</v>
      </c>
    </row>
    <row r="227" spans="1:7" x14ac:dyDescent="0.25">
      <c r="A227" s="13" t="s">
        <v>36</v>
      </c>
      <c r="B227" s="12">
        <v>22.7</v>
      </c>
      <c r="C227" s="12">
        <v>2.9</v>
      </c>
      <c r="D227" s="12">
        <v>1.5</v>
      </c>
      <c r="E227" s="12">
        <v>1.3</v>
      </c>
      <c r="F227" s="12">
        <v>11.7</v>
      </c>
      <c r="G227" s="12">
        <v>2.1458382900948507</v>
      </c>
    </row>
    <row r="228" spans="1:7" x14ac:dyDescent="0.25">
      <c r="A228" s="11" t="s">
        <v>181</v>
      </c>
      <c r="B228" s="12">
        <v>11.1</v>
      </c>
      <c r="C228" s="12">
        <v>1.8</v>
      </c>
      <c r="D228" s="12">
        <v>1.5</v>
      </c>
      <c r="E228" s="12">
        <v>0.3</v>
      </c>
      <c r="F228" s="12">
        <v>5.5</v>
      </c>
      <c r="G228" s="12">
        <v>0.58267546505100376</v>
      </c>
    </row>
    <row r="229" spans="1:7" x14ac:dyDescent="0.25">
      <c r="A229" s="13" t="s">
        <v>66</v>
      </c>
      <c r="B229" s="12">
        <v>11.1</v>
      </c>
      <c r="C229" s="12">
        <v>1.8</v>
      </c>
      <c r="D229" s="12">
        <v>1.5</v>
      </c>
      <c r="E229" s="12">
        <v>0.3</v>
      </c>
      <c r="F229" s="12">
        <v>5.5</v>
      </c>
      <c r="G229" s="12">
        <v>0.58267546505100376</v>
      </c>
    </row>
    <row r="230" spans="1:7" x14ac:dyDescent="0.25">
      <c r="A230" s="11" t="s">
        <v>401</v>
      </c>
      <c r="B230" s="12">
        <v>3.7</v>
      </c>
      <c r="C230" s="12">
        <v>1.9</v>
      </c>
      <c r="D230" s="12">
        <v>0.3</v>
      </c>
      <c r="E230" s="12">
        <v>0</v>
      </c>
      <c r="F230" s="12">
        <v>1.2</v>
      </c>
      <c r="G230" s="12">
        <v>-0.64976045907212876</v>
      </c>
    </row>
    <row r="231" spans="1:7" x14ac:dyDescent="0.25">
      <c r="A231" s="13" t="s">
        <v>66</v>
      </c>
      <c r="B231" s="12">
        <v>3.7</v>
      </c>
      <c r="C231" s="12">
        <v>1.9</v>
      </c>
      <c r="D231" s="12">
        <v>0.3</v>
      </c>
      <c r="E231" s="12">
        <v>0</v>
      </c>
      <c r="F231" s="12">
        <v>1.2</v>
      </c>
      <c r="G231" s="12">
        <v>-0.64976045907212876</v>
      </c>
    </row>
    <row r="232" spans="1:7" x14ac:dyDescent="0.25">
      <c r="A232" s="11" t="s">
        <v>338</v>
      </c>
      <c r="B232" s="12">
        <v>5.2</v>
      </c>
      <c r="C232" s="12">
        <v>1.4</v>
      </c>
      <c r="D232" s="12">
        <v>0.9</v>
      </c>
      <c r="E232" s="12">
        <v>0</v>
      </c>
      <c r="F232" s="12">
        <v>1.5</v>
      </c>
      <c r="G232" s="12">
        <v>-0.39731618918379696</v>
      </c>
    </row>
    <row r="233" spans="1:7" x14ac:dyDescent="0.25">
      <c r="A233" s="13" t="s">
        <v>20</v>
      </c>
      <c r="B233" s="12">
        <v>5.2</v>
      </c>
      <c r="C233" s="12">
        <v>1.4</v>
      </c>
      <c r="D233" s="12">
        <v>0.9</v>
      </c>
      <c r="E233" s="12">
        <v>0</v>
      </c>
      <c r="F233" s="12">
        <v>1.5</v>
      </c>
      <c r="G233" s="12">
        <v>-0.39731618918379696</v>
      </c>
    </row>
    <row r="234" spans="1:7" x14ac:dyDescent="0.25">
      <c r="A234" s="11" t="s">
        <v>123</v>
      </c>
      <c r="B234" s="12">
        <v>14.3</v>
      </c>
      <c r="C234" s="12">
        <v>6.1</v>
      </c>
      <c r="D234" s="12">
        <v>1.5</v>
      </c>
      <c r="E234" s="12">
        <v>0.2</v>
      </c>
      <c r="F234" s="12">
        <v>2.6</v>
      </c>
      <c r="G234" s="12">
        <v>0.94971866480081479</v>
      </c>
    </row>
    <row r="235" spans="1:7" x14ac:dyDescent="0.25">
      <c r="A235" s="13" t="s">
        <v>52</v>
      </c>
      <c r="B235" s="12">
        <v>14.3</v>
      </c>
      <c r="C235" s="12">
        <v>6.1</v>
      </c>
      <c r="D235" s="12">
        <v>1.5</v>
      </c>
      <c r="E235" s="12">
        <v>0.2</v>
      </c>
      <c r="F235" s="12">
        <v>2.6</v>
      </c>
      <c r="G235" s="12">
        <v>0.94971866480081479</v>
      </c>
    </row>
    <row r="236" spans="1:7" x14ac:dyDescent="0.25">
      <c r="A236" s="11" t="s">
        <v>141</v>
      </c>
      <c r="B236" s="12">
        <v>13.3</v>
      </c>
      <c r="C236" s="12">
        <v>1.2</v>
      </c>
      <c r="D236" s="12">
        <v>1</v>
      </c>
      <c r="E236" s="12">
        <v>1.5</v>
      </c>
      <c r="F236" s="12">
        <v>8.6999999999999993</v>
      </c>
      <c r="G236" s="12">
        <v>1.1318933966744709</v>
      </c>
    </row>
    <row r="237" spans="1:7" x14ac:dyDescent="0.25">
      <c r="A237" s="13" t="s">
        <v>103</v>
      </c>
      <c r="B237" s="12">
        <v>13.3</v>
      </c>
      <c r="C237" s="12">
        <v>1.2</v>
      </c>
      <c r="D237" s="12">
        <v>1</v>
      </c>
      <c r="E237" s="12">
        <v>1.5</v>
      </c>
      <c r="F237" s="12">
        <v>8.6999999999999993</v>
      </c>
      <c r="G237" s="12">
        <v>1.1318933966744709</v>
      </c>
    </row>
    <row r="238" spans="1:7" x14ac:dyDescent="0.25">
      <c r="A238" s="11" t="s">
        <v>106</v>
      </c>
      <c r="B238" s="12">
        <v>15.9</v>
      </c>
      <c r="C238" s="12">
        <v>4.3</v>
      </c>
      <c r="D238" s="12">
        <v>0.5</v>
      </c>
      <c r="E238" s="12">
        <v>0.1</v>
      </c>
      <c r="F238" s="12">
        <v>3.2</v>
      </c>
      <c r="G238" s="12">
        <v>0.50446610155269833</v>
      </c>
    </row>
    <row r="239" spans="1:7" x14ac:dyDescent="0.25">
      <c r="A239" s="13" t="s">
        <v>107</v>
      </c>
      <c r="B239" s="12">
        <v>15.9</v>
      </c>
      <c r="C239" s="12">
        <v>4.3</v>
      </c>
      <c r="D239" s="12">
        <v>0.5</v>
      </c>
      <c r="E239" s="12">
        <v>0.1</v>
      </c>
      <c r="F239" s="12">
        <v>3.2</v>
      </c>
      <c r="G239" s="12">
        <v>0.50446610155269833</v>
      </c>
    </row>
    <row r="240" spans="1:7" x14ac:dyDescent="0.25">
      <c r="A240" s="11" t="s">
        <v>258</v>
      </c>
      <c r="B240" s="12">
        <v>8</v>
      </c>
      <c r="C240" s="12">
        <v>0.7</v>
      </c>
      <c r="D240" s="12">
        <v>0.6</v>
      </c>
      <c r="E240" s="12">
        <v>0.3</v>
      </c>
      <c r="F240" s="12">
        <v>4.0999999999999996</v>
      </c>
      <c r="G240" s="12">
        <v>-0.11954948393100817</v>
      </c>
    </row>
    <row r="241" spans="1:7" x14ac:dyDescent="0.25">
      <c r="A241" s="13" t="s">
        <v>36</v>
      </c>
      <c r="B241" s="12">
        <v>8</v>
      </c>
      <c r="C241" s="12">
        <v>0.7</v>
      </c>
      <c r="D241" s="12">
        <v>0.6</v>
      </c>
      <c r="E241" s="12">
        <v>0.3</v>
      </c>
      <c r="F241" s="12">
        <v>4.0999999999999996</v>
      </c>
      <c r="G241" s="12">
        <v>-0.11954948393100817</v>
      </c>
    </row>
    <row r="242" spans="1:7" x14ac:dyDescent="0.25">
      <c r="A242" s="11" t="s">
        <v>259</v>
      </c>
      <c r="B242" s="12">
        <v>7.9</v>
      </c>
      <c r="C242" s="12">
        <v>4.5</v>
      </c>
      <c r="D242" s="12">
        <v>0.7</v>
      </c>
      <c r="E242" s="12">
        <v>0.1</v>
      </c>
      <c r="F242" s="12">
        <v>2.1</v>
      </c>
      <c r="G242" s="12">
        <v>9.5929336150825911E-2</v>
      </c>
    </row>
    <row r="243" spans="1:7" x14ac:dyDescent="0.25">
      <c r="A243" s="13" t="s">
        <v>45</v>
      </c>
      <c r="B243" s="12">
        <v>7.9</v>
      </c>
      <c r="C243" s="12">
        <v>4.5</v>
      </c>
      <c r="D243" s="12">
        <v>0.7</v>
      </c>
      <c r="E243" s="12">
        <v>0.1</v>
      </c>
      <c r="F243" s="12">
        <v>2.1</v>
      </c>
      <c r="G243" s="12">
        <v>9.5929336150825911E-2</v>
      </c>
    </row>
    <row r="244" spans="1:7" x14ac:dyDescent="0.25">
      <c r="A244" s="11" t="s">
        <v>426</v>
      </c>
      <c r="B244" s="12">
        <v>3.1</v>
      </c>
      <c r="C244" s="12">
        <v>0.2</v>
      </c>
      <c r="D244" s="12">
        <v>0.2</v>
      </c>
      <c r="E244" s="12">
        <v>0.7</v>
      </c>
      <c r="F244" s="12">
        <v>4.0999999999999996</v>
      </c>
      <c r="G244" s="12">
        <v>-0.42474553464265269</v>
      </c>
    </row>
    <row r="245" spans="1:7" x14ac:dyDescent="0.25">
      <c r="A245" s="13" t="s">
        <v>71</v>
      </c>
      <c r="B245" s="12">
        <v>3.1</v>
      </c>
      <c r="C245" s="12">
        <v>0.2</v>
      </c>
      <c r="D245" s="12">
        <v>0.2</v>
      </c>
      <c r="E245" s="12">
        <v>0.7</v>
      </c>
      <c r="F245" s="12">
        <v>4.0999999999999996</v>
      </c>
      <c r="G245" s="12">
        <v>-0.42474553464265269</v>
      </c>
    </row>
    <row r="246" spans="1:7" x14ac:dyDescent="0.25">
      <c r="A246" s="11" t="s">
        <v>524</v>
      </c>
      <c r="B246" s="12">
        <v>0</v>
      </c>
      <c r="C246" s="12">
        <v>0</v>
      </c>
      <c r="D246" s="12">
        <v>0</v>
      </c>
      <c r="E246" s="12">
        <v>0</v>
      </c>
      <c r="F246" s="12">
        <v>1.5</v>
      </c>
      <c r="G246" s="12">
        <v>-1.1269224666435034</v>
      </c>
    </row>
    <row r="247" spans="1:7" x14ac:dyDescent="0.25">
      <c r="A247" s="13" t="s">
        <v>66</v>
      </c>
      <c r="B247" s="12">
        <v>0</v>
      </c>
      <c r="C247" s="12">
        <v>0</v>
      </c>
      <c r="D247" s="12">
        <v>0</v>
      </c>
      <c r="E247" s="12">
        <v>0</v>
      </c>
      <c r="F247" s="12">
        <v>1.5</v>
      </c>
      <c r="G247" s="12">
        <v>-1.1269224666435034</v>
      </c>
    </row>
    <row r="248" spans="1:7" x14ac:dyDescent="0.25">
      <c r="A248" s="11" t="s">
        <v>406</v>
      </c>
      <c r="B248" s="12">
        <v>3.5</v>
      </c>
      <c r="C248" s="12">
        <v>1.7</v>
      </c>
      <c r="D248" s="12">
        <v>0.6</v>
      </c>
      <c r="E248" s="12">
        <v>0.1</v>
      </c>
      <c r="F248" s="12">
        <v>1.4</v>
      </c>
      <c r="G248" s="12">
        <v>-0.52811687210580605</v>
      </c>
    </row>
    <row r="249" spans="1:7" x14ac:dyDescent="0.25">
      <c r="A249" s="13" t="s">
        <v>103</v>
      </c>
      <c r="B249" s="12">
        <v>3.5</v>
      </c>
      <c r="C249" s="12">
        <v>1.7</v>
      </c>
      <c r="D249" s="12">
        <v>0.6</v>
      </c>
      <c r="E249" s="12">
        <v>0.1</v>
      </c>
      <c r="F249" s="12">
        <v>1.4</v>
      </c>
      <c r="G249" s="12">
        <v>-0.52811687210580605</v>
      </c>
    </row>
    <row r="250" spans="1:7" x14ac:dyDescent="0.25">
      <c r="A250" s="11" t="s">
        <v>105</v>
      </c>
      <c r="B250" s="12">
        <v>15.9</v>
      </c>
      <c r="C250" s="12">
        <v>3</v>
      </c>
      <c r="D250" s="12">
        <v>0.9</v>
      </c>
      <c r="E250" s="12">
        <v>0.2</v>
      </c>
      <c r="F250" s="12">
        <v>2.8</v>
      </c>
      <c r="G250" s="12">
        <v>0.50141386954147882</v>
      </c>
    </row>
    <row r="251" spans="1:7" x14ac:dyDescent="0.25">
      <c r="A251" s="13" t="s">
        <v>47</v>
      </c>
      <c r="B251" s="12">
        <v>15.9</v>
      </c>
      <c r="C251" s="12">
        <v>3</v>
      </c>
      <c r="D251" s="12">
        <v>0.9</v>
      </c>
      <c r="E251" s="12">
        <v>0.2</v>
      </c>
      <c r="F251" s="12">
        <v>2.8</v>
      </c>
      <c r="G251" s="12">
        <v>0.50141386954147882</v>
      </c>
    </row>
    <row r="252" spans="1:7" x14ac:dyDescent="0.25">
      <c r="A252" s="11" t="s">
        <v>466</v>
      </c>
      <c r="B252" s="12">
        <v>2.2999999999999998</v>
      </c>
      <c r="C252" s="12">
        <v>0.3</v>
      </c>
      <c r="D252" s="12">
        <v>0.1</v>
      </c>
      <c r="E252" s="12">
        <v>0.1</v>
      </c>
      <c r="F252" s="12">
        <v>1.2</v>
      </c>
      <c r="G252" s="12">
        <v>-0.93134463172305437</v>
      </c>
    </row>
    <row r="253" spans="1:7" x14ac:dyDescent="0.25">
      <c r="A253" s="13" t="s">
        <v>54</v>
      </c>
      <c r="B253" s="12">
        <v>2.2999999999999998</v>
      </c>
      <c r="C253" s="12">
        <v>0.3</v>
      </c>
      <c r="D253" s="12">
        <v>0.1</v>
      </c>
      <c r="E253" s="12">
        <v>0.1</v>
      </c>
      <c r="F253" s="12">
        <v>1.2</v>
      </c>
      <c r="G253" s="12">
        <v>-0.93134463172305437</v>
      </c>
    </row>
    <row r="254" spans="1:7" x14ac:dyDescent="0.25">
      <c r="A254" s="11" t="s">
        <v>44</v>
      </c>
      <c r="B254" s="12">
        <v>21.7</v>
      </c>
      <c r="C254" s="12">
        <v>2.7</v>
      </c>
      <c r="D254" s="12">
        <v>0.9</v>
      </c>
      <c r="E254" s="12">
        <v>0.6</v>
      </c>
      <c r="F254" s="12">
        <v>6.2</v>
      </c>
      <c r="G254" s="12">
        <v>1.1793312629513357</v>
      </c>
    </row>
    <row r="255" spans="1:7" x14ac:dyDescent="0.25">
      <c r="A255" s="13" t="s">
        <v>45</v>
      </c>
      <c r="B255" s="12">
        <v>21.7</v>
      </c>
      <c r="C255" s="12">
        <v>2.7</v>
      </c>
      <c r="D255" s="12">
        <v>0.9</v>
      </c>
      <c r="E255" s="12">
        <v>0.6</v>
      </c>
      <c r="F255" s="12">
        <v>6.2</v>
      </c>
      <c r="G255" s="12">
        <v>1.1793312629513357</v>
      </c>
    </row>
    <row r="256" spans="1:7" x14ac:dyDescent="0.25">
      <c r="A256" s="11" t="s">
        <v>525</v>
      </c>
      <c r="B256" s="12">
        <v>0</v>
      </c>
      <c r="C256" s="12">
        <v>0</v>
      </c>
      <c r="D256" s="12">
        <v>0.5</v>
      </c>
      <c r="E256" s="12">
        <v>0</v>
      </c>
      <c r="F256" s="12">
        <v>1</v>
      </c>
      <c r="G256" s="12">
        <v>-0.99556975327911479</v>
      </c>
    </row>
    <row r="257" spans="1:7" x14ac:dyDescent="0.25">
      <c r="A257" s="13" t="s">
        <v>40</v>
      </c>
      <c r="B257" s="12">
        <v>0</v>
      </c>
      <c r="C257" s="12">
        <v>0</v>
      </c>
      <c r="D257" s="12">
        <v>0.5</v>
      </c>
      <c r="E257" s="12">
        <v>0</v>
      </c>
      <c r="F257" s="12">
        <v>1</v>
      </c>
      <c r="G257" s="12">
        <v>-0.99556975327911479</v>
      </c>
    </row>
    <row r="258" spans="1:7" x14ac:dyDescent="0.25">
      <c r="A258" s="11" t="s">
        <v>462</v>
      </c>
      <c r="B258" s="12">
        <v>2.2999999999999998</v>
      </c>
      <c r="C258" s="12">
        <v>1</v>
      </c>
      <c r="D258" s="12">
        <v>0.2</v>
      </c>
      <c r="E258" s="12">
        <v>0</v>
      </c>
      <c r="F258" s="12">
        <v>0.9</v>
      </c>
      <c r="G258" s="12">
        <v>-0.87899624678974053</v>
      </c>
    </row>
    <row r="259" spans="1:7" x14ac:dyDescent="0.25">
      <c r="A259" s="13" t="s">
        <v>43</v>
      </c>
      <c r="B259" s="12">
        <v>2.2999999999999998</v>
      </c>
      <c r="C259" s="12">
        <v>1</v>
      </c>
      <c r="D259" s="12">
        <v>0.2</v>
      </c>
      <c r="E259" s="12">
        <v>0</v>
      </c>
      <c r="F259" s="12">
        <v>0.9</v>
      </c>
      <c r="G259" s="12">
        <v>-0.87899624678974053</v>
      </c>
    </row>
    <row r="260" spans="1:7" x14ac:dyDescent="0.25">
      <c r="A260" s="11" t="s">
        <v>331</v>
      </c>
      <c r="B260" s="12">
        <v>5.5</v>
      </c>
      <c r="C260" s="12">
        <v>0.5</v>
      </c>
      <c r="D260" s="12">
        <v>0.3</v>
      </c>
      <c r="E260" s="12">
        <v>0.3</v>
      </c>
      <c r="F260" s="12">
        <v>3.6</v>
      </c>
      <c r="G260" s="12">
        <v>-0.41323125187966525</v>
      </c>
    </row>
    <row r="261" spans="1:7" x14ac:dyDescent="0.25">
      <c r="A261" s="13" t="s">
        <v>28</v>
      </c>
      <c r="B261" s="12">
        <v>5.5</v>
      </c>
      <c r="C261" s="12">
        <v>0.5</v>
      </c>
      <c r="D261" s="12">
        <v>0.3</v>
      </c>
      <c r="E261" s="12">
        <v>0.3</v>
      </c>
      <c r="F261" s="12">
        <v>3.6</v>
      </c>
      <c r="G261" s="12">
        <v>-0.41323125187966525</v>
      </c>
    </row>
    <row r="262" spans="1:7" x14ac:dyDescent="0.25">
      <c r="A262" s="11" t="s">
        <v>340</v>
      </c>
      <c r="B262" s="12">
        <v>5</v>
      </c>
      <c r="C262" s="12">
        <v>0.9</v>
      </c>
      <c r="D262" s="12">
        <v>0.3</v>
      </c>
      <c r="E262" s="12">
        <v>0.2</v>
      </c>
      <c r="F262" s="12">
        <v>2.8</v>
      </c>
      <c r="G262" s="12">
        <v>-0.49426621214322108</v>
      </c>
    </row>
    <row r="263" spans="1:7" x14ac:dyDescent="0.25">
      <c r="A263" s="13" t="s">
        <v>34</v>
      </c>
      <c r="B263" s="12">
        <v>5</v>
      </c>
      <c r="C263" s="12">
        <v>0.9</v>
      </c>
      <c r="D263" s="12">
        <v>0.3</v>
      </c>
      <c r="E263" s="12">
        <v>0.2</v>
      </c>
      <c r="F263" s="12">
        <v>2.8</v>
      </c>
      <c r="G263" s="12">
        <v>-0.49426621214322108</v>
      </c>
    </row>
    <row r="264" spans="1:7" x14ac:dyDescent="0.25">
      <c r="A264" s="11" t="s">
        <v>405</v>
      </c>
      <c r="B264" s="12">
        <v>3.6</v>
      </c>
      <c r="C264" s="12">
        <v>0.8</v>
      </c>
      <c r="D264" s="12">
        <v>0.2</v>
      </c>
      <c r="E264" s="12">
        <v>0</v>
      </c>
      <c r="F264" s="12">
        <v>0.9</v>
      </c>
      <c r="G264" s="12">
        <v>-0.83429230506431074</v>
      </c>
    </row>
    <row r="265" spans="1:7" x14ac:dyDescent="0.25">
      <c r="A265" s="13" t="s">
        <v>71</v>
      </c>
      <c r="B265" s="12">
        <v>3.6</v>
      </c>
      <c r="C265" s="12">
        <v>0.8</v>
      </c>
      <c r="D265" s="12">
        <v>0.2</v>
      </c>
      <c r="E265" s="12">
        <v>0</v>
      </c>
      <c r="F265" s="12">
        <v>0.9</v>
      </c>
      <c r="G265" s="12">
        <v>-0.83429230506431074</v>
      </c>
    </row>
    <row r="266" spans="1:7" x14ac:dyDescent="0.25">
      <c r="A266" s="11" t="s">
        <v>307</v>
      </c>
      <c r="B266" s="12">
        <v>6.2</v>
      </c>
      <c r="C266" s="12">
        <v>1.9</v>
      </c>
      <c r="D266" s="12">
        <v>1.2</v>
      </c>
      <c r="E266" s="12">
        <v>0.9</v>
      </c>
      <c r="F266" s="12">
        <v>5</v>
      </c>
      <c r="G266" s="12">
        <v>0.40647831101866311</v>
      </c>
    </row>
    <row r="267" spans="1:7" x14ac:dyDescent="0.25">
      <c r="A267" s="13" t="s">
        <v>32</v>
      </c>
      <c r="B267" s="12">
        <v>6.2</v>
      </c>
      <c r="C267" s="12">
        <v>1.9</v>
      </c>
      <c r="D267" s="12">
        <v>1.2</v>
      </c>
      <c r="E267" s="12">
        <v>0.9</v>
      </c>
      <c r="F267" s="12">
        <v>5</v>
      </c>
      <c r="G267" s="12">
        <v>0.40647831101866311</v>
      </c>
    </row>
    <row r="268" spans="1:7" x14ac:dyDescent="0.25">
      <c r="A268" s="11" t="s">
        <v>249</v>
      </c>
      <c r="B268" s="12">
        <v>8.3000000000000007</v>
      </c>
      <c r="C268" s="12">
        <v>0.7</v>
      </c>
      <c r="D268" s="12">
        <v>0.5</v>
      </c>
      <c r="E268" s="12">
        <v>0.3</v>
      </c>
      <c r="F268" s="12">
        <v>5.2</v>
      </c>
      <c r="G268" s="12">
        <v>-4.9546712724739678E-2</v>
      </c>
    </row>
    <row r="269" spans="1:7" x14ac:dyDescent="0.25">
      <c r="A269" s="13" t="s">
        <v>59</v>
      </c>
      <c r="B269" s="12">
        <v>8.3000000000000007</v>
      </c>
      <c r="C269" s="12">
        <v>0.7</v>
      </c>
      <c r="D269" s="12">
        <v>0.5</v>
      </c>
      <c r="E269" s="12">
        <v>0.3</v>
      </c>
      <c r="F269" s="12">
        <v>5.2</v>
      </c>
      <c r="G269" s="12">
        <v>-4.9546712724739678E-2</v>
      </c>
    </row>
    <row r="270" spans="1:7" x14ac:dyDescent="0.25">
      <c r="A270" s="11" t="s">
        <v>427</v>
      </c>
      <c r="B270" s="12">
        <v>3.1</v>
      </c>
      <c r="C270" s="12">
        <v>0.7</v>
      </c>
      <c r="D270" s="12">
        <v>0.6</v>
      </c>
      <c r="E270" s="12">
        <v>0</v>
      </c>
      <c r="F270" s="12">
        <v>1.6</v>
      </c>
      <c r="G270" s="12">
        <v>-0.67685134892200272</v>
      </c>
    </row>
    <row r="271" spans="1:7" x14ac:dyDescent="0.25">
      <c r="A271" s="13" t="s">
        <v>38</v>
      </c>
      <c r="B271" s="12">
        <v>3.1</v>
      </c>
      <c r="C271" s="12">
        <v>0.7</v>
      </c>
      <c r="D271" s="12">
        <v>0.6</v>
      </c>
      <c r="E271" s="12">
        <v>0</v>
      </c>
      <c r="F271" s="12">
        <v>1.6</v>
      </c>
      <c r="G271" s="12">
        <v>-0.67685134892200272</v>
      </c>
    </row>
    <row r="272" spans="1:7" x14ac:dyDescent="0.25">
      <c r="A272" s="11" t="s">
        <v>68</v>
      </c>
      <c r="B272" s="12">
        <v>18.3</v>
      </c>
      <c r="C272" s="12">
        <v>1.8</v>
      </c>
      <c r="D272" s="12">
        <v>0.8</v>
      </c>
      <c r="E272" s="12">
        <v>1.8</v>
      </c>
      <c r="F272" s="12">
        <v>12.2</v>
      </c>
      <c r="G272" s="12">
        <v>1.7723723558636009</v>
      </c>
    </row>
    <row r="273" spans="1:7" x14ac:dyDescent="0.25">
      <c r="A273" s="13" t="s">
        <v>28</v>
      </c>
      <c r="B273" s="12">
        <v>18.3</v>
      </c>
      <c r="C273" s="12">
        <v>1.8</v>
      </c>
      <c r="D273" s="12">
        <v>0.8</v>
      </c>
      <c r="E273" s="12">
        <v>1.8</v>
      </c>
      <c r="F273" s="12">
        <v>12.2</v>
      </c>
      <c r="G273" s="12">
        <v>1.7723723558636009</v>
      </c>
    </row>
    <row r="274" spans="1:7" x14ac:dyDescent="0.25">
      <c r="A274" s="11" t="s">
        <v>62</v>
      </c>
      <c r="B274" s="12">
        <v>19</v>
      </c>
      <c r="C274" s="12">
        <v>4.7</v>
      </c>
      <c r="D274" s="12">
        <v>1.5</v>
      </c>
      <c r="E274" s="12">
        <v>0.5</v>
      </c>
      <c r="F274" s="12">
        <v>4.5</v>
      </c>
      <c r="G274" s="12">
        <v>1.2945140417907888</v>
      </c>
    </row>
    <row r="275" spans="1:7" x14ac:dyDescent="0.25">
      <c r="A275" s="13" t="s">
        <v>24</v>
      </c>
      <c r="B275" s="12">
        <v>19</v>
      </c>
      <c r="C275" s="12">
        <v>4.7</v>
      </c>
      <c r="D275" s="12">
        <v>1.5</v>
      </c>
      <c r="E275" s="12">
        <v>0.5</v>
      </c>
      <c r="F275" s="12">
        <v>4.5</v>
      </c>
      <c r="G275" s="12">
        <v>1.2945140417907888</v>
      </c>
    </row>
    <row r="276" spans="1:7" x14ac:dyDescent="0.25">
      <c r="A276" s="11" t="s">
        <v>356</v>
      </c>
      <c r="B276" s="12">
        <v>4.8</v>
      </c>
      <c r="C276" s="12">
        <v>0.3</v>
      </c>
      <c r="D276" s="12">
        <v>0.3</v>
      </c>
      <c r="E276" s="12">
        <v>0.5</v>
      </c>
      <c r="F276" s="12">
        <v>2.6</v>
      </c>
      <c r="G276" s="12">
        <v>-0.48277051895019363</v>
      </c>
    </row>
    <row r="277" spans="1:7" x14ac:dyDescent="0.25">
      <c r="A277" s="13" t="s">
        <v>22</v>
      </c>
      <c r="B277" s="12">
        <v>4.8</v>
      </c>
      <c r="C277" s="12">
        <v>0.3</v>
      </c>
      <c r="D277" s="12">
        <v>0.3</v>
      </c>
      <c r="E277" s="12">
        <v>0.5</v>
      </c>
      <c r="F277" s="12">
        <v>2.6</v>
      </c>
      <c r="G277" s="12">
        <v>-0.48277051895019363</v>
      </c>
    </row>
    <row r="278" spans="1:7" x14ac:dyDescent="0.25">
      <c r="A278" s="11" t="s">
        <v>518</v>
      </c>
      <c r="B278" s="12">
        <v>0.5</v>
      </c>
      <c r="C278" s="12">
        <v>1.2</v>
      </c>
      <c r="D278" s="12">
        <v>0.2</v>
      </c>
      <c r="E278" s="12">
        <v>0</v>
      </c>
      <c r="F278" s="12">
        <v>0.6</v>
      </c>
      <c r="G278" s="12">
        <v>-0.97360682496160433</v>
      </c>
    </row>
    <row r="279" spans="1:7" x14ac:dyDescent="0.25">
      <c r="A279" s="13" t="s">
        <v>34</v>
      </c>
      <c r="B279" s="12">
        <v>0.5</v>
      </c>
      <c r="C279" s="12">
        <v>1.2</v>
      </c>
      <c r="D279" s="12">
        <v>0.2</v>
      </c>
      <c r="E279" s="12">
        <v>0</v>
      </c>
      <c r="F279" s="12">
        <v>0.6</v>
      </c>
      <c r="G279" s="12">
        <v>-0.97360682496160433</v>
      </c>
    </row>
    <row r="280" spans="1:7" x14ac:dyDescent="0.25">
      <c r="A280" s="11" t="s">
        <v>327</v>
      </c>
      <c r="B280" s="12">
        <v>5.7</v>
      </c>
      <c r="C280" s="12">
        <v>0.4</v>
      </c>
      <c r="D280" s="12">
        <v>0.3</v>
      </c>
      <c r="E280" s="12">
        <v>0.7</v>
      </c>
      <c r="F280" s="12">
        <v>4.0999999999999996</v>
      </c>
      <c r="G280" s="12">
        <v>-0.23509949100482669</v>
      </c>
    </row>
    <row r="281" spans="1:7" x14ac:dyDescent="0.25">
      <c r="A281" s="13" t="s">
        <v>85</v>
      </c>
      <c r="B281" s="12">
        <v>5.7</v>
      </c>
      <c r="C281" s="12">
        <v>0.4</v>
      </c>
      <c r="D281" s="12">
        <v>0.3</v>
      </c>
      <c r="E281" s="12">
        <v>0.7</v>
      </c>
      <c r="F281" s="12">
        <v>4.0999999999999996</v>
      </c>
      <c r="G281" s="12">
        <v>-0.23509949100482669</v>
      </c>
    </row>
    <row r="282" spans="1:7" x14ac:dyDescent="0.25">
      <c r="A282" s="11" t="s">
        <v>413</v>
      </c>
      <c r="B282" s="12">
        <v>3.4</v>
      </c>
      <c r="C282" s="12">
        <v>0.7</v>
      </c>
      <c r="D282" s="12">
        <v>0.4</v>
      </c>
      <c r="E282" s="12">
        <v>1</v>
      </c>
      <c r="F282" s="12">
        <v>3.5</v>
      </c>
      <c r="G282" s="12">
        <v>-0.23046926422434533</v>
      </c>
    </row>
    <row r="283" spans="1:7" x14ac:dyDescent="0.25">
      <c r="A283" s="13" t="s">
        <v>79</v>
      </c>
      <c r="B283" s="12">
        <v>3.4</v>
      </c>
      <c r="C283" s="12">
        <v>0.7</v>
      </c>
      <c r="D283" s="12">
        <v>0.4</v>
      </c>
      <c r="E283" s="12">
        <v>1</v>
      </c>
      <c r="F283" s="12">
        <v>3.5</v>
      </c>
      <c r="G283" s="12">
        <v>-0.23046926422434533</v>
      </c>
    </row>
    <row r="284" spans="1:7" x14ac:dyDescent="0.25">
      <c r="A284" s="11" t="s">
        <v>528</v>
      </c>
      <c r="B284" s="12">
        <v>0</v>
      </c>
      <c r="C284" s="12">
        <v>0.5</v>
      </c>
      <c r="D284" s="12">
        <v>0.5</v>
      </c>
      <c r="E284" s="12">
        <v>0</v>
      </c>
      <c r="F284" s="12">
        <v>0.5</v>
      </c>
      <c r="G284" s="12">
        <v>-0.98111557243190695</v>
      </c>
    </row>
    <row r="285" spans="1:7" x14ac:dyDescent="0.25">
      <c r="A285" s="13" t="s">
        <v>73</v>
      </c>
      <c r="B285" s="12">
        <v>0</v>
      </c>
      <c r="C285" s="12">
        <v>0.5</v>
      </c>
      <c r="D285" s="12">
        <v>0.5</v>
      </c>
      <c r="E285" s="12">
        <v>0</v>
      </c>
      <c r="F285" s="12">
        <v>0.5</v>
      </c>
      <c r="G285" s="12">
        <v>-0.98111557243190695</v>
      </c>
    </row>
    <row r="286" spans="1:7" x14ac:dyDescent="0.25">
      <c r="A286" s="11" t="s">
        <v>316</v>
      </c>
      <c r="B286" s="12">
        <v>6</v>
      </c>
      <c r="C286" s="12">
        <v>1.1000000000000001</v>
      </c>
      <c r="D286" s="12">
        <v>0.5</v>
      </c>
      <c r="E286" s="12">
        <v>0</v>
      </c>
      <c r="F286" s="12">
        <v>1.9</v>
      </c>
      <c r="G286" s="12">
        <v>-0.49431400490934208</v>
      </c>
    </row>
    <row r="287" spans="1:7" x14ac:dyDescent="0.25">
      <c r="A287" s="13" t="s">
        <v>75</v>
      </c>
      <c r="B287" s="12">
        <v>6</v>
      </c>
      <c r="C287" s="12">
        <v>1.1000000000000001</v>
      </c>
      <c r="D287" s="12">
        <v>0.5</v>
      </c>
      <c r="E287" s="12">
        <v>0</v>
      </c>
      <c r="F287" s="12">
        <v>1.9</v>
      </c>
      <c r="G287" s="12">
        <v>-0.49431400490934208</v>
      </c>
    </row>
    <row r="288" spans="1:7" x14ac:dyDescent="0.25">
      <c r="A288" s="11" t="s">
        <v>325</v>
      </c>
      <c r="B288" s="12">
        <v>5.7</v>
      </c>
      <c r="C288" s="12">
        <v>1</v>
      </c>
      <c r="D288" s="12">
        <v>0.5</v>
      </c>
      <c r="E288" s="12">
        <v>1.2</v>
      </c>
      <c r="F288" s="12">
        <v>4.9000000000000004</v>
      </c>
      <c r="G288" s="12">
        <v>0.1372233260422813</v>
      </c>
    </row>
    <row r="289" spans="1:7" x14ac:dyDescent="0.25">
      <c r="A289" s="13" t="s">
        <v>66</v>
      </c>
      <c r="B289" s="12">
        <v>5.7</v>
      </c>
      <c r="C289" s="12">
        <v>1</v>
      </c>
      <c r="D289" s="12">
        <v>0.5</v>
      </c>
      <c r="E289" s="12">
        <v>1.2</v>
      </c>
      <c r="F289" s="12">
        <v>4.9000000000000004</v>
      </c>
      <c r="G289" s="12">
        <v>0.1372233260422813</v>
      </c>
    </row>
    <row r="290" spans="1:7" x14ac:dyDescent="0.25">
      <c r="A290" s="11" t="s">
        <v>160</v>
      </c>
      <c r="B290" s="12">
        <v>12.3</v>
      </c>
      <c r="C290" s="12">
        <v>0.9</v>
      </c>
      <c r="D290" s="12">
        <v>0.4</v>
      </c>
      <c r="E290" s="12">
        <v>0.5</v>
      </c>
      <c r="F290" s="12">
        <v>7.5</v>
      </c>
      <c r="G290" s="12">
        <v>0.3984229596461013</v>
      </c>
    </row>
    <row r="291" spans="1:7" x14ac:dyDescent="0.25">
      <c r="A291" s="13" t="s">
        <v>103</v>
      </c>
      <c r="B291" s="12">
        <v>12.3</v>
      </c>
      <c r="C291" s="12">
        <v>0.9</v>
      </c>
      <c r="D291" s="12">
        <v>0.4</v>
      </c>
      <c r="E291" s="12">
        <v>0.5</v>
      </c>
      <c r="F291" s="12">
        <v>7.5</v>
      </c>
      <c r="G291" s="12">
        <v>0.3984229596461013</v>
      </c>
    </row>
    <row r="292" spans="1:7" x14ac:dyDescent="0.25">
      <c r="A292" s="11" t="s">
        <v>80</v>
      </c>
      <c r="B292" s="12">
        <v>17.7</v>
      </c>
      <c r="C292" s="12">
        <v>5.5</v>
      </c>
      <c r="D292" s="12">
        <v>1.6</v>
      </c>
      <c r="E292" s="12">
        <v>0.3</v>
      </c>
      <c r="F292" s="12">
        <v>4.7</v>
      </c>
      <c r="G292" s="12">
        <v>1.2970206949753709</v>
      </c>
    </row>
    <row r="293" spans="1:7" x14ac:dyDescent="0.25">
      <c r="A293" s="13" t="s">
        <v>54</v>
      </c>
      <c r="B293" s="12">
        <v>17.7</v>
      </c>
      <c r="C293" s="12">
        <v>5.5</v>
      </c>
      <c r="D293" s="12">
        <v>1.6</v>
      </c>
      <c r="E293" s="12">
        <v>0.3</v>
      </c>
      <c r="F293" s="12">
        <v>4.7</v>
      </c>
      <c r="G293" s="12">
        <v>1.2970206949753709</v>
      </c>
    </row>
    <row r="294" spans="1:7" x14ac:dyDescent="0.25">
      <c r="A294" s="11" t="s">
        <v>112</v>
      </c>
      <c r="B294" s="12">
        <v>15.4</v>
      </c>
      <c r="C294" s="12">
        <v>3.3</v>
      </c>
      <c r="D294" s="12">
        <v>1.2</v>
      </c>
      <c r="E294" s="12">
        <v>0.2</v>
      </c>
      <c r="F294" s="12">
        <v>2.6</v>
      </c>
      <c r="G294" s="12">
        <v>0.59561397011944206</v>
      </c>
    </row>
    <row r="295" spans="1:7" x14ac:dyDescent="0.25">
      <c r="A295" s="13" t="s">
        <v>49</v>
      </c>
      <c r="B295" s="12">
        <v>15.4</v>
      </c>
      <c r="C295" s="12">
        <v>3.3</v>
      </c>
      <c r="D295" s="12">
        <v>1.2</v>
      </c>
      <c r="E295" s="12">
        <v>0.2</v>
      </c>
      <c r="F295" s="12">
        <v>2.6</v>
      </c>
      <c r="G295" s="12">
        <v>0.59561397011944206</v>
      </c>
    </row>
    <row r="296" spans="1:7" x14ac:dyDescent="0.25">
      <c r="A296" s="11" t="s">
        <v>451</v>
      </c>
      <c r="B296" s="12">
        <v>2.6</v>
      </c>
      <c r="C296" s="12">
        <v>1.7</v>
      </c>
      <c r="D296" s="12">
        <v>0.3</v>
      </c>
      <c r="E296" s="12">
        <v>0.1</v>
      </c>
      <c r="F296" s="12">
        <v>1.3</v>
      </c>
      <c r="G296" s="12">
        <v>-0.68543592562853206</v>
      </c>
    </row>
    <row r="297" spans="1:7" x14ac:dyDescent="0.25">
      <c r="A297" s="13" t="s">
        <v>75</v>
      </c>
      <c r="B297" s="12">
        <v>2.6</v>
      </c>
      <c r="C297" s="12">
        <v>1.7</v>
      </c>
      <c r="D297" s="12">
        <v>0.3</v>
      </c>
      <c r="E297" s="12">
        <v>0.1</v>
      </c>
      <c r="F297" s="12">
        <v>1.3</v>
      </c>
      <c r="G297" s="12">
        <v>-0.68543592562853206</v>
      </c>
    </row>
    <row r="298" spans="1:7" x14ac:dyDescent="0.25">
      <c r="A298" s="11" t="s">
        <v>521</v>
      </c>
      <c r="B298" s="12">
        <v>0.3</v>
      </c>
      <c r="C298" s="12">
        <v>0.1</v>
      </c>
      <c r="D298" s="12">
        <v>0</v>
      </c>
      <c r="E298" s="12">
        <v>0.2</v>
      </c>
      <c r="F298" s="12">
        <v>0.3</v>
      </c>
      <c r="G298" s="12">
        <v>-1.1284206669538677</v>
      </c>
    </row>
    <row r="299" spans="1:7" x14ac:dyDescent="0.25">
      <c r="A299" s="13" t="s">
        <v>107</v>
      </c>
      <c r="B299" s="12">
        <v>0.3</v>
      </c>
      <c r="C299" s="12">
        <v>0.1</v>
      </c>
      <c r="D299" s="12">
        <v>0</v>
      </c>
      <c r="E299" s="12">
        <v>0.2</v>
      </c>
      <c r="F299" s="12">
        <v>0.3</v>
      </c>
      <c r="G299" s="12">
        <v>-1.1284206669538677</v>
      </c>
    </row>
    <row r="300" spans="1:7" x14ac:dyDescent="0.25">
      <c r="A300" s="11" t="s">
        <v>177</v>
      </c>
      <c r="B300" s="12">
        <v>11.2</v>
      </c>
      <c r="C300" s="12">
        <v>1.3</v>
      </c>
      <c r="D300" s="12">
        <v>0.8</v>
      </c>
      <c r="E300" s="12">
        <v>0.1</v>
      </c>
      <c r="F300" s="12">
        <v>6.2</v>
      </c>
      <c r="G300" s="12">
        <v>0.27980528125162202</v>
      </c>
    </row>
    <row r="301" spans="1:7" x14ac:dyDescent="0.25">
      <c r="A301" s="13" t="s">
        <v>79</v>
      </c>
      <c r="B301" s="12">
        <v>11.2</v>
      </c>
      <c r="C301" s="12">
        <v>1.3</v>
      </c>
      <c r="D301" s="12">
        <v>0.8</v>
      </c>
      <c r="E301" s="12">
        <v>0.1</v>
      </c>
      <c r="F301" s="12">
        <v>6.2</v>
      </c>
      <c r="G301" s="12">
        <v>0.27980528125162202</v>
      </c>
    </row>
    <row r="302" spans="1:7" x14ac:dyDescent="0.25">
      <c r="A302" s="11" t="s">
        <v>305</v>
      </c>
      <c r="B302" s="12">
        <v>6.3</v>
      </c>
      <c r="C302" s="12">
        <v>1.4</v>
      </c>
      <c r="D302" s="12">
        <v>0.8</v>
      </c>
      <c r="E302" s="12">
        <v>0.2</v>
      </c>
      <c r="F302" s="12">
        <v>1.7</v>
      </c>
      <c r="G302" s="12">
        <v>-0.2898847609391062</v>
      </c>
    </row>
    <row r="303" spans="1:7" x14ac:dyDescent="0.25">
      <c r="A303" s="13" t="s">
        <v>71</v>
      </c>
      <c r="B303" s="12">
        <v>6.3</v>
      </c>
      <c r="C303" s="12">
        <v>1.4</v>
      </c>
      <c r="D303" s="12">
        <v>0.8</v>
      </c>
      <c r="E303" s="12">
        <v>0.2</v>
      </c>
      <c r="F303" s="12">
        <v>1.7</v>
      </c>
      <c r="G303" s="12">
        <v>-0.2898847609391062</v>
      </c>
    </row>
    <row r="304" spans="1:7" x14ac:dyDescent="0.25">
      <c r="A304" s="11" t="s">
        <v>244</v>
      </c>
      <c r="B304" s="12">
        <v>8.4</v>
      </c>
      <c r="C304" s="12">
        <v>1.5</v>
      </c>
      <c r="D304" s="12">
        <v>0.4</v>
      </c>
      <c r="E304" s="12">
        <v>0.1</v>
      </c>
      <c r="F304" s="12">
        <v>2.7</v>
      </c>
      <c r="G304" s="12">
        <v>-0.26236902835078774</v>
      </c>
    </row>
    <row r="305" spans="1:7" x14ac:dyDescent="0.25">
      <c r="A305" s="13" t="s">
        <v>83</v>
      </c>
      <c r="B305" s="12">
        <v>8.4</v>
      </c>
      <c r="C305" s="12">
        <v>1.5</v>
      </c>
      <c r="D305" s="12">
        <v>0.4</v>
      </c>
      <c r="E305" s="12">
        <v>0.1</v>
      </c>
      <c r="F305" s="12">
        <v>2.7</v>
      </c>
      <c r="G305" s="12">
        <v>-0.26236902835078774</v>
      </c>
    </row>
    <row r="306" spans="1:7" x14ac:dyDescent="0.25">
      <c r="A306" s="11" t="s">
        <v>129</v>
      </c>
      <c r="B306" s="12">
        <v>14</v>
      </c>
      <c r="C306" s="12">
        <v>3.2</v>
      </c>
      <c r="D306" s="12">
        <v>0.8</v>
      </c>
      <c r="E306" s="12">
        <v>0.1</v>
      </c>
      <c r="F306" s="12">
        <v>5</v>
      </c>
      <c r="G306" s="12">
        <v>0.53493669187462567</v>
      </c>
    </row>
    <row r="307" spans="1:7" x14ac:dyDescent="0.25">
      <c r="A307" s="13" t="s">
        <v>43</v>
      </c>
      <c r="B307" s="12">
        <v>14</v>
      </c>
      <c r="C307" s="12">
        <v>3.2</v>
      </c>
      <c r="D307" s="12">
        <v>0.8</v>
      </c>
      <c r="E307" s="12">
        <v>0.1</v>
      </c>
      <c r="F307" s="12">
        <v>5</v>
      </c>
      <c r="G307" s="12">
        <v>0.53493669187462567</v>
      </c>
    </row>
    <row r="308" spans="1:7" x14ac:dyDescent="0.25">
      <c r="A308" s="11" t="s">
        <v>324</v>
      </c>
      <c r="B308" s="12">
        <v>5.7</v>
      </c>
      <c r="C308" s="12">
        <v>1.1000000000000001</v>
      </c>
      <c r="D308" s="12">
        <v>0.5</v>
      </c>
      <c r="E308" s="12">
        <v>0.6</v>
      </c>
      <c r="F308" s="12">
        <v>2.2000000000000002</v>
      </c>
      <c r="G308" s="12">
        <v>-0.27781470732171903</v>
      </c>
    </row>
    <row r="309" spans="1:7" x14ac:dyDescent="0.25">
      <c r="A309" s="13" t="s">
        <v>28</v>
      </c>
      <c r="B309" s="12">
        <v>5.7</v>
      </c>
      <c r="C309" s="12">
        <v>1.1000000000000001</v>
      </c>
      <c r="D309" s="12">
        <v>0.5</v>
      </c>
      <c r="E309" s="12">
        <v>0.6</v>
      </c>
      <c r="F309" s="12">
        <v>2.2000000000000002</v>
      </c>
      <c r="G309" s="12">
        <v>-0.27781470732171903</v>
      </c>
    </row>
    <row r="310" spans="1:7" x14ac:dyDescent="0.25">
      <c r="A310" s="11" t="s">
        <v>455</v>
      </c>
      <c r="B310" s="12">
        <v>2.4</v>
      </c>
      <c r="C310" s="12">
        <v>2</v>
      </c>
      <c r="D310" s="12">
        <v>0.1</v>
      </c>
      <c r="E310" s="12">
        <v>0</v>
      </c>
      <c r="F310" s="12">
        <v>0.9</v>
      </c>
      <c r="G310" s="12">
        <v>-0.79842997988198916</v>
      </c>
    </row>
    <row r="311" spans="1:7" x14ac:dyDescent="0.25">
      <c r="A311" s="13" t="s">
        <v>45</v>
      </c>
      <c r="B311" s="12">
        <v>2.4</v>
      </c>
      <c r="C311" s="12">
        <v>2</v>
      </c>
      <c r="D311" s="12">
        <v>0.1</v>
      </c>
      <c r="E311" s="12">
        <v>0</v>
      </c>
      <c r="F311" s="12">
        <v>0.9</v>
      </c>
      <c r="G311" s="12">
        <v>-0.79842997988198916</v>
      </c>
    </row>
    <row r="312" spans="1:7" x14ac:dyDescent="0.25">
      <c r="A312" s="11" t="s">
        <v>485</v>
      </c>
      <c r="B312" s="12">
        <v>1.8</v>
      </c>
      <c r="C312" s="12">
        <v>1</v>
      </c>
      <c r="D312" s="12">
        <v>0.5</v>
      </c>
      <c r="E312" s="12">
        <v>0.1</v>
      </c>
      <c r="F312" s="12">
        <v>0.9</v>
      </c>
      <c r="G312" s="12">
        <v>-0.76695487208162505</v>
      </c>
    </row>
    <row r="313" spans="1:7" x14ac:dyDescent="0.25">
      <c r="A313" s="13" t="s">
        <v>59</v>
      </c>
      <c r="B313" s="12">
        <v>1.8</v>
      </c>
      <c r="C313" s="12">
        <v>1</v>
      </c>
      <c r="D313" s="12">
        <v>0.5</v>
      </c>
      <c r="E313" s="12">
        <v>0.1</v>
      </c>
      <c r="F313" s="12">
        <v>0.9</v>
      </c>
      <c r="G313" s="12">
        <v>-0.76695487208162505</v>
      </c>
    </row>
    <row r="314" spans="1:7" x14ac:dyDescent="0.25">
      <c r="A314" s="11" t="s">
        <v>186</v>
      </c>
      <c r="B314" s="12">
        <v>10.5</v>
      </c>
      <c r="C314" s="12">
        <v>1.6</v>
      </c>
      <c r="D314" s="12">
        <v>0.3</v>
      </c>
      <c r="E314" s="12">
        <v>0</v>
      </c>
      <c r="F314" s="12">
        <v>1.7</v>
      </c>
      <c r="G314" s="12">
        <v>-0.29355369752333127</v>
      </c>
    </row>
    <row r="315" spans="1:7" x14ac:dyDescent="0.25">
      <c r="A315" s="13" t="s">
        <v>40</v>
      </c>
      <c r="B315" s="12">
        <v>10.5</v>
      </c>
      <c r="C315" s="12">
        <v>1.6</v>
      </c>
      <c r="D315" s="12">
        <v>0.3</v>
      </c>
      <c r="E315" s="12">
        <v>0</v>
      </c>
      <c r="F315" s="12">
        <v>1.7</v>
      </c>
      <c r="G315" s="12">
        <v>-0.29355369752333127</v>
      </c>
    </row>
    <row r="316" spans="1:7" x14ac:dyDescent="0.25">
      <c r="A316" s="11" t="s">
        <v>194</v>
      </c>
      <c r="B316" s="12">
        <v>10.3</v>
      </c>
      <c r="C316" s="12">
        <v>3.5</v>
      </c>
      <c r="D316" s="12">
        <v>1</v>
      </c>
      <c r="E316" s="12">
        <v>0.3</v>
      </c>
      <c r="F316" s="12">
        <v>3.7</v>
      </c>
      <c r="G316" s="12">
        <v>0.41090961673898085</v>
      </c>
    </row>
    <row r="317" spans="1:7" x14ac:dyDescent="0.25">
      <c r="A317" s="13" t="s">
        <v>43</v>
      </c>
      <c r="B317" s="12">
        <v>10.3</v>
      </c>
      <c r="C317" s="12">
        <v>3.5</v>
      </c>
      <c r="D317" s="12">
        <v>1</v>
      </c>
      <c r="E317" s="12">
        <v>0.3</v>
      </c>
      <c r="F317" s="12">
        <v>3.7</v>
      </c>
      <c r="G317" s="12">
        <v>0.41090961673898085</v>
      </c>
    </row>
    <row r="318" spans="1:7" x14ac:dyDescent="0.25">
      <c r="A318" s="11" t="s">
        <v>108</v>
      </c>
      <c r="B318" s="12">
        <v>15.8</v>
      </c>
      <c r="C318" s="12">
        <v>1.5</v>
      </c>
      <c r="D318" s="12">
        <v>0.9</v>
      </c>
      <c r="E318" s="12">
        <v>0.5</v>
      </c>
      <c r="F318" s="12">
        <v>3.4</v>
      </c>
      <c r="G318" s="12">
        <v>0.48393105581369017</v>
      </c>
    </row>
    <row r="319" spans="1:7" x14ac:dyDescent="0.25">
      <c r="A319" s="13" t="s">
        <v>54</v>
      </c>
      <c r="B319" s="12">
        <v>15.8</v>
      </c>
      <c r="C319" s="12">
        <v>1.5</v>
      </c>
      <c r="D319" s="12">
        <v>0.9</v>
      </c>
      <c r="E319" s="12">
        <v>0.5</v>
      </c>
      <c r="F319" s="12">
        <v>3.4</v>
      </c>
      <c r="G319" s="12">
        <v>0.48393105581369017</v>
      </c>
    </row>
    <row r="320" spans="1:7" x14ac:dyDescent="0.25">
      <c r="A320" s="11" t="s">
        <v>130</v>
      </c>
      <c r="B320" s="12">
        <v>14</v>
      </c>
      <c r="C320" s="12">
        <v>2.6</v>
      </c>
      <c r="D320" s="12">
        <v>0.7</v>
      </c>
      <c r="E320" s="12">
        <v>0.4</v>
      </c>
      <c r="F320" s="12">
        <v>4</v>
      </c>
      <c r="G320" s="12">
        <v>0.45761727910565186</v>
      </c>
    </row>
    <row r="321" spans="1:7" x14ac:dyDescent="0.25">
      <c r="A321" s="13" t="s">
        <v>40</v>
      </c>
      <c r="B321" s="12">
        <v>14</v>
      </c>
      <c r="C321" s="12">
        <v>2.6</v>
      </c>
      <c r="D321" s="12">
        <v>0.7</v>
      </c>
      <c r="E321" s="12">
        <v>0.4</v>
      </c>
      <c r="F321" s="12">
        <v>4</v>
      </c>
      <c r="G321" s="12">
        <v>0.45761727910565186</v>
      </c>
    </row>
    <row r="322" spans="1:7" x14ac:dyDescent="0.25">
      <c r="A322" s="11" t="s">
        <v>339</v>
      </c>
      <c r="B322" s="12">
        <v>5.0999999999999996</v>
      </c>
      <c r="C322" s="12">
        <v>2.5</v>
      </c>
      <c r="D322" s="12">
        <v>1.3</v>
      </c>
      <c r="E322" s="12">
        <v>0.2</v>
      </c>
      <c r="F322" s="12">
        <v>3.7</v>
      </c>
      <c r="G322" s="12">
        <v>0.10293355731618004</v>
      </c>
    </row>
    <row r="323" spans="1:7" x14ac:dyDescent="0.25">
      <c r="A323" s="13" t="s">
        <v>92</v>
      </c>
      <c r="B323" s="12">
        <v>5.0999999999999996</v>
      </c>
      <c r="C323" s="12">
        <v>2.5</v>
      </c>
      <c r="D323" s="12">
        <v>1.3</v>
      </c>
      <c r="E323" s="12">
        <v>0.2</v>
      </c>
      <c r="F323" s="12">
        <v>3.7</v>
      </c>
      <c r="G323" s="12">
        <v>0.10293355731618004</v>
      </c>
    </row>
    <row r="324" spans="1:7" x14ac:dyDescent="0.25">
      <c r="A324" s="11" t="s">
        <v>285</v>
      </c>
      <c r="B324" s="12">
        <v>6.8</v>
      </c>
      <c r="C324" s="12">
        <v>1.9</v>
      </c>
      <c r="D324" s="12">
        <v>0.8</v>
      </c>
      <c r="E324" s="12">
        <v>0.8</v>
      </c>
      <c r="F324" s="12">
        <v>4.4000000000000004</v>
      </c>
      <c r="G324" s="12">
        <v>0.21667175467259397</v>
      </c>
    </row>
    <row r="325" spans="1:7" x14ac:dyDescent="0.25">
      <c r="A325" s="13" t="s">
        <v>79</v>
      </c>
      <c r="B325" s="12">
        <v>6.8</v>
      </c>
      <c r="C325" s="12">
        <v>1.9</v>
      </c>
      <c r="D325" s="12">
        <v>0.8</v>
      </c>
      <c r="E325" s="12">
        <v>0.8</v>
      </c>
      <c r="F325" s="12">
        <v>4.4000000000000004</v>
      </c>
      <c r="G325" s="12">
        <v>0.21667175467259397</v>
      </c>
    </row>
    <row r="326" spans="1:7" x14ac:dyDescent="0.25">
      <c r="A326" s="11" t="s">
        <v>221</v>
      </c>
      <c r="B326" s="12">
        <v>9.4</v>
      </c>
      <c r="C326" s="12">
        <v>1.1000000000000001</v>
      </c>
      <c r="D326" s="12">
        <v>0.9</v>
      </c>
      <c r="E326" s="12">
        <v>0.4</v>
      </c>
      <c r="F326" s="12">
        <v>5.2</v>
      </c>
      <c r="G326" s="12">
        <v>0.22282064849286223</v>
      </c>
    </row>
    <row r="327" spans="1:7" x14ac:dyDescent="0.25">
      <c r="A327" s="13" t="s">
        <v>30</v>
      </c>
      <c r="B327" s="12">
        <v>9.4</v>
      </c>
      <c r="C327" s="12">
        <v>1.1000000000000001</v>
      </c>
      <c r="D327" s="12">
        <v>0.9</v>
      </c>
      <c r="E327" s="12">
        <v>0.4</v>
      </c>
      <c r="F327" s="12">
        <v>5.2</v>
      </c>
      <c r="G327" s="12">
        <v>0.22282064849286223</v>
      </c>
    </row>
    <row r="328" spans="1:7" x14ac:dyDescent="0.25">
      <c r="A328" s="11" t="s">
        <v>439</v>
      </c>
      <c r="B328" s="12">
        <v>2.9</v>
      </c>
      <c r="C328" s="12">
        <v>0.6</v>
      </c>
      <c r="D328" s="12">
        <v>0.5</v>
      </c>
      <c r="E328" s="12">
        <v>0.1</v>
      </c>
      <c r="F328" s="12">
        <v>1.8</v>
      </c>
      <c r="G328" s="12">
        <v>-0.68166592526236591</v>
      </c>
    </row>
    <row r="329" spans="1:7" x14ac:dyDescent="0.25">
      <c r="A329" s="13" t="s">
        <v>59</v>
      </c>
      <c r="B329" s="12">
        <v>2.9</v>
      </c>
      <c r="C329" s="12">
        <v>0.6</v>
      </c>
      <c r="D329" s="12">
        <v>0.5</v>
      </c>
      <c r="E329" s="12">
        <v>0.1</v>
      </c>
      <c r="F329" s="12">
        <v>1.8</v>
      </c>
      <c r="G329" s="12">
        <v>-0.68166592526236591</v>
      </c>
    </row>
    <row r="330" spans="1:7" x14ac:dyDescent="0.25">
      <c r="A330" s="11" t="s">
        <v>53</v>
      </c>
      <c r="B330" s="12">
        <v>20.3</v>
      </c>
      <c r="C330" s="12">
        <v>5.9</v>
      </c>
      <c r="D330" s="12">
        <v>1.4</v>
      </c>
      <c r="E330" s="12">
        <v>0.3</v>
      </c>
      <c r="F330" s="12">
        <v>3.2</v>
      </c>
      <c r="G330" s="12">
        <v>1.2842136960821573</v>
      </c>
    </row>
    <row r="331" spans="1:7" x14ac:dyDescent="0.25">
      <c r="A331" s="13" t="s">
        <v>54</v>
      </c>
      <c r="B331" s="12">
        <v>20.3</v>
      </c>
      <c r="C331" s="12">
        <v>5.9</v>
      </c>
      <c r="D331" s="12">
        <v>1.4</v>
      </c>
      <c r="E331" s="12">
        <v>0.3</v>
      </c>
      <c r="F331" s="12">
        <v>3.2</v>
      </c>
      <c r="G331" s="12">
        <v>1.2842136960821573</v>
      </c>
    </row>
    <row r="332" spans="1:7" x14ac:dyDescent="0.25">
      <c r="A332" s="11" t="s">
        <v>102</v>
      </c>
      <c r="B332" s="12">
        <v>16.2</v>
      </c>
      <c r="C332" s="12">
        <v>5.2</v>
      </c>
      <c r="D332" s="12">
        <v>1.4</v>
      </c>
      <c r="E332" s="12">
        <v>0.5</v>
      </c>
      <c r="F332" s="12">
        <v>5.0999999999999996</v>
      </c>
      <c r="G332" s="12">
        <v>1.2200041863409994</v>
      </c>
    </row>
    <row r="333" spans="1:7" x14ac:dyDescent="0.25">
      <c r="A333" s="13" t="s">
        <v>103</v>
      </c>
      <c r="B333" s="12">
        <v>16.2</v>
      </c>
      <c r="C333" s="12">
        <v>5.2</v>
      </c>
      <c r="D333" s="12">
        <v>1.4</v>
      </c>
      <c r="E333" s="12">
        <v>0.5</v>
      </c>
      <c r="F333" s="12">
        <v>5.0999999999999996</v>
      </c>
      <c r="G333" s="12">
        <v>1.2200041863409994</v>
      </c>
    </row>
    <row r="334" spans="1:7" x14ac:dyDescent="0.25">
      <c r="A334" s="11" t="s">
        <v>352</v>
      </c>
      <c r="B334" s="12">
        <v>4.8</v>
      </c>
      <c r="C334" s="12">
        <v>0.7</v>
      </c>
      <c r="D334" s="12">
        <v>0.5</v>
      </c>
      <c r="E334" s="12">
        <v>0.8</v>
      </c>
      <c r="F334" s="12">
        <v>5</v>
      </c>
      <c r="G334" s="12">
        <v>-7.2189624380456077E-2</v>
      </c>
    </row>
    <row r="335" spans="1:7" x14ac:dyDescent="0.25">
      <c r="A335" s="13" t="s">
        <v>26</v>
      </c>
      <c r="B335" s="12">
        <v>4.8</v>
      </c>
      <c r="C335" s="12">
        <v>0.7</v>
      </c>
      <c r="D335" s="12">
        <v>0.5</v>
      </c>
      <c r="E335" s="12">
        <v>0.8</v>
      </c>
      <c r="F335" s="12">
        <v>5</v>
      </c>
      <c r="G335" s="12">
        <v>-7.2189624380456077E-2</v>
      </c>
    </row>
    <row r="336" spans="1:7" x14ac:dyDescent="0.25">
      <c r="A336" s="11" t="s">
        <v>114</v>
      </c>
      <c r="B336" s="12">
        <v>15.2</v>
      </c>
      <c r="C336" s="12">
        <v>2.1</v>
      </c>
      <c r="D336" s="12">
        <v>1.1000000000000001</v>
      </c>
      <c r="E336" s="12">
        <v>0.6</v>
      </c>
      <c r="F336" s="12">
        <v>9.3000000000000007</v>
      </c>
      <c r="G336" s="12">
        <v>1.0996112907383719</v>
      </c>
    </row>
    <row r="337" spans="1:7" x14ac:dyDescent="0.25">
      <c r="A337" s="13" t="s">
        <v>100</v>
      </c>
      <c r="B337" s="12">
        <v>15.2</v>
      </c>
      <c r="C337" s="12">
        <v>2.1</v>
      </c>
      <c r="D337" s="12">
        <v>1.1000000000000001</v>
      </c>
      <c r="E337" s="12">
        <v>0.6</v>
      </c>
      <c r="F337" s="12">
        <v>9.3000000000000007</v>
      </c>
      <c r="G337" s="12">
        <v>1.0996112907383719</v>
      </c>
    </row>
    <row r="338" spans="1:7" x14ac:dyDescent="0.25">
      <c r="A338" s="11" t="s">
        <v>440</v>
      </c>
      <c r="B338" s="12">
        <v>2.9</v>
      </c>
      <c r="C338" s="12">
        <v>0</v>
      </c>
      <c r="D338" s="12">
        <v>0.3</v>
      </c>
      <c r="E338" s="12">
        <v>0.6</v>
      </c>
      <c r="F338" s="12">
        <v>2.2999999999999998</v>
      </c>
      <c r="G338" s="12">
        <v>-0.60280522857597363</v>
      </c>
    </row>
    <row r="339" spans="1:7" x14ac:dyDescent="0.25">
      <c r="A339" s="13" t="s">
        <v>24</v>
      </c>
      <c r="B339" s="12">
        <v>2.9</v>
      </c>
      <c r="C339" s="12">
        <v>0</v>
      </c>
      <c r="D339" s="12">
        <v>0.3</v>
      </c>
      <c r="E339" s="12">
        <v>0.6</v>
      </c>
      <c r="F339" s="12">
        <v>2.2999999999999998</v>
      </c>
      <c r="G339" s="12">
        <v>-0.60280522857597363</v>
      </c>
    </row>
    <row r="340" spans="1:7" x14ac:dyDescent="0.25">
      <c r="A340" s="11" t="s">
        <v>411</v>
      </c>
      <c r="B340" s="12">
        <v>3.5</v>
      </c>
      <c r="C340" s="12">
        <v>0</v>
      </c>
      <c r="D340" s="12">
        <v>0.1</v>
      </c>
      <c r="E340" s="12">
        <v>0.2</v>
      </c>
      <c r="F340" s="12">
        <v>2.5</v>
      </c>
      <c r="G340" s="12">
        <v>-0.76298944699427973</v>
      </c>
    </row>
    <row r="341" spans="1:7" x14ac:dyDescent="0.25">
      <c r="A341" s="13" t="s">
        <v>28</v>
      </c>
      <c r="B341" s="12">
        <v>3.5</v>
      </c>
      <c r="C341" s="12">
        <v>0</v>
      </c>
      <c r="D341" s="12">
        <v>0.1</v>
      </c>
      <c r="E341" s="12">
        <v>0.2</v>
      </c>
      <c r="F341" s="12">
        <v>2.5</v>
      </c>
      <c r="G341" s="12">
        <v>-0.76298944699427973</v>
      </c>
    </row>
    <row r="342" spans="1:7" x14ac:dyDescent="0.25">
      <c r="A342" s="11" t="s">
        <v>441</v>
      </c>
      <c r="B342" s="12">
        <v>2.9</v>
      </c>
      <c r="C342" s="12">
        <v>0.7</v>
      </c>
      <c r="D342" s="12">
        <v>0.6</v>
      </c>
      <c r="E342" s="12">
        <v>1</v>
      </c>
      <c r="F342" s="12">
        <v>4.0999999999999996</v>
      </c>
      <c r="G342" s="12">
        <v>-0.13885644311476222</v>
      </c>
    </row>
    <row r="343" spans="1:7" x14ac:dyDescent="0.25">
      <c r="A343" s="13" t="s">
        <v>49</v>
      </c>
      <c r="B343" s="12">
        <v>2.9</v>
      </c>
      <c r="C343" s="12">
        <v>0.7</v>
      </c>
      <c r="D343" s="12">
        <v>0.6</v>
      </c>
      <c r="E343" s="12">
        <v>1</v>
      </c>
      <c r="F343" s="12">
        <v>4.0999999999999996</v>
      </c>
      <c r="G343" s="12">
        <v>-0.13885644311476222</v>
      </c>
    </row>
    <row r="344" spans="1:7" x14ac:dyDescent="0.25">
      <c r="A344" s="11" t="s">
        <v>215</v>
      </c>
      <c r="B344" s="12">
        <v>9.6</v>
      </c>
      <c r="C344" s="12">
        <v>4.0999999999999996</v>
      </c>
      <c r="D344" s="12">
        <v>0.4</v>
      </c>
      <c r="E344" s="12">
        <v>0.1</v>
      </c>
      <c r="F344" s="12">
        <v>2.2000000000000002</v>
      </c>
      <c r="G344" s="12">
        <v>4.4196051935370684E-2</v>
      </c>
    </row>
    <row r="345" spans="1:7" x14ac:dyDescent="0.25">
      <c r="A345" s="13" t="s">
        <v>38</v>
      </c>
      <c r="B345" s="12">
        <v>9.6</v>
      </c>
      <c r="C345" s="12">
        <v>4.0999999999999996</v>
      </c>
      <c r="D345" s="12">
        <v>0.4</v>
      </c>
      <c r="E345" s="12">
        <v>0.1</v>
      </c>
      <c r="F345" s="12">
        <v>2.2000000000000002</v>
      </c>
      <c r="G345" s="12">
        <v>4.4196051935370684E-2</v>
      </c>
    </row>
    <row r="346" spans="1:7" x14ac:dyDescent="0.25">
      <c r="A346" s="11" t="s">
        <v>370</v>
      </c>
      <c r="B346" s="12">
        <v>4.3</v>
      </c>
      <c r="C346" s="12">
        <v>1.1000000000000001</v>
      </c>
      <c r="D346" s="12">
        <v>1</v>
      </c>
      <c r="E346" s="12">
        <v>0.4</v>
      </c>
      <c r="F346" s="12">
        <v>4.8</v>
      </c>
      <c r="G346" s="12">
        <v>-3.6701675769410136E-2</v>
      </c>
    </row>
    <row r="347" spans="1:7" x14ac:dyDescent="0.25">
      <c r="A347" s="13" t="s">
        <v>66</v>
      </c>
      <c r="B347" s="12">
        <v>4.3</v>
      </c>
      <c r="C347" s="12">
        <v>1.1000000000000001</v>
      </c>
      <c r="D347" s="12">
        <v>1</v>
      </c>
      <c r="E347" s="12">
        <v>0.4</v>
      </c>
      <c r="F347" s="12">
        <v>4.8</v>
      </c>
      <c r="G347" s="12">
        <v>-3.6701675769410136E-2</v>
      </c>
    </row>
    <row r="348" spans="1:7" x14ac:dyDescent="0.25">
      <c r="A348" s="11" t="s">
        <v>519</v>
      </c>
      <c r="B348" s="12">
        <v>0.4</v>
      </c>
      <c r="C348" s="12">
        <v>0.2</v>
      </c>
      <c r="D348" s="12">
        <v>0</v>
      </c>
      <c r="E348" s="12">
        <v>0.3</v>
      </c>
      <c r="F348" s="12">
        <v>1.3</v>
      </c>
      <c r="G348" s="12">
        <v>-0.99682077147511849</v>
      </c>
    </row>
    <row r="349" spans="1:7" x14ac:dyDescent="0.25">
      <c r="A349" s="13" t="s">
        <v>36</v>
      </c>
      <c r="B349" s="12">
        <v>0.4</v>
      </c>
      <c r="C349" s="12">
        <v>0.2</v>
      </c>
      <c r="D349" s="12">
        <v>0</v>
      </c>
      <c r="E349" s="12">
        <v>0.3</v>
      </c>
      <c r="F349" s="12">
        <v>1.3</v>
      </c>
      <c r="G349" s="12">
        <v>-0.99682077147511849</v>
      </c>
    </row>
    <row r="350" spans="1:7" x14ac:dyDescent="0.25">
      <c r="A350" s="11" t="s">
        <v>217</v>
      </c>
      <c r="B350" s="12">
        <v>9.5</v>
      </c>
      <c r="C350" s="12">
        <v>1.5</v>
      </c>
      <c r="D350" s="12">
        <v>0.8</v>
      </c>
      <c r="E350" s="12">
        <v>0.3</v>
      </c>
      <c r="F350" s="12">
        <v>4</v>
      </c>
      <c r="G350" s="12">
        <v>0.10583820010958099</v>
      </c>
    </row>
    <row r="351" spans="1:7" x14ac:dyDescent="0.25">
      <c r="A351" s="13" t="s">
        <v>32</v>
      </c>
      <c r="B351" s="12">
        <v>9.5</v>
      </c>
      <c r="C351" s="12">
        <v>1.5</v>
      </c>
      <c r="D351" s="12">
        <v>0.8</v>
      </c>
      <c r="E351" s="12">
        <v>0.3</v>
      </c>
      <c r="F351" s="12">
        <v>4</v>
      </c>
      <c r="G351" s="12">
        <v>0.10583820010958099</v>
      </c>
    </row>
    <row r="352" spans="1:7" x14ac:dyDescent="0.25">
      <c r="A352" s="11" t="s">
        <v>502</v>
      </c>
      <c r="B352" s="12">
        <v>1.2</v>
      </c>
      <c r="C352" s="12">
        <v>0</v>
      </c>
      <c r="D352" s="12">
        <v>0.2</v>
      </c>
      <c r="E352" s="12">
        <v>0.4</v>
      </c>
      <c r="F352" s="12">
        <v>1.7</v>
      </c>
      <c r="G352" s="12">
        <v>-0.84207916892983381</v>
      </c>
    </row>
    <row r="353" spans="1:7" x14ac:dyDescent="0.25">
      <c r="A353" s="13" t="s">
        <v>20</v>
      </c>
      <c r="B353" s="12">
        <v>1.2</v>
      </c>
      <c r="C353" s="12">
        <v>0</v>
      </c>
      <c r="D353" s="12">
        <v>0.2</v>
      </c>
      <c r="E353" s="12">
        <v>0.4</v>
      </c>
      <c r="F353" s="12">
        <v>1.7</v>
      </c>
      <c r="G353" s="12">
        <v>-0.84207916892983381</v>
      </c>
    </row>
    <row r="354" spans="1:7" x14ac:dyDescent="0.25">
      <c r="A354" s="11" t="s">
        <v>430</v>
      </c>
      <c r="B354" s="12">
        <v>3</v>
      </c>
      <c r="C354" s="12">
        <v>0.9</v>
      </c>
      <c r="D354" s="12">
        <v>0.5</v>
      </c>
      <c r="E354" s="12">
        <v>0.3</v>
      </c>
      <c r="F354" s="12">
        <v>2.2999999999999998</v>
      </c>
      <c r="G354" s="12">
        <v>-0.53394846066266766</v>
      </c>
    </row>
    <row r="355" spans="1:7" x14ac:dyDescent="0.25">
      <c r="A355" s="13" t="s">
        <v>30</v>
      </c>
      <c r="B355" s="12">
        <v>3</v>
      </c>
      <c r="C355" s="12">
        <v>0.9</v>
      </c>
      <c r="D355" s="12">
        <v>0.5</v>
      </c>
      <c r="E355" s="12">
        <v>0.3</v>
      </c>
      <c r="F355" s="12">
        <v>2.2999999999999998</v>
      </c>
      <c r="G355" s="12">
        <v>-0.53394846066266766</v>
      </c>
    </row>
    <row r="356" spans="1:7" x14ac:dyDescent="0.25">
      <c r="A356" s="11" t="s">
        <v>266</v>
      </c>
      <c r="B356" s="12">
        <v>7.6</v>
      </c>
      <c r="C356" s="12">
        <v>1.1000000000000001</v>
      </c>
      <c r="D356" s="12">
        <v>0.6</v>
      </c>
      <c r="E356" s="12">
        <v>0.4</v>
      </c>
      <c r="F356" s="12">
        <v>5.2</v>
      </c>
      <c r="G356" s="12">
        <v>2.7438884107071154E-2</v>
      </c>
    </row>
    <row r="357" spans="1:7" x14ac:dyDescent="0.25">
      <c r="A357" s="13" t="s">
        <v>75</v>
      </c>
      <c r="B357" s="12">
        <v>7.6</v>
      </c>
      <c r="C357" s="12">
        <v>1.1000000000000001</v>
      </c>
      <c r="D357" s="12">
        <v>0.6</v>
      </c>
      <c r="E357" s="12">
        <v>0.4</v>
      </c>
      <c r="F357" s="12">
        <v>5.2</v>
      </c>
      <c r="G357" s="12">
        <v>2.7438884107071154E-2</v>
      </c>
    </row>
    <row r="358" spans="1:7" x14ac:dyDescent="0.25">
      <c r="A358" s="11" t="s">
        <v>490</v>
      </c>
      <c r="B358" s="12">
        <v>1.7</v>
      </c>
      <c r="C358" s="12">
        <v>0.3</v>
      </c>
      <c r="D358" s="12">
        <v>0.3</v>
      </c>
      <c r="E358" s="12">
        <v>0.3</v>
      </c>
      <c r="F358" s="12">
        <v>3.1</v>
      </c>
      <c r="G358" s="12">
        <v>-0.6704980629457965</v>
      </c>
    </row>
    <row r="359" spans="1:7" x14ac:dyDescent="0.25">
      <c r="A359" s="13" t="s">
        <v>32</v>
      </c>
      <c r="B359" s="12">
        <v>1.7</v>
      </c>
      <c r="C359" s="12">
        <v>0.3</v>
      </c>
      <c r="D359" s="12">
        <v>0.3</v>
      </c>
      <c r="E359" s="12">
        <v>0.3</v>
      </c>
      <c r="F359" s="12">
        <v>3.1</v>
      </c>
      <c r="G359" s="12">
        <v>-0.6704980629457965</v>
      </c>
    </row>
    <row r="360" spans="1:7" x14ac:dyDescent="0.25">
      <c r="A360" s="11" t="s">
        <v>314</v>
      </c>
      <c r="B360" s="12">
        <v>6</v>
      </c>
      <c r="C360" s="12">
        <v>0.9</v>
      </c>
      <c r="D360" s="12">
        <v>0.7</v>
      </c>
      <c r="E360" s="12">
        <v>0.2</v>
      </c>
      <c r="F360" s="12">
        <v>3.2</v>
      </c>
      <c r="G360" s="12">
        <v>-0.27319288270243153</v>
      </c>
    </row>
    <row r="361" spans="1:7" x14ac:dyDescent="0.25">
      <c r="A361" s="13" t="s">
        <v>75</v>
      </c>
      <c r="B361" s="12">
        <v>6</v>
      </c>
      <c r="C361" s="12">
        <v>0.9</v>
      </c>
      <c r="D361" s="12">
        <v>0.7</v>
      </c>
      <c r="E361" s="12">
        <v>0.2</v>
      </c>
      <c r="F361" s="12">
        <v>3.2</v>
      </c>
      <c r="G361" s="12">
        <v>-0.27319288270243153</v>
      </c>
    </row>
    <row r="362" spans="1:7" x14ac:dyDescent="0.25">
      <c r="A362" s="11" t="s">
        <v>429</v>
      </c>
      <c r="B362" s="12">
        <v>3</v>
      </c>
      <c r="C362" s="12">
        <v>0.7</v>
      </c>
      <c r="D362" s="12">
        <v>0.3</v>
      </c>
      <c r="E362" s="12">
        <v>0.1</v>
      </c>
      <c r="F362" s="12">
        <v>0.8</v>
      </c>
      <c r="G362" s="12">
        <v>-0.81516658511657791</v>
      </c>
    </row>
    <row r="363" spans="1:7" x14ac:dyDescent="0.25">
      <c r="A363" s="13" t="s">
        <v>103</v>
      </c>
      <c r="B363" s="12">
        <v>3</v>
      </c>
      <c r="C363" s="12">
        <v>0.7</v>
      </c>
      <c r="D363" s="12">
        <v>0.3</v>
      </c>
      <c r="E363" s="12">
        <v>0.1</v>
      </c>
      <c r="F363" s="12">
        <v>0.8</v>
      </c>
      <c r="G363" s="12">
        <v>-0.81516658511657791</v>
      </c>
    </row>
    <row r="364" spans="1:7" x14ac:dyDescent="0.25">
      <c r="A364" s="11" t="s">
        <v>407</v>
      </c>
      <c r="B364" s="12">
        <v>3.5</v>
      </c>
      <c r="C364" s="12">
        <v>0.3</v>
      </c>
      <c r="D364" s="12">
        <v>0.5</v>
      </c>
      <c r="E364" s="12">
        <v>0.9</v>
      </c>
      <c r="F364" s="12">
        <v>3.3</v>
      </c>
      <c r="G364" s="12">
        <v>-0.28568154490458114</v>
      </c>
    </row>
    <row r="365" spans="1:7" x14ac:dyDescent="0.25">
      <c r="A365" s="13" t="s">
        <v>43</v>
      </c>
      <c r="B365" s="12">
        <v>3.5</v>
      </c>
      <c r="C365" s="12">
        <v>0.3</v>
      </c>
      <c r="D365" s="12">
        <v>0.5</v>
      </c>
      <c r="E365" s="12">
        <v>0.9</v>
      </c>
      <c r="F365" s="12">
        <v>3.3</v>
      </c>
      <c r="G365" s="12">
        <v>-0.28568154490458114</v>
      </c>
    </row>
    <row r="366" spans="1:7" x14ac:dyDescent="0.25">
      <c r="A366" s="11" t="s">
        <v>291</v>
      </c>
      <c r="B366" s="12">
        <v>6.7</v>
      </c>
      <c r="C366" s="12">
        <v>1.7</v>
      </c>
      <c r="D366" s="12">
        <v>1.2</v>
      </c>
      <c r="E366" s="12">
        <v>0.2</v>
      </c>
      <c r="F366" s="12">
        <v>4.2</v>
      </c>
      <c r="G366" s="12">
        <v>0.10322793809276187</v>
      </c>
    </row>
    <row r="367" spans="1:7" x14ac:dyDescent="0.25">
      <c r="A367" s="13" t="s">
        <v>22</v>
      </c>
      <c r="B367" s="12">
        <v>6.7</v>
      </c>
      <c r="C367" s="12">
        <v>1.7</v>
      </c>
      <c r="D367" s="12">
        <v>1.2</v>
      </c>
      <c r="E367" s="12">
        <v>0.2</v>
      </c>
      <c r="F367" s="12">
        <v>4.2</v>
      </c>
      <c r="G367" s="12">
        <v>0.10322793809276187</v>
      </c>
    </row>
    <row r="368" spans="1:7" x14ac:dyDescent="0.25">
      <c r="A368" s="11" t="s">
        <v>361</v>
      </c>
      <c r="B368" s="12">
        <v>4.5999999999999996</v>
      </c>
      <c r="C368" s="12">
        <v>1</v>
      </c>
      <c r="D368" s="12">
        <v>0.4</v>
      </c>
      <c r="E368" s="12">
        <v>0.2</v>
      </c>
      <c r="F368" s="12">
        <v>1.1000000000000001</v>
      </c>
      <c r="G368" s="12">
        <v>-0.60695082335343931</v>
      </c>
    </row>
    <row r="369" spans="1:7" x14ac:dyDescent="0.25">
      <c r="A369" s="13" t="s">
        <v>28</v>
      </c>
      <c r="B369" s="12">
        <v>4.5999999999999996</v>
      </c>
      <c r="C369" s="12">
        <v>1</v>
      </c>
      <c r="D369" s="12">
        <v>0.4</v>
      </c>
      <c r="E369" s="12">
        <v>0.2</v>
      </c>
      <c r="F369" s="12">
        <v>1.1000000000000001</v>
      </c>
      <c r="G369" s="12">
        <v>-0.60695082335343931</v>
      </c>
    </row>
    <row r="370" spans="1:7" x14ac:dyDescent="0.25">
      <c r="A370" s="11" t="s">
        <v>55</v>
      </c>
      <c r="B370" s="12">
        <v>20.3</v>
      </c>
      <c r="C370" s="12">
        <v>6.3</v>
      </c>
      <c r="D370" s="12">
        <v>1.3</v>
      </c>
      <c r="E370" s="12">
        <v>0.1</v>
      </c>
      <c r="F370" s="12">
        <v>2.9</v>
      </c>
      <c r="G370" s="12">
        <v>1.2003010469536801</v>
      </c>
    </row>
    <row r="371" spans="1:7" x14ac:dyDescent="0.25">
      <c r="A371" s="13" t="s">
        <v>36</v>
      </c>
      <c r="B371" s="12">
        <v>20.3</v>
      </c>
      <c r="C371" s="12">
        <v>6.3</v>
      </c>
      <c r="D371" s="12">
        <v>1.3</v>
      </c>
      <c r="E371" s="12">
        <v>0.1</v>
      </c>
      <c r="F371" s="12">
        <v>2.9</v>
      </c>
      <c r="G371" s="12">
        <v>1.2003010469536801</v>
      </c>
    </row>
    <row r="372" spans="1:7" x14ac:dyDescent="0.25">
      <c r="A372" s="11" t="s">
        <v>400</v>
      </c>
      <c r="B372" s="12">
        <v>3.7</v>
      </c>
      <c r="C372" s="12">
        <v>2.6</v>
      </c>
      <c r="D372" s="12">
        <v>0.7</v>
      </c>
      <c r="E372" s="12">
        <v>0.2</v>
      </c>
      <c r="F372" s="12">
        <v>1.8</v>
      </c>
      <c r="G372" s="12">
        <v>-0.31772495428166647</v>
      </c>
    </row>
    <row r="373" spans="1:7" x14ac:dyDescent="0.25">
      <c r="A373" s="13" t="s">
        <v>54</v>
      </c>
      <c r="B373" s="12">
        <v>3.7</v>
      </c>
      <c r="C373" s="12">
        <v>2.6</v>
      </c>
      <c r="D373" s="12">
        <v>0.7</v>
      </c>
      <c r="E373" s="12">
        <v>0.2</v>
      </c>
      <c r="F373" s="12">
        <v>1.8</v>
      </c>
      <c r="G373" s="12">
        <v>-0.31772495428166647</v>
      </c>
    </row>
    <row r="374" spans="1:7" x14ac:dyDescent="0.25">
      <c r="A374" s="11" t="s">
        <v>245</v>
      </c>
      <c r="B374" s="12">
        <v>8.4</v>
      </c>
      <c r="C374" s="12">
        <v>3.8</v>
      </c>
      <c r="D374" s="12">
        <v>0.3</v>
      </c>
      <c r="E374" s="12">
        <v>0</v>
      </c>
      <c r="F374" s="12">
        <v>1.9</v>
      </c>
      <c r="G374" s="12">
        <v>-0.14350786369831425</v>
      </c>
    </row>
    <row r="375" spans="1:7" x14ac:dyDescent="0.25">
      <c r="A375" s="13" t="s">
        <v>26</v>
      </c>
      <c r="B375" s="12">
        <v>8.4</v>
      </c>
      <c r="C375" s="12">
        <v>3.8</v>
      </c>
      <c r="D375" s="12">
        <v>0.3</v>
      </c>
      <c r="E375" s="12">
        <v>0</v>
      </c>
      <c r="F375" s="12">
        <v>1.9</v>
      </c>
      <c r="G375" s="12">
        <v>-0.14350786369831425</v>
      </c>
    </row>
    <row r="376" spans="1:7" x14ac:dyDescent="0.25">
      <c r="A376" s="11" t="s">
        <v>167</v>
      </c>
      <c r="B376" s="12">
        <v>11.8</v>
      </c>
      <c r="C376" s="12">
        <v>1.4</v>
      </c>
      <c r="D376" s="12">
        <v>0.7</v>
      </c>
      <c r="E376" s="12">
        <v>0.7</v>
      </c>
      <c r="F376" s="12">
        <v>9.1999999999999993</v>
      </c>
      <c r="G376" s="12">
        <v>0.73747798518863039</v>
      </c>
    </row>
    <row r="377" spans="1:7" x14ac:dyDescent="0.25">
      <c r="A377" s="13" t="s">
        <v>83</v>
      </c>
      <c r="B377" s="12">
        <v>11.8</v>
      </c>
      <c r="C377" s="12">
        <v>1.4</v>
      </c>
      <c r="D377" s="12">
        <v>0.7</v>
      </c>
      <c r="E377" s="12">
        <v>0.7</v>
      </c>
      <c r="F377" s="12">
        <v>9.1999999999999993</v>
      </c>
      <c r="G377" s="12">
        <v>0.73747798518863039</v>
      </c>
    </row>
    <row r="378" spans="1:7" x14ac:dyDescent="0.25">
      <c r="A378" s="11" t="s">
        <v>113</v>
      </c>
      <c r="B378" s="12">
        <v>15.2</v>
      </c>
      <c r="C378" s="12">
        <v>2.2000000000000002</v>
      </c>
      <c r="D378" s="12">
        <v>0.8</v>
      </c>
      <c r="E378" s="12">
        <v>0.1</v>
      </c>
      <c r="F378" s="12">
        <v>2.1</v>
      </c>
      <c r="G378" s="12">
        <v>0.25209509436855293</v>
      </c>
    </row>
    <row r="379" spans="1:7" x14ac:dyDescent="0.25">
      <c r="A379" s="13" t="s">
        <v>30</v>
      </c>
      <c r="B379" s="12">
        <v>15.2</v>
      </c>
      <c r="C379" s="12">
        <v>2.2000000000000002</v>
      </c>
      <c r="D379" s="12">
        <v>0.8</v>
      </c>
      <c r="E379" s="12">
        <v>0.1</v>
      </c>
      <c r="F379" s="12">
        <v>2.1</v>
      </c>
      <c r="G379" s="12">
        <v>0.25209509436855293</v>
      </c>
    </row>
    <row r="380" spans="1:7" x14ac:dyDescent="0.25">
      <c r="A380" s="11" t="s">
        <v>121</v>
      </c>
      <c r="B380" s="12">
        <v>14.5</v>
      </c>
      <c r="C380" s="12">
        <v>3</v>
      </c>
      <c r="D380" s="12">
        <v>0.9</v>
      </c>
      <c r="E380" s="12">
        <v>0.3</v>
      </c>
      <c r="F380" s="12">
        <v>4</v>
      </c>
      <c r="G380" s="12">
        <v>0.56129244879354112</v>
      </c>
    </row>
    <row r="381" spans="1:7" x14ac:dyDescent="0.25">
      <c r="A381" s="13" t="s">
        <v>22</v>
      </c>
      <c r="B381" s="12">
        <v>14.5</v>
      </c>
      <c r="C381" s="12">
        <v>3</v>
      </c>
      <c r="D381" s="12">
        <v>0.9</v>
      </c>
      <c r="E381" s="12">
        <v>0.3</v>
      </c>
      <c r="F381" s="12">
        <v>4</v>
      </c>
      <c r="G381" s="12">
        <v>0.56129244879354112</v>
      </c>
    </row>
    <row r="382" spans="1:7" x14ac:dyDescent="0.25">
      <c r="A382" s="11" t="s">
        <v>362</v>
      </c>
      <c r="B382" s="12">
        <v>4.5999999999999996</v>
      </c>
      <c r="C382" s="12">
        <v>0.8</v>
      </c>
      <c r="D382" s="12">
        <v>0.8</v>
      </c>
      <c r="E382" s="12">
        <v>0.3</v>
      </c>
      <c r="F382" s="12">
        <v>2.5</v>
      </c>
      <c r="G382" s="12">
        <v>-0.34362451258283933</v>
      </c>
    </row>
    <row r="383" spans="1:7" x14ac:dyDescent="0.25">
      <c r="A383" s="13" t="s">
        <v>45</v>
      </c>
      <c r="B383" s="12">
        <v>4.5999999999999996</v>
      </c>
      <c r="C383" s="12">
        <v>0.8</v>
      </c>
      <c r="D383" s="12">
        <v>0.8</v>
      </c>
      <c r="E383" s="12">
        <v>0.3</v>
      </c>
      <c r="F383" s="12">
        <v>2.5</v>
      </c>
      <c r="G383" s="12">
        <v>-0.34362451258283933</v>
      </c>
    </row>
    <row r="384" spans="1:7" x14ac:dyDescent="0.25">
      <c r="A384" s="11" t="s">
        <v>482</v>
      </c>
      <c r="B384" s="12">
        <v>1.9</v>
      </c>
      <c r="C384" s="12">
        <v>0.3</v>
      </c>
      <c r="D384" s="12">
        <v>0.2</v>
      </c>
      <c r="E384" s="12">
        <v>0.1</v>
      </c>
      <c r="F384" s="12">
        <v>1.1000000000000001</v>
      </c>
      <c r="G384" s="12">
        <v>-0.92558593517963039</v>
      </c>
    </row>
    <row r="385" spans="1:7" x14ac:dyDescent="0.25">
      <c r="A385" s="13" t="s">
        <v>85</v>
      </c>
      <c r="B385" s="12">
        <v>1.9</v>
      </c>
      <c r="C385" s="12">
        <v>0.3</v>
      </c>
      <c r="D385" s="12">
        <v>0.2</v>
      </c>
      <c r="E385" s="12">
        <v>0.1</v>
      </c>
      <c r="F385" s="12">
        <v>1.1000000000000001</v>
      </c>
      <c r="G385" s="12">
        <v>-0.92558593517963039</v>
      </c>
    </row>
    <row r="386" spans="1:7" x14ac:dyDescent="0.25">
      <c r="A386" s="11" t="s">
        <v>504</v>
      </c>
      <c r="B386" s="12">
        <v>1.1000000000000001</v>
      </c>
      <c r="C386" s="12">
        <v>2.9</v>
      </c>
      <c r="D386" s="12">
        <v>0.3</v>
      </c>
      <c r="E386" s="12">
        <v>0</v>
      </c>
      <c r="F386" s="12">
        <v>1.4</v>
      </c>
      <c r="G386" s="12">
        <v>-0.65711178208069443</v>
      </c>
    </row>
    <row r="387" spans="1:7" x14ac:dyDescent="0.25">
      <c r="A387" s="13" t="s">
        <v>103</v>
      </c>
      <c r="B387" s="12">
        <v>1.1000000000000001</v>
      </c>
      <c r="C387" s="12">
        <v>2.9</v>
      </c>
      <c r="D387" s="12">
        <v>0.3</v>
      </c>
      <c r="E387" s="12">
        <v>0</v>
      </c>
      <c r="F387" s="12">
        <v>1.4</v>
      </c>
      <c r="G387" s="12">
        <v>-0.65711178208069443</v>
      </c>
    </row>
    <row r="388" spans="1:7" x14ac:dyDescent="0.25">
      <c r="A388" s="11" t="s">
        <v>64</v>
      </c>
      <c r="B388" s="12">
        <v>18.600000000000001</v>
      </c>
      <c r="C388" s="12">
        <v>3.2</v>
      </c>
      <c r="D388" s="12">
        <v>0.9</v>
      </c>
      <c r="E388" s="12">
        <v>0.2</v>
      </c>
      <c r="F388" s="12">
        <v>2.2999999999999998</v>
      </c>
      <c r="G388" s="12">
        <v>0.62138367446955689</v>
      </c>
    </row>
    <row r="389" spans="1:7" x14ac:dyDescent="0.25">
      <c r="A389" s="13" t="s">
        <v>30</v>
      </c>
      <c r="B389" s="12">
        <v>18.600000000000001</v>
      </c>
      <c r="C389" s="12">
        <v>3.2</v>
      </c>
      <c r="D389" s="12">
        <v>0.9</v>
      </c>
      <c r="E389" s="12">
        <v>0.2</v>
      </c>
      <c r="F389" s="12">
        <v>2.2999999999999998</v>
      </c>
      <c r="G389" s="12">
        <v>0.62138367446955689</v>
      </c>
    </row>
    <row r="390" spans="1:7" x14ac:dyDescent="0.25">
      <c r="A390" s="11" t="s">
        <v>163</v>
      </c>
      <c r="B390" s="12">
        <v>12.1</v>
      </c>
      <c r="C390" s="12">
        <v>7</v>
      </c>
      <c r="D390" s="12">
        <v>0.8</v>
      </c>
      <c r="E390" s="12">
        <v>0.1</v>
      </c>
      <c r="F390" s="12">
        <v>3.4</v>
      </c>
      <c r="G390" s="12">
        <v>0.72531394161902318</v>
      </c>
    </row>
    <row r="391" spans="1:7" x14ac:dyDescent="0.25">
      <c r="A391" s="13" t="s">
        <v>71</v>
      </c>
      <c r="B391" s="12">
        <v>12.1</v>
      </c>
      <c r="C391" s="12">
        <v>7</v>
      </c>
      <c r="D391" s="12">
        <v>0.8</v>
      </c>
      <c r="E391" s="12">
        <v>0.1</v>
      </c>
      <c r="F391" s="12">
        <v>3.4</v>
      </c>
      <c r="G391" s="12">
        <v>0.72531394161902318</v>
      </c>
    </row>
    <row r="392" spans="1:7" x14ac:dyDescent="0.25">
      <c r="A392" s="11" t="s">
        <v>200</v>
      </c>
      <c r="B392" s="12">
        <v>10.1</v>
      </c>
      <c r="C392" s="12">
        <v>1.9</v>
      </c>
      <c r="D392" s="12">
        <v>0.9</v>
      </c>
      <c r="E392" s="12">
        <v>0.4</v>
      </c>
      <c r="F392" s="12">
        <v>3.8</v>
      </c>
      <c r="G392" s="12">
        <v>0.23330941100570476</v>
      </c>
    </row>
    <row r="393" spans="1:7" x14ac:dyDescent="0.25">
      <c r="A393" s="13" t="s">
        <v>75</v>
      </c>
      <c r="B393" s="12">
        <v>10.1</v>
      </c>
      <c r="C393" s="12">
        <v>1.9</v>
      </c>
      <c r="D393" s="12">
        <v>0.9</v>
      </c>
      <c r="E393" s="12">
        <v>0.4</v>
      </c>
      <c r="F393" s="12">
        <v>3.8</v>
      </c>
      <c r="G393" s="12">
        <v>0.23330941100570476</v>
      </c>
    </row>
    <row r="394" spans="1:7" x14ac:dyDescent="0.25">
      <c r="A394" s="11" t="s">
        <v>27</v>
      </c>
      <c r="B394" s="12">
        <v>25.4</v>
      </c>
      <c r="C394" s="12">
        <v>6.1</v>
      </c>
      <c r="D394" s="12">
        <v>1.6</v>
      </c>
      <c r="E394" s="12">
        <v>0.4</v>
      </c>
      <c r="F394" s="12">
        <v>4.7</v>
      </c>
      <c r="G394" s="12">
        <v>1.7923551331199181</v>
      </c>
    </row>
    <row r="395" spans="1:7" x14ac:dyDescent="0.25">
      <c r="A395" s="13" t="s">
        <v>28</v>
      </c>
      <c r="B395" s="12">
        <v>25.4</v>
      </c>
      <c r="C395" s="12">
        <v>6.1</v>
      </c>
      <c r="D395" s="12">
        <v>1.6</v>
      </c>
      <c r="E395" s="12">
        <v>0.4</v>
      </c>
      <c r="F395" s="12">
        <v>4.7</v>
      </c>
      <c r="G395" s="12">
        <v>1.7923551331199181</v>
      </c>
    </row>
    <row r="396" spans="1:7" x14ac:dyDescent="0.25">
      <c r="A396" s="11" t="s">
        <v>271</v>
      </c>
      <c r="B396" s="12">
        <v>7.4</v>
      </c>
      <c r="C396" s="12">
        <v>2.1</v>
      </c>
      <c r="D396" s="12">
        <v>0.8</v>
      </c>
      <c r="E396" s="12">
        <v>1.1000000000000001</v>
      </c>
      <c r="F396" s="12">
        <v>3.2</v>
      </c>
      <c r="G396" s="12">
        <v>0.2761399436236498</v>
      </c>
    </row>
    <row r="397" spans="1:7" x14ac:dyDescent="0.25">
      <c r="A397" s="13" t="s">
        <v>85</v>
      </c>
      <c r="B397" s="12">
        <v>7.4</v>
      </c>
      <c r="C397" s="12">
        <v>2.1</v>
      </c>
      <c r="D397" s="12">
        <v>0.8</v>
      </c>
      <c r="E397" s="12">
        <v>1.1000000000000001</v>
      </c>
      <c r="F397" s="12">
        <v>3.2</v>
      </c>
      <c r="G397" s="12">
        <v>0.2761399436236498</v>
      </c>
    </row>
    <row r="398" spans="1:7" x14ac:dyDescent="0.25">
      <c r="A398" s="11" t="s">
        <v>347</v>
      </c>
      <c r="B398" s="12">
        <v>4.9000000000000004</v>
      </c>
      <c r="C398" s="12">
        <v>0.5</v>
      </c>
      <c r="D398" s="12">
        <v>0.2</v>
      </c>
      <c r="E398" s="12">
        <v>0.2</v>
      </c>
      <c r="F398" s="12">
        <v>1.2</v>
      </c>
      <c r="G398" s="12">
        <v>-0.70709586251854584</v>
      </c>
    </row>
    <row r="399" spans="1:7" x14ac:dyDescent="0.25">
      <c r="A399" s="13" t="s">
        <v>24</v>
      </c>
      <c r="B399" s="12">
        <v>4.9000000000000004</v>
      </c>
      <c r="C399" s="12">
        <v>0.5</v>
      </c>
      <c r="D399" s="12">
        <v>0.2</v>
      </c>
      <c r="E399" s="12">
        <v>0.2</v>
      </c>
      <c r="F399" s="12">
        <v>1.2</v>
      </c>
      <c r="G399" s="12">
        <v>-0.70709586251854584</v>
      </c>
    </row>
    <row r="400" spans="1:7" x14ac:dyDescent="0.25">
      <c r="A400" s="11" t="s">
        <v>412</v>
      </c>
      <c r="B400" s="12">
        <v>3.4</v>
      </c>
      <c r="C400" s="12">
        <v>0.6</v>
      </c>
      <c r="D400" s="12">
        <v>0.5</v>
      </c>
      <c r="E400" s="12">
        <v>0.2</v>
      </c>
      <c r="F400" s="12">
        <v>1.5</v>
      </c>
      <c r="G400" s="12">
        <v>-0.64569022081848293</v>
      </c>
    </row>
    <row r="401" spans="1:7" x14ac:dyDescent="0.25">
      <c r="A401" s="13" t="s">
        <v>75</v>
      </c>
      <c r="B401" s="12">
        <v>3.4</v>
      </c>
      <c r="C401" s="12">
        <v>0.6</v>
      </c>
      <c r="D401" s="12">
        <v>0.5</v>
      </c>
      <c r="E401" s="12">
        <v>0.2</v>
      </c>
      <c r="F401" s="12">
        <v>1.5</v>
      </c>
      <c r="G401" s="12">
        <v>-0.64569022081848293</v>
      </c>
    </row>
    <row r="402" spans="1:7" x14ac:dyDescent="0.25">
      <c r="A402" s="11" t="s">
        <v>409</v>
      </c>
      <c r="B402" s="12">
        <v>3.5</v>
      </c>
      <c r="C402" s="12">
        <v>0</v>
      </c>
      <c r="D402" s="12">
        <v>0.3</v>
      </c>
      <c r="E402" s="12">
        <v>0.5</v>
      </c>
      <c r="F402" s="12">
        <v>2</v>
      </c>
      <c r="G402" s="12">
        <v>-0.63090701373309277</v>
      </c>
    </row>
    <row r="403" spans="1:7" x14ac:dyDescent="0.25">
      <c r="A403" s="13" t="s">
        <v>49</v>
      </c>
      <c r="B403" s="12">
        <v>3.5</v>
      </c>
      <c r="C403" s="12">
        <v>0</v>
      </c>
      <c r="D403" s="12">
        <v>0.3</v>
      </c>
      <c r="E403" s="12">
        <v>0.5</v>
      </c>
      <c r="F403" s="12">
        <v>2</v>
      </c>
      <c r="G403" s="12">
        <v>-0.63090701373309277</v>
      </c>
    </row>
    <row r="404" spans="1:7" x14ac:dyDescent="0.25">
      <c r="A404" s="11" t="s">
        <v>403</v>
      </c>
      <c r="B404" s="12">
        <v>3.6</v>
      </c>
      <c r="C404" s="12">
        <v>0.4</v>
      </c>
      <c r="D404" s="12">
        <v>1</v>
      </c>
      <c r="E404" s="12">
        <v>0.6</v>
      </c>
      <c r="F404" s="12">
        <v>3.5</v>
      </c>
      <c r="G404" s="12">
        <v>-0.18540666711279116</v>
      </c>
    </row>
    <row r="405" spans="1:7" x14ac:dyDescent="0.25">
      <c r="A405" s="13" t="s">
        <v>83</v>
      </c>
      <c r="B405" s="12">
        <v>3.6</v>
      </c>
      <c r="C405" s="12">
        <v>0.4</v>
      </c>
      <c r="D405" s="12">
        <v>1</v>
      </c>
      <c r="E405" s="12">
        <v>0.6</v>
      </c>
      <c r="F405" s="12">
        <v>3.5</v>
      </c>
      <c r="G405" s="12">
        <v>-0.18540666711279116</v>
      </c>
    </row>
    <row r="406" spans="1:7" x14ac:dyDescent="0.25">
      <c r="A406" s="11" t="s">
        <v>357</v>
      </c>
      <c r="B406" s="12">
        <v>4.7</v>
      </c>
      <c r="C406" s="12">
        <v>1.8</v>
      </c>
      <c r="D406" s="12">
        <v>0.5</v>
      </c>
      <c r="E406" s="12">
        <v>0</v>
      </c>
      <c r="F406" s="12">
        <v>0.7</v>
      </c>
      <c r="G406" s="12">
        <v>-0.58118636628500331</v>
      </c>
    </row>
    <row r="407" spans="1:7" x14ac:dyDescent="0.25">
      <c r="A407" s="13" t="s">
        <v>40</v>
      </c>
      <c r="B407" s="12">
        <v>4.7</v>
      </c>
      <c r="C407" s="12">
        <v>1.8</v>
      </c>
      <c r="D407" s="12">
        <v>0.5</v>
      </c>
      <c r="E407" s="12">
        <v>0</v>
      </c>
      <c r="F407" s="12">
        <v>0.7</v>
      </c>
      <c r="G407" s="12">
        <v>-0.58118636628500331</v>
      </c>
    </row>
    <row r="408" spans="1:7" x14ac:dyDescent="0.25">
      <c r="A408" s="11" t="s">
        <v>475</v>
      </c>
      <c r="B408" s="12">
        <v>2</v>
      </c>
      <c r="C408" s="12">
        <v>0.6</v>
      </c>
      <c r="D408" s="12">
        <v>0.2</v>
      </c>
      <c r="E408" s="12">
        <v>0</v>
      </c>
      <c r="F408" s="12">
        <v>0.5</v>
      </c>
      <c r="G408" s="12">
        <v>-0.9706550194902418</v>
      </c>
    </row>
    <row r="409" spans="1:7" x14ac:dyDescent="0.25">
      <c r="A409" s="13" t="s">
        <v>36</v>
      </c>
      <c r="B409" s="12">
        <v>2</v>
      </c>
      <c r="C409" s="12">
        <v>0.6</v>
      </c>
      <c r="D409" s="12">
        <v>0.2</v>
      </c>
      <c r="E409" s="12">
        <v>0</v>
      </c>
      <c r="F409" s="12">
        <v>0.5</v>
      </c>
      <c r="G409" s="12">
        <v>-0.9706550194902418</v>
      </c>
    </row>
    <row r="410" spans="1:7" x14ac:dyDescent="0.25">
      <c r="A410" s="11" t="s">
        <v>283</v>
      </c>
      <c r="B410" s="12">
        <v>6.9</v>
      </c>
      <c r="C410" s="12">
        <v>1.4</v>
      </c>
      <c r="D410" s="12">
        <v>0.6</v>
      </c>
      <c r="E410" s="12">
        <v>0.1</v>
      </c>
      <c r="F410" s="12">
        <v>2.2000000000000002</v>
      </c>
      <c r="G410" s="12">
        <v>-0.3219939738727472</v>
      </c>
    </row>
    <row r="411" spans="1:7" x14ac:dyDescent="0.25">
      <c r="A411" s="13" t="s">
        <v>30</v>
      </c>
      <c r="B411" s="12">
        <v>6.9</v>
      </c>
      <c r="C411" s="12">
        <v>1.4</v>
      </c>
      <c r="D411" s="12">
        <v>0.6</v>
      </c>
      <c r="E411" s="12">
        <v>0.1</v>
      </c>
      <c r="F411" s="12">
        <v>2.2000000000000002</v>
      </c>
      <c r="G411" s="12">
        <v>-0.3219939738727472</v>
      </c>
    </row>
    <row r="412" spans="1:7" x14ac:dyDescent="0.25">
      <c r="A412" s="11" t="s">
        <v>143</v>
      </c>
      <c r="B412" s="12">
        <v>13.3</v>
      </c>
      <c r="C412" s="12">
        <v>1.6</v>
      </c>
      <c r="D412" s="12">
        <v>0.5</v>
      </c>
      <c r="E412" s="12">
        <v>0.7</v>
      </c>
      <c r="F412" s="12">
        <v>8.1</v>
      </c>
      <c r="G412" s="12">
        <v>0.67865962295694748</v>
      </c>
    </row>
    <row r="413" spans="1:7" x14ac:dyDescent="0.25">
      <c r="A413" s="13" t="s">
        <v>92</v>
      </c>
      <c r="B413" s="12">
        <v>13.3</v>
      </c>
      <c r="C413" s="12">
        <v>1.6</v>
      </c>
      <c r="D413" s="12">
        <v>0.5</v>
      </c>
      <c r="E413" s="12">
        <v>0.7</v>
      </c>
      <c r="F413" s="12">
        <v>8.1</v>
      </c>
      <c r="G413" s="12">
        <v>0.67865962295694748</v>
      </c>
    </row>
    <row r="414" spans="1:7" x14ac:dyDescent="0.25">
      <c r="A414" s="11" t="s">
        <v>219</v>
      </c>
      <c r="B414" s="12">
        <v>9.5</v>
      </c>
      <c r="C414" s="12">
        <v>4.0999999999999996</v>
      </c>
      <c r="D414" s="12">
        <v>0.7</v>
      </c>
      <c r="E414" s="12">
        <v>0.3</v>
      </c>
      <c r="F414" s="12">
        <v>2.8</v>
      </c>
      <c r="G414" s="12">
        <v>0.25988565590885626</v>
      </c>
    </row>
    <row r="415" spans="1:7" x14ac:dyDescent="0.25">
      <c r="A415" s="13" t="s">
        <v>47</v>
      </c>
      <c r="B415" s="12">
        <v>9.5</v>
      </c>
      <c r="C415" s="12">
        <v>4.0999999999999996</v>
      </c>
      <c r="D415" s="12">
        <v>0.7</v>
      </c>
      <c r="E415" s="12">
        <v>0.3</v>
      </c>
      <c r="F415" s="12">
        <v>2.8</v>
      </c>
      <c r="G415" s="12">
        <v>0.25988565590885626</v>
      </c>
    </row>
    <row r="416" spans="1:7" x14ac:dyDescent="0.25">
      <c r="A416" s="11" t="s">
        <v>378</v>
      </c>
      <c r="B416" s="12">
        <v>4.0999999999999996</v>
      </c>
      <c r="C416" s="12">
        <v>0.5</v>
      </c>
      <c r="D416" s="12">
        <v>0.4</v>
      </c>
      <c r="E416" s="12">
        <v>1.2</v>
      </c>
      <c r="F416" s="12">
        <v>2.6</v>
      </c>
      <c r="G416" s="12">
        <v>-0.2201281269135808</v>
      </c>
    </row>
    <row r="417" spans="1:7" x14ac:dyDescent="0.25">
      <c r="A417" s="13" t="s">
        <v>75</v>
      </c>
      <c r="B417" s="12">
        <v>4.0999999999999996</v>
      </c>
      <c r="C417" s="12">
        <v>0.5</v>
      </c>
      <c r="D417" s="12">
        <v>0.4</v>
      </c>
      <c r="E417" s="12">
        <v>1.2</v>
      </c>
      <c r="F417" s="12">
        <v>2.6</v>
      </c>
      <c r="G417" s="12">
        <v>-0.2201281269135808</v>
      </c>
    </row>
    <row r="418" spans="1:7" x14ac:dyDescent="0.25">
      <c r="A418" s="11" t="s">
        <v>503</v>
      </c>
      <c r="B418" s="12">
        <v>1.1000000000000001</v>
      </c>
      <c r="C418" s="12">
        <v>0.2</v>
      </c>
      <c r="D418" s="12">
        <v>0.4</v>
      </c>
      <c r="E418" s="12">
        <v>0</v>
      </c>
      <c r="F418" s="12">
        <v>0.9</v>
      </c>
      <c r="G418" s="12">
        <v>-0.95965104675711199</v>
      </c>
    </row>
    <row r="419" spans="1:7" x14ac:dyDescent="0.25">
      <c r="A419" s="13" t="s">
        <v>52</v>
      </c>
      <c r="B419" s="12">
        <v>1.1000000000000001</v>
      </c>
      <c r="C419" s="12">
        <v>0.2</v>
      </c>
      <c r="D419" s="12">
        <v>0.4</v>
      </c>
      <c r="E419" s="12">
        <v>0</v>
      </c>
      <c r="F419" s="12">
        <v>0.9</v>
      </c>
      <c r="G419" s="12">
        <v>-0.95965104675711199</v>
      </c>
    </row>
    <row r="420" spans="1:7" x14ac:dyDescent="0.25">
      <c r="A420" s="11" t="s">
        <v>424</v>
      </c>
      <c r="B420" s="12">
        <v>3.2</v>
      </c>
      <c r="C420" s="12">
        <v>0.3</v>
      </c>
      <c r="D420" s="12">
        <v>0.2</v>
      </c>
      <c r="E420" s="12">
        <v>0.6</v>
      </c>
      <c r="F420" s="12">
        <v>2.5</v>
      </c>
      <c r="G420" s="12">
        <v>-0.57266360643061409</v>
      </c>
    </row>
    <row r="421" spans="1:7" x14ac:dyDescent="0.25">
      <c r="A421" s="13" t="s">
        <v>71</v>
      </c>
      <c r="B421" s="12">
        <v>3.2</v>
      </c>
      <c r="C421" s="12">
        <v>0.3</v>
      </c>
      <c r="D421" s="12">
        <v>0.2</v>
      </c>
      <c r="E421" s="12">
        <v>0.6</v>
      </c>
      <c r="F421" s="12">
        <v>2.5</v>
      </c>
      <c r="G421" s="12">
        <v>-0.57266360643061409</v>
      </c>
    </row>
    <row r="422" spans="1:7" x14ac:dyDescent="0.25">
      <c r="A422" s="11" t="s">
        <v>206</v>
      </c>
      <c r="B422" s="12">
        <v>9.6999999999999993</v>
      </c>
      <c r="C422" s="12">
        <v>0.9</v>
      </c>
      <c r="D422" s="12">
        <v>0.4</v>
      </c>
      <c r="E422" s="12">
        <v>0.9</v>
      </c>
      <c r="F422" s="12">
        <v>5.8</v>
      </c>
      <c r="G422" s="12">
        <v>0.26599483229188881</v>
      </c>
    </row>
    <row r="423" spans="1:7" x14ac:dyDescent="0.25">
      <c r="A423" s="13" t="s">
        <v>49</v>
      </c>
      <c r="B423" s="12">
        <v>9.6999999999999993</v>
      </c>
      <c r="C423" s="12">
        <v>0.9</v>
      </c>
      <c r="D423" s="12">
        <v>0.4</v>
      </c>
      <c r="E423" s="12">
        <v>0.9</v>
      </c>
      <c r="F423" s="12">
        <v>5.8</v>
      </c>
      <c r="G423" s="12">
        <v>0.26599483229188881</v>
      </c>
    </row>
    <row r="424" spans="1:7" x14ac:dyDescent="0.25">
      <c r="A424" s="11" t="s">
        <v>367</v>
      </c>
      <c r="B424" s="12">
        <v>4.5</v>
      </c>
      <c r="C424" s="12">
        <v>1.6</v>
      </c>
      <c r="D424" s="12">
        <v>0.4</v>
      </c>
      <c r="E424" s="12">
        <v>0</v>
      </c>
      <c r="F424" s="12">
        <v>1.1000000000000001</v>
      </c>
      <c r="G424" s="12">
        <v>-0.61540556143328529</v>
      </c>
    </row>
    <row r="425" spans="1:7" x14ac:dyDescent="0.25">
      <c r="A425" s="13" t="s">
        <v>52</v>
      </c>
      <c r="B425" s="12">
        <v>4.5</v>
      </c>
      <c r="C425" s="12">
        <v>1.6</v>
      </c>
      <c r="D425" s="12">
        <v>0.4</v>
      </c>
      <c r="E425" s="12">
        <v>0</v>
      </c>
      <c r="F425" s="12">
        <v>1.1000000000000001</v>
      </c>
      <c r="G425" s="12">
        <v>-0.61540556143328529</v>
      </c>
    </row>
    <row r="426" spans="1:7" x14ac:dyDescent="0.25">
      <c r="A426" s="11" t="s">
        <v>278</v>
      </c>
      <c r="B426" s="12">
        <v>7.1</v>
      </c>
      <c r="C426" s="12">
        <v>0.6</v>
      </c>
      <c r="D426" s="12">
        <v>0.4</v>
      </c>
      <c r="E426" s="12">
        <v>0.7</v>
      </c>
      <c r="F426" s="12">
        <v>6.4</v>
      </c>
      <c r="G426" s="12">
        <v>7.905670159336714E-2</v>
      </c>
    </row>
    <row r="427" spans="1:7" x14ac:dyDescent="0.25">
      <c r="A427" s="13" t="s">
        <v>36</v>
      </c>
      <c r="B427" s="12">
        <v>7.1</v>
      </c>
      <c r="C427" s="12">
        <v>0.6</v>
      </c>
      <c r="D427" s="12">
        <v>0.4</v>
      </c>
      <c r="E427" s="12">
        <v>0.7</v>
      </c>
      <c r="F427" s="12">
        <v>6.4</v>
      </c>
      <c r="G427" s="12">
        <v>7.905670159336714E-2</v>
      </c>
    </row>
    <row r="428" spans="1:7" x14ac:dyDescent="0.25">
      <c r="A428" s="11" t="s">
        <v>280</v>
      </c>
      <c r="B428" s="12">
        <v>7</v>
      </c>
      <c r="C428" s="12">
        <v>0.4</v>
      </c>
      <c r="D428" s="12">
        <v>0.2</v>
      </c>
      <c r="E428" s="12">
        <v>1.4</v>
      </c>
      <c r="F428" s="12">
        <v>3.4</v>
      </c>
      <c r="G428" s="12">
        <v>-1.7198998215845814E-2</v>
      </c>
    </row>
    <row r="429" spans="1:7" x14ac:dyDescent="0.25">
      <c r="A429" s="13" t="s">
        <v>83</v>
      </c>
      <c r="B429" s="12">
        <v>7</v>
      </c>
      <c r="C429" s="12">
        <v>0.4</v>
      </c>
      <c r="D429" s="12">
        <v>0.2</v>
      </c>
      <c r="E429" s="12">
        <v>1.4</v>
      </c>
      <c r="F429" s="12">
        <v>3.4</v>
      </c>
      <c r="G429" s="12">
        <v>-1.7198998215845814E-2</v>
      </c>
    </row>
    <row r="430" spans="1:7" x14ac:dyDescent="0.25">
      <c r="A430" s="11" t="s">
        <v>287</v>
      </c>
      <c r="B430" s="12">
        <v>6.8</v>
      </c>
      <c r="C430" s="12">
        <v>0.7</v>
      </c>
      <c r="D430" s="12">
        <v>0.5</v>
      </c>
      <c r="E430" s="12">
        <v>0.7</v>
      </c>
      <c r="F430" s="12">
        <v>5.8</v>
      </c>
      <c r="G430" s="12">
        <v>6.0478424125773797E-2</v>
      </c>
    </row>
    <row r="431" spans="1:7" x14ac:dyDescent="0.25">
      <c r="A431" s="13" t="s">
        <v>79</v>
      </c>
      <c r="B431" s="12">
        <v>6.8</v>
      </c>
      <c r="C431" s="12">
        <v>0.7</v>
      </c>
      <c r="D431" s="12">
        <v>0.5</v>
      </c>
      <c r="E431" s="12">
        <v>0.7</v>
      </c>
      <c r="F431" s="12">
        <v>5.8</v>
      </c>
      <c r="G431" s="12">
        <v>6.0478424125773797E-2</v>
      </c>
    </row>
    <row r="432" spans="1:7" x14ac:dyDescent="0.25">
      <c r="A432" s="11" t="s">
        <v>417</v>
      </c>
      <c r="B432" s="12">
        <v>3.3</v>
      </c>
      <c r="C432" s="12">
        <v>0.8</v>
      </c>
      <c r="D432" s="12">
        <v>0.2</v>
      </c>
      <c r="E432" s="12">
        <v>0.3</v>
      </c>
      <c r="F432" s="12">
        <v>3.5</v>
      </c>
      <c r="G432" s="12">
        <v>-0.5355554968280074</v>
      </c>
    </row>
    <row r="433" spans="1:7" x14ac:dyDescent="0.25">
      <c r="A433" s="13" t="s">
        <v>94</v>
      </c>
      <c r="B433" s="12">
        <v>3.3</v>
      </c>
      <c r="C433" s="12">
        <v>0.8</v>
      </c>
      <c r="D433" s="12">
        <v>0.2</v>
      </c>
      <c r="E433" s="12">
        <v>0.3</v>
      </c>
      <c r="F433" s="12">
        <v>3.5</v>
      </c>
      <c r="G433" s="12">
        <v>-0.5355554968280074</v>
      </c>
    </row>
    <row r="434" spans="1:7" x14ac:dyDescent="0.25">
      <c r="A434" s="11" t="s">
        <v>91</v>
      </c>
      <c r="B434" s="12">
        <v>16.899999999999999</v>
      </c>
      <c r="C434" s="12">
        <v>1.7</v>
      </c>
      <c r="D434" s="12">
        <v>0.7</v>
      </c>
      <c r="E434" s="12">
        <v>0.6</v>
      </c>
      <c r="F434" s="12">
        <v>4.5999999999999996</v>
      </c>
      <c r="G434" s="12">
        <v>0.62524926036796491</v>
      </c>
    </row>
    <row r="435" spans="1:7" x14ac:dyDescent="0.25">
      <c r="A435" s="13" t="s">
        <v>92</v>
      </c>
      <c r="B435" s="12">
        <v>16.899999999999999</v>
      </c>
      <c r="C435" s="12">
        <v>1.7</v>
      </c>
      <c r="D435" s="12">
        <v>0.7</v>
      </c>
      <c r="E435" s="12">
        <v>0.6</v>
      </c>
      <c r="F435" s="12">
        <v>4.5999999999999996</v>
      </c>
      <c r="G435" s="12">
        <v>0.62524926036796491</v>
      </c>
    </row>
    <row r="436" spans="1:7" x14ac:dyDescent="0.25">
      <c r="A436" s="11" t="s">
        <v>97</v>
      </c>
      <c r="B436" s="12">
        <v>16.5</v>
      </c>
      <c r="C436" s="12">
        <v>6.7</v>
      </c>
      <c r="D436" s="12">
        <v>1.1000000000000001</v>
      </c>
      <c r="E436" s="12">
        <v>0.2</v>
      </c>
      <c r="F436" s="12">
        <v>2.6</v>
      </c>
      <c r="G436" s="12">
        <v>0.99097455069435914</v>
      </c>
    </row>
    <row r="437" spans="1:7" x14ac:dyDescent="0.25">
      <c r="A437" s="13" t="s">
        <v>66</v>
      </c>
      <c r="B437" s="12">
        <v>16.5</v>
      </c>
      <c r="C437" s="12">
        <v>6.7</v>
      </c>
      <c r="D437" s="12">
        <v>1.1000000000000001</v>
      </c>
      <c r="E437" s="12">
        <v>0.2</v>
      </c>
      <c r="F437" s="12">
        <v>2.6</v>
      </c>
      <c r="G437" s="12">
        <v>0.99097455069435914</v>
      </c>
    </row>
    <row r="438" spans="1:7" x14ac:dyDescent="0.25">
      <c r="A438" s="11" t="s">
        <v>418</v>
      </c>
      <c r="B438" s="12">
        <v>3.3</v>
      </c>
      <c r="C438" s="12">
        <v>0.4</v>
      </c>
      <c r="D438" s="12">
        <v>0.3</v>
      </c>
      <c r="E438" s="12">
        <v>0.9</v>
      </c>
      <c r="F438" s="12">
        <v>2.6</v>
      </c>
      <c r="G438" s="12">
        <v>-0.41029926057126653</v>
      </c>
    </row>
    <row r="439" spans="1:7" x14ac:dyDescent="0.25">
      <c r="A439" s="13" t="s">
        <v>49</v>
      </c>
      <c r="B439" s="12">
        <v>3.3</v>
      </c>
      <c r="C439" s="12">
        <v>0.4</v>
      </c>
      <c r="D439" s="12">
        <v>0.3</v>
      </c>
      <c r="E439" s="12">
        <v>0.9</v>
      </c>
      <c r="F439" s="12">
        <v>2.6</v>
      </c>
      <c r="G439" s="12">
        <v>-0.41029926057126653</v>
      </c>
    </row>
    <row r="440" spans="1:7" x14ac:dyDescent="0.25">
      <c r="A440" s="11" t="s">
        <v>257</v>
      </c>
      <c r="B440" s="12">
        <v>8</v>
      </c>
      <c r="C440" s="12">
        <v>0.8</v>
      </c>
      <c r="D440" s="12">
        <v>0.5</v>
      </c>
      <c r="E440" s="12">
        <v>0.2</v>
      </c>
      <c r="F440" s="12">
        <v>2.2999999999999998</v>
      </c>
      <c r="G440" s="12">
        <v>-0.32313288870882773</v>
      </c>
    </row>
    <row r="441" spans="1:7" x14ac:dyDescent="0.25">
      <c r="A441" s="13" t="s">
        <v>40</v>
      </c>
      <c r="B441" s="12">
        <v>8</v>
      </c>
      <c r="C441" s="12">
        <v>0.8</v>
      </c>
      <c r="D441" s="12">
        <v>0.5</v>
      </c>
      <c r="E441" s="12">
        <v>0.2</v>
      </c>
      <c r="F441" s="12">
        <v>2.2999999999999998</v>
      </c>
      <c r="G441" s="12">
        <v>-0.32313288870882773</v>
      </c>
    </row>
    <row r="442" spans="1:7" x14ac:dyDescent="0.25">
      <c r="A442" s="11" t="s">
        <v>311</v>
      </c>
      <c r="B442" s="12">
        <v>6.1</v>
      </c>
      <c r="C442" s="12">
        <v>0.7</v>
      </c>
      <c r="D442" s="12">
        <v>0.6</v>
      </c>
      <c r="E442" s="12">
        <v>0.7</v>
      </c>
      <c r="F442" s="12">
        <v>4.7</v>
      </c>
      <c r="G442" s="12">
        <v>-3.0036193209948159E-2</v>
      </c>
    </row>
    <row r="443" spans="1:7" x14ac:dyDescent="0.25">
      <c r="A443" s="13" t="s">
        <v>103</v>
      </c>
      <c r="B443" s="12">
        <v>6.1</v>
      </c>
      <c r="C443" s="12">
        <v>0.7</v>
      </c>
      <c r="D443" s="12">
        <v>0.6</v>
      </c>
      <c r="E443" s="12">
        <v>0.7</v>
      </c>
      <c r="F443" s="12">
        <v>4.7</v>
      </c>
      <c r="G443" s="12">
        <v>-3.0036193209948159E-2</v>
      </c>
    </row>
    <row r="444" spans="1:7" x14ac:dyDescent="0.25">
      <c r="A444" s="11" t="s">
        <v>242</v>
      </c>
      <c r="B444" s="12">
        <v>8.5</v>
      </c>
      <c r="C444" s="12">
        <v>1.5</v>
      </c>
      <c r="D444" s="12">
        <v>0.7</v>
      </c>
      <c r="E444" s="12">
        <v>0.3</v>
      </c>
      <c r="F444" s="12">
        <v>2.4</v>
      </c>
      <c r="G444" s="12">
        <v>-0.10922398766642581</v>
      </c>
    </row>
    <row r="445" spans="1:7" x14ac:dyDescent="0.25">
      <c r="A445" s="13" t="s">
        <v>20</v>
      </c>
      <c r="B445" s="12">
        <v>8.5</v>
      </c>
      <c r="C445" s="12">
        <v>1.5</v>
      </c>
      <c r="D445" s="12">
        <v>0.7</v>
      </c>
      <c r="E445" s="12">
        <v>0.3</v>
      </c>
      <c r="F445" s="12">
        <v>2.4</v>
      </c>
      <c r="G445" s="12">
        <v>-0.10922398766642581</v>
      </c>
    </row>
    <row r="446" spans="1:7" x14ac:dyDescent="0.25">
      <c r="A446" s="11" t="s">
        <v>156</v>
      </c>
      <c r="B446" s="12">
        <v>12.5</v>
      </c>
      <c r="C446" s="12">
        <v>4.0999999999999996</v>
      </c>
      <c r="D446" s="12">
        <v>1</v>
      </c>
      <c r="E446" s="12">
        <v>0.4</v>
      </c>
      <c r="F446" s="12">
        <v>2.6</v>
      </c>
      <c r="G446" s="12">
        <v>0.53522779839327961</v>
      </c>
    </row>
    <row r="447" spans="1:7" x14ac:dyDescent="0.25">
      <c r="A447" s="13" t="s">
        <v>28</v>
      </c>
      <c r="B447" s="12">
        <v>12.5</v>
      </c>
      <c r="C447" s="12">
        <v>4.0999999999999996</v>
      </c>
      <c r="D447" s="12">
        <v>1</v>
      </c>
      <c r="E447" s="12">
        <v>0.4</v>
      </c>
      <c r="F447" s="12">
        <v>2.6</v>
      </c>
      <c r="G447" s="12">
        <v>0.53522779839327961</v>
      </c>
    </row>
    <row r="448" spans="1:7" x14ac:dyDescent="0.25">
      <c r="A448" s="11" t="s">
        <v>404</v>
      </c>
      <c r="B448" s="12">
        <v>3.6</v>
      </c>
      <c r="C448" s="12">
        <v>0.2</v>
      </c>
      <c r="D448" s="12">
        <v>0.1</v>
      </c>
      <c r="E448" s="12">
        <v>0.5</v>
      </c>
      <c r="F448" s="12">
        <v>2.7</v>
      </c>
      <c r="G448" s="12">
        <v>-0.61591586471016257</v>
      </c>
    </row>
    <row r="449" spans="1:7" x14ac:dyDescent="0.25">
      <c r="A449" s="13" t="s">
        <v>22</v>
      </c>
      <c r="B449" s="12">
        <v>3.6</v>
      </c>
      <c r="C449" s="12">
        <v>0.2</v>
      </c>
      <c r="D449" s="12">
        <v>0.1</v>
      </c>
      <c r="E449" s="12">
        <v>0.5</v>
      </c>
      <c r="F449" s="12">
        <v>2.7</v>
      </c>
      <c r="G449" s="12">
        <v>-0.61591586471016257</v>
      </c>
    </row>
    <row r="450" spans="1:7" x14ac:dyDescent="0.25">
      <c r="A450" s="11" t="s">
        <v>260</v>
      </c>
      <c r="B450" s="12">
        <v>7.9</v>
      </c>
      <c r="C450" s="12">
        <v>0.6</v>
      </c>
      <c r="D450" s="12">
        <v>0.3</v>
      </c>
      <c r="E450" s="12">
        <v>0.9</v>
      </c>
      <c r="F450" s="12">
        <v>5.5</v>
      </c>
      <c r="G450" s="12">
        <v>8.2125873030706148E-2</v>
      </c>
    </row>
    <row r="451" spans="1:7" x14ac:dyDescent="0.25">
      <c r="A451" s="13" t="s">
        <v>32</v>
      </c>
      <c r="B451" s="12">
        <v>7.9</v>
      </c>
      <c r="C451" s="12">
        <v>0.6</v>
      </c>
      <c r="D451" s="12">
        <v>0.3</v>
      </c>
      <c r="E451" s="12">
        <v>0.9</v>
      </c>
      <c r="F451" s="12">
        <v>5.5</v>
      </c>
      <c r="G451" s="12">
        <v>8.2125873030706148E-2</v>
      </c>
    </row>
    <row r="452" spans="1:7" x14ac:dyDescent="0.25">
      <c r="A452" s="11" t="s">
        <v>225</v>
      </c>
      <c r="B452" s="12">
        <v>9.3000000000000007</v>
      </c>
      <c r="C452" s="12">
        <v>2.7</v>
      </c>
      <c r="D452" s="12">
        <v>0.8</v>
      </c>
      <c r="E452" s="12">
        <v>0.1</v>
      </c>
      <c r="F452" s="12">
        <v>2</v>
      </c>
      <c r="G452" s="12">
        <v>-3.6446834808573497E-3</v>
      </c>
    </row>
    <row r="453" spans="1:7" x14ac:dyDescent="0.25">
      <c r="A453" s="13" t="s">
        <v>92</v>
      </c>
      <c r="B453" s="12">
        <v>9.3000000000000007</v>
      </c>
      <c r="C453" s="12">
        <v>2.7</v>
      </c>
      <c r="D453" s="12">
        <v>0.8</v>
      </c>
      <c r="E453" s="12">
        <v>0.1</v>
      </c>
      <c r="F453" s="12">
        <v>2</v>
      </c>
      <c r="G453" s="12">
        <v>-3.6446834808573497E-3</v>
      </c>
    </row>
    <row r="454" spans="1:7" x14ac:dyDescent="0.25">
      <c r="A454" s="11" t="s">
        <v>329</v>
      </c>
      <c r="B454" s="12">
        <v>5.6</v>
      </c>
      <c r="C454" s="12">
        <v>1.3</v>
      </c>
      <c r="D454" s="12">
        <v>0.3</v>
      </c>
      <c r="E454" s="12">
        <v>0.1</v>
      </c>
      <c r="F454" s="12">
        <v>1.1000000000000001</v>
      </c>
      <c r="G454" s="12">
        <v>-0.59169408190463002</v>
      </c>
    </row>
    <row r="455" spans="1:7" x14ac:dyDescent="0.25">
      <c r="A455" s="13" t="s">
        <v>107</v>
      </c>
      <c r="B455" s="12">
        <v>5.6</v>
      </c>
      <c r="C455" s="12">
        <v>1.3</v>
      </c>
      <c r="D455" s="12">
        <v>0.3</v>
      </c>
      <c r="E455" s="12">
        <v>0.1</v>
      </c>
      <c r="F455" s="12">
        <v>1.1000000000000001</v>
      </c>
      <c r="G455" s="12">
        <v>-0.59169408190463002</v>
      </c>
    </row>
    <row r="456" spans="1:7" x14ac:dyDescent="0.25">
      <c r="A456" s="11" t="s">
        <v>148</v>
      </c>
      <c r="B456" s="12">
        <v>13.1</v>
      </c>
      <c r="C456" s="12">
        <v>2.6</v>
      </c>
      <c r="D456" s="12">
        <v>1.9</v>
      </c>
      <c r="E456" s="12">
        <v>0.5</v>
      </c>
      <c r="F456" s="12">
        <v>4.9000000000000004</v>
      </c>
      <c r="G456" s="12">
        <v>0.93118266444791398</v>
      </c>
    </row>
    <row r="457" spans="1:7" x14ac:dyDescent="0.25">
      <c r="A457" s="13" t="s">
        <v>107</v>
      </c>
      <c r="B457" s="12">
        <v>13.1</v>
      </c>
      <c r="C457" s="12">
        <v>2.6</v>
      </c>
      <c r="D457" s="12">
        <v>1.9</v>
      </c>
      <c r="E457" s="12">
        <v>0.5</v>
      </c>
      <c r="F457" s="12">
        <v>4.9000000000000004</v>
      </c>
      <c r="G457" s="12">
        <v>0.93118266444791398</v>
      </c>
    </row>
    <row r="458" spans="1:7" x14ac:dyDescent="0.25">
      <c r="A458" s="11" t="s">
        <v>155</v>
      </c>
      <c r="B458" s="12">
        <v>12.6</v>
      </c>
      <c r="C458" s="12">
        <v>5.4</v>
      </c>
      <c r="D458" s="12">
        <v>1.2</v>
      </c>
      <c r="E458" s="12">
        <v>1.5</v>
      </c>
      <c r="F458" s="12">
        <v>11.3</v>
      </c>
      <c r="G458" s="12">
        <v>1.836179875384619</v>
      </c>
    </row>
    <row r="459" spans="1:7" x14ac:dyDescent="0.25">
      <c r="A459" s="13" t="s">
        <v>107</v>
      </c>
      <c r="B459" s="12">
        <v>12.6</v>
      </c>
      <c r="C459" s="12">
        <v>5.4</v>
      </c>
      <c r="D459" s="12">
        <v>1.2</v>
      </c>
      <c r="E459" s="12">
        <v>1.5</v>
      </c>
      <c r="F459" s="12">
        <v>11.3</v>
      </c>
      <c r="G459" s="12">
        <v>1.836179875384619</v>
      </c>
    </row>
    <row r="460" spans="1:7" x14ac:dyDescent="0.25">
      <c r="A460" s="11" t="s">
        <v>110</v>
      </c>
      <c r="B460" s="12">
        <v>15.7</v>
      </c>
      <c r="C460" s="12">
        <v>1.8</v>
      </c>
      <c r="D460" s="12">
        <v>1.4</v>
      </c>
      <c r="E460" s="12">
        <v>0.1</v>
      </c>
      <c r="F460" s="12">
        <v>2.5</v>
      </c>
      <c r="G460" s="12">
        <v>0.47232847095910346</v>
      </c>
    </row>
    <row r="461" spans="1:7" x14ac:dyDescent="0.25">
      <c r="A461" s="13" t="s">
        <v>73</v>
      </c>
      <c r="B461" s="12">
        <v>15.7</v>
      </c>
      <c r="C461" s="12">
        <v>1.8</v>
      </c>
      <c r="D461" s="12">
        <v>1.4</v>
      </c>
      <c r="E461" s="12">
        <v>0.1</v>
      </c>
      <c r="F461" s="12">
        <v>2.5</v>
      </c>
      <c r="G461" s="12">
        <v>0.47232847095910346</v>
      </c>
    </row>
    <row r="462" spans="1:7" x14ac:dyDescent="0.25">
      <c r="A462" s="11" t="s">
        <v>109</v>
      </c>
      <c r="B462" s="12">
        <v>15.8</v>
      </c>
      <c r="C462" s="12">
        <v>2.7</v>
      </c>
      <c r="D462" s="12">
        <v>0.6</v>
      </c>
      <c r="E462" s="12">
        <v>0.1</v>
      </c>
      <c r="F462" s="12">
        <v>3.4</v>
      </c>
      <c r="G462" s="12">
        <v>0.37419904591547504</v>
      </c>
    </row>
    <row r="463" spans="1:7" x14ac:dyDescent="0.25">
      <c r="A463" s="13" t="s">
        <v>52</v>
      </c>
      <c r="B463" s="12">
        <v>15.8</v>
      </c>
      <c r="C463" s="12">
        <v>2.7</v>
      </c>
      <c r="D463" s="12">
        <v>0.6</v>
      </c>
      <c r="E463" s="12">
        <v>0.1</v>
      </c>
      <c r="F463" s="12">
        <v>3.4</v>
      </c>
      <c r="G463" s="12">
        <v>0.37419904591547504</v>
      </c>
    </row>
    <row r="464" spans="1:7" x14ac:dyDescent="0.25">
      <c r="A464" s="11" t="s">
        <v>513</v>
      </c>
      <c r="B464" s="12">
        <v>0.8</v>
      </c>
      <c r="C464" s="12">
        <v>0.1</v>
      </c>
      <c r="D464" s="12">
        <v>0.1</v>
      </c>
      <c r="E464" s="12">
        <v>0.4</v>
      </c>
      <c r="F464" s="12">
        <v>1.2</v>
      </c>
      <c r="G464" s="12">
        <v>-0.92641543620375155</v>
      </c>
    </row>
    <row r="465" spans="1:7" x14ac:dyDescent="0.25">
      <c r="A465" s="13" t="s">
        <v>92</v>
      </c>
      <c r="B465" s="12">
        <v>0.8</v>
      </c>
      <c r="C465" s="12">
        <v>0.1</v>
      </c>
      <c r="D465" s="12">
        <v>0.1</v>
      </c>
      <c r="E465" s="12">
        <v>0.4</v>
      </c>
      <c r="F465" s="12">
        <v>1.2</v>
      </c>
      <c r="G465" s="12">
        <v>-0.92641543620375155</v>
      </c>
    </row>
    <row r="466" spans="1:7" x14ac:dyDescent="0.25">
      <c r="A466" s="11" t="s">
        <v>419</v>
      </c>
      <c r="B466" s="12">
        <v>3.3</v>
      </c>
      <c r="C466" s="12">
        <v>0.7</v>
      </c>
      <c r="D466" s="12">
        <v>0.2</v>
      </c>
      <c r="E466" s="12">
        <v>0.4</v>
      </c>
      <c r="F466" s="12">
        <v>4</v>
      </c>
      <c r="G466" s="12">
        <v>-0.47148783571794378</v>
      </c>
    </row>
    <row r="467" spans="1:7" x14ac:dyDescent="0.25">
      <c r="A467" s="13" t="s">
        <v>34</v>
      </c>
      <c r="B467" s="12">
        <v>3.3</v>
      </c>
      <c r="C467" s="12">
        <v>0.7</v>
      </c>
      <c r="D467" s="12">
        <v>0.2</v>
      </c>
      <c r="E467" s="12">
        <v>0.4</v>
      </c>
      <c r="F467" s="12">
        <v>4</v>
      </c>
      <c r="G467" s="12">
        <v>-0.47148783571794378</v>
      </c>
    </row>
    <row r="468" spans="1:7" x14ac:dyDescent="0.25">
      <c r="A468" s="11" t="s">
        <v>178</v>
      </c>
      <c r="B468" s="12">
        <v>11.1</v>
      </c>
      <c r="C468" s="12">
        <v>1.6</v>
      </c>
      <c r="D468" s="12">
        <v>0.6</v>
      </c>
      <c r="E468" s="12">
        <v>1.7</v>
      </c>
      <c r="F468" s="12">
        <v>7.1</v>
      </c>
      <c r="G468" s="12">
        <v>0.86534178123080752</v>
      </c>
    </row>
    <row r="469" spans="1:7" x14ac:dyDescent="0.25">
      <c r="A469" s="13" t="s">
        <v>79</v>
      </c>
      <c r="B469" s="12">
        <v>11.1</v>
      </c>
      <c r="C469" s="12">
        <v>1.6</v>
      </c>
      <c r="D469" s="12">
        <v>0.6</v>
      </c>
      <c r="E469" s="12">
        <v>1.7</v>
      </c>
      <c r="F469" s="12">
        <v>7.1</v>
      </c>
      <c r="G469" s="12">
        <v>0.86534178123080752</v>
      </c>
    </row>
    <row r="470" spans="1:7" x14ac:dyDescent="0.25">
      <c r="A470" s="11" t="s">
        <v>425</v>
      </c>
      <c r="B470" s="12">
        <v>3.1</v>
      </c>
      <c r="C470" s="12">
        <v>0.8</v>
      </c>
      <c r="D470" s="12">
        <v>0.1</v>
      </c>
      <c r="E470" s="12">
        <v>0.1</v>
      </c>
      <c r="F470" s="12">
        <v>1.7</v>
      </c>
      <c r="G470" s="12">
        <v>-0.79497732933488363</v>
      </c>
    </row>
    <row r="471" spans="1:7" x14ac:dyDescent="0.25">
      <c r="A471" s="13" t="s">
        <v>66</v>
      </c>
      <c r="B471" s="12">
        <v>3.1</v>
      </c>
      <c r="C471" s="12">
        <v>0.8</v>
      </c>
      <c r="D471" s="12">
        <v>0.1</v>
      </c>
      <c r="E471" s="12">
        <v>0.1</v>
      </c>
      <c r="F471" s="12">
        <v>1.7</v>
      </c>
      <c r="G471" s="12">
        <v>-0.79497732933488363</v>
      </c>
    </row>
    <row r="472" spans="1:7" x14ac:dyDescent="0.25">
      <c r="A472" s="11" t="s">
        <v>394</v>
      </c>
      <c r="B472" s="12">
        <v>3.8</v>
      </c>
      <c r="C472" s="12">
        <v>1</v>
      </c>
      <c r="D472" s="12">
        <v>0.3</v>
      </c>
      <c r="E472" s="12">
        <v>0</v>
      </c>
      <c r="F472" s="12">
        <v>0.9</v>
      </c>
      <c r="G472" s="12">
        <v>-0.76771733820320653</v>
      </c>
    </row>
    <row r="473" spans="1:7" x14ac:dyDescent="0.25">
      <c r="A473" s="13" t="s">
        <v>103</v>
      </c>
      <c r="B473" s="12">
        <v>3.8</v>
      </c>
      <c r="C473" s="12">
        <v>1</v>
      </c>
      <c r="D473" s="12">
        <v>0.3</v>
      </c>
      <c r="E473" s="12">
        <v>0</v>
      </c>
      <c r="F473" s="12">
        <v>0.9</v>
      </c>
      <c r="G473" s="12">
        <v>-0.76771733820320653</v>
      </c>
    </row>
    <row r="474" spans="1:7" x14ac:dyDescent="0.25">
      <c r="A474" s="11" t="s">
        <v>337</v>
      </c>
      <c r="B474" s="12">
        <v>5.2</v>
      </c>
      <c r="C474" s="12">
        <v>1.9</v>
      </c>
      <c r="D474" s="12">
        <v>0.6</v>
      </c>
      <c r="E474" s="12">
        <v>0.2</v>
      </c>
      <c r="F474" s="12">
        <v>2.1</v>
      </c>
      <c r="G474" s="12">
        <v>-0.32775664179621211</v>
      </c>
    </row>
    <row r="475" spans="1:7" x14ac:dyDescent="0.25">
      <c r="A475" s="13" t="s">
        <v>38</v>
      </c>
      <c r="B475" s="12">
        <v>5.2</v>
      </c>
      <c r="C475" s="12">
        <v>1.9</v>
      </c>
      <c r="D475" s="12">
        <v>0.6</v>
      </c>
      <c r="E475" s="12">
        <v>0.2</v>
      </c>
      <c r="F475" s="12">
        <v>2.1</v>
      </c>
      <c r="G475" s="12">
        <v>-0.32775664179621211</v>
      </c>
    </row>
    <row r="476" spans="1:7" x14ac:dyDescent="0.25">
      <c r="A476" s="11" t="s">
        <v>58</v>
      </c>
      <c r="B476" s="12">
        <v>19.3</v>
      </c>
      <c r="C476" s="12">
        <v>8.8000000000000007</v>
      </c>
      <c r="D476" s="12">
        <v>1.8</v>
      </c>
      <c r="E476" s="12">
        <v>0.5</v>
      </c>
      <c r="F476" s="12">
        <v>4.0999999999999996</v>
      </c>
      <c r="G476" s="12">
        <v>1.8307915544818396</v>
      </c>
    </row>
    <row r="477" spans="1:7" x14ac:dyDescent="0.25">
      <c r="A477" s="13" t="s">
        <v>59</v>
      </c>
      <c r="B477" s="12">
        <v>19.3</v>
      </c>
      <c r="C477" s="12">
        <v>8.8000000000000007</v>
      </c>
      <c r="D477" s="12">
        <v>1.8</v>
      </c>
      <c r="E477" s="12">
        <v>0.5</v>
      </c>
      <c r="F477" s="12">
        <v>4.0999999999999996</v>
      </c>
      <c r="G477" s="12">
        <v>1.8307915544818396</v>
      </c>
    </row>
    <row r="478" spans="1:7" x14ac:dyDescent="0.25">
      <c r="A478" s="11" t="s">
        <v>308</v>
      </c>
      <c r="B478" s="12">
        <v>6.2</v>
      </c>
      <c r="C478" s="12">
        <v>0.4</v>
      </c>
      <c r="D478" s="12">
        <v>0.4</v>
      </c>
      <c r="E478" s="12">
        <v>0.3</v>
      </c>
      <c r="F478" s="12">
        <v>3.2</v>
      </c>
      <c r="G478" s="12">
        <v>-0.38631158636250762</v>
      </c>
    </row>
    <row r="479" spans="1:7" x14ac:dyDescent="0.25">
      <c r="A479" s="13" t="s">
        <v>85</v>
      </c>
      <c r="B479" s="12">
        <v>6.2</v>
      </c>
      <c r="C479" s="12">
        <v>0.4</v>
      </c>
      <c r="D479" s="12">
        <v>0.4</v>
      </c>
      <c r="E479" s="12">
        <v>0.3</v>
      </c>
      <c r="F479" s="12">
        <v>3.2</v>
      </c>
      <c r="G479" s="12">
        <v>-0.38631158636250762</v>
      </c>
    </row>
    <row r="480" spans="1:7" x14ac:dyDescent="0.25">
      <c r="A480" s="11" t="s">
        <v>372</v>
      </c>
      <c r="B480" s="12">
        <v>4.2</v>
      </c>
      <c r="C480" s="12">
        <v>0.6</v>
      </c>
      <c r="D480" s="12">
        <v>0.3</v>
      </c>
      <c r="E480" s="12">
        <v>0.1</v>
      </c>
      <c r="F480" s="12">
        <v>2.7</v>
      </c>
      <c r="G480" s="12">
        <v>-0.61092091018995787</v>
      </c>
    </row>
    <row r="481" spans="1:7" x14ac:dyDescent="0.25">
      <c r="A481" s="13" t="s">
        <v>100</v>
      </c>
      <c r="B481" s="12">
        <v>4.2</v>
      </c>
      <c r="C481" s="12">
        <v>0.6</v>
      </c>
      <c r="D481" s="12">
        <v>0.3</v>
      </c>
      <c r="E481" s="12">
        <v>0.1</v>
      </c>
      <c r="F481" s="12">
        <v>2.7</v>
      </c>
      <c r="G481" s="12">
        <v>-0.61092091018995787</v>
      </c>
    </row>
    <row r="482" spans="1:7" x14ac:dyDescent="0.25">
      <c r="A482" s="11" t="s">
        <v>175</v>
      </c>
      <c r="B482" s="12">
        <v>11.3</v>
      </c>
      <c r="C482" s="12">
        <v>0.7</v>
      </c>
      <c r="D482" s="12">
        <v>0.3</v>
      </c>
      <c r="E482" s="12">
        <v>0.9</v>
      </c>
      <c r="F482" s="12">
        <v>8.8000000000000007</v>
      </c>
      <c r="G482" s="12">
        <v>0.53439146085949341</v>
      </c>
    </row>
    <row r="483" spans="1:7" x14ac:dyDescent="0.25">
      <c r="A483" s="13" t="s">
        <v>38</v>
      </c>
      <c r="B483" s="12">
        <v>11.3</v>
      </c>
      <c r="C483" s="12">
        <v>0.7</v>
      </c>
      <c r="D483" s="12">
        <v>0.3</v>
      </c>
      <c r="E483" s="12">
        <v>0.9</v>
      </c>
      <c r="F483" s="12">
        <v>8.8000000000000007</v>
      </c>
      <c r="G483" s="12">
        <v>0.53439146085949341</v>
      </c>
    </row>
    <row r="484" spans="1:7" x14ac:dyDescent="0.25">
      <c r="A484" s="11" t="s">
        <v>183</v>
      </c>
      <c r="B484" s="12">
        <v>11</v>
      </c>
      <c r="C484" s="12">
        <v>3.5</v>
      </c>
      <c r="D484" s="12">
        <v>0.6</v>
      </c>
      <c r="E484" s="12">
        <v>0.1</v>
      </c>
      <c r="F484" s="12">
        <v>2.2999999999999998</v>
      </c>
      <c r="G484" s="12">
        <v>0.12691675293294757</v>
      </c>
    </row>
    <row r="485" spans="1:7" x14ac:dyDescent="0.25">
      <c r="A485" s="13" t="s">
        <v>32</v>
      </c>
      <c r="B485" s="12">
        <v>11</v>
      </c>
      <c r="C485" s="12">
        <v>3.5</v>
      </c>
      <c r="D485" s="12">
        <v>0.6</v>
      </c>
      <c r="E485" s="12">
        <v>0.1</v>
      </c>
      <c r="F485" s="12">
        <v>2.2999999999999998</v>
      </c>
      <c r="G485" s="12">
        <v>0.12691675293294757</v>
      </c>
    </row>
    <row r="486" spans="1:7" x14ac:dyDescent="0.25">
      <c r="A486" s="11" t="s">
        <v>199</v>
      </c>
      <c r="B486" s="12">
        <v>10.1</v>
      </c>
      <c r="C486" s="12">
        <v>4.9000000000000004</v>
      </c>
      <c r="D486" s="12">
        <v>0.9</v>
      </c>
      <c r="E486" s="12">
        <v>0.2</v>
      </c>
      <c r="F486" s="12">
        <v>2.5</v>
      </c>
      <c r="G486" s="12">
        <v>0.388341074735081</v>
      </c>
    </row>
    <row r="487" spans="1:7" x14ac:dyDescent="0.25">
      <c r="A487" s="13" t="s">
        <v>73</v>
      </c>
      <c r="B487" s="12">
        <v>10.1</v>
      </c>
      <c r="C487" s="12">
        <v>4.9000000000000004</v>
      </c>
      <c r="D487" s="12">
        <v>0.9</v>
      </c>
      <c r="E487" s="12">
        <v>0.2</v>
      </c>
      <c r="F487" s="12">
        <v>2.5</v>
      </c>
      <c r="G487" s="12">
        <v>0.388341074735081</v>
      </c>
    </row>
    <row r="488" spans="1:7" x14ac:dyDescent="0.25">
      <c r="A488" s="11" t="s">
        <v>289</v>
      </c>
      <c r="B488" s="12">
        <v>6.7</v>
      </c>
      <c r="C488" s="12">
        <v>0.9</v>
      </c>
      <c r="D488" s="12">
        <v>0.7</v>
      </c>
      <c r="E488" s="12">
        <v>0.3</v>
      </c>
      <c r="F488" s="12">
        <v>3.2</v>
      </c>
      <c r="G488" s="12">
        <v>-0.20269442640920499</v>
      </c>
    </row>
    <row r="489" spans="1:7" x14ac:dyDescent="0.25">
      <c r="A489" s="13" t="s">
        <v>28</v>
      </c>
      <c r="B489" s="12">
        <v>6.7</v>
      </c>
      <c r="C489" s="12">
        <v>0.9</v>
      </c>
      <c r="D489" s="12">
        <v>0.7</v>
      </c>
      <c r="E489" s="12">
        <v>0.3</v>
      </c>
      <c r="F489" s="12">
        <v>3.2</v>
      </c>
      <c r="G489" s="12">
        <v>-0.20269442640920499</v>
      </c>
    </row>
    <row r="490" spans="1:7" x14ac:dyDescent="0.25">
      <c r="A490" s="11" t="s">
        <v>211</v>
      </c>
      <c r="B490" s="12">
        <v>9.6999999999999993</v>
      </c>
      <c r="C490" s="12">
        <v>0.8</v>
      </c>
      <c r="D490" s="12">
        <v>0.4</v>
      </c>
      <c r="E490" s="12">
        <v>0.9</v>
      </c>
      <c r="F490" s="12">
        <v>7.4</v>
      </c>
      <c r="G490" s="12">
        <v>0.38443814004553123</v>
      </c>
    </row>
    <row r="491" spans="1:7" x14ac:dyDescent="0.25">
      <c r="A491" s="13" t="s">
        <v>73</v>
      </c>
      <c r="B491" s="12">
        <v>9.6999999999999993</v>
      </c>
      <c r="C491" s="12">
        <v>0.8</v>
      </c>
      <c r="D491" s="12">
        <v>0.4</v>
      </c>
      <c r="E491" s="12">
        <v>0.9</v>
      </c>
      <c r="F491" s="12">
        <v>7.4</v>
      </c>
      <c r="G491" s="12">
        <v>0.38443814004553123</v>
      </c>
    </row>
    <row r="492" spans="1:7" x14ac:dyDescent="0.25">
      <c r="A492" s="11" t="s">
        <v>380</v>
      </c>
      <c r="B492" s="12">
        <v>4.0999999999999996</v>
      </c>
      <c r="C492" s="12">
        <v>2</v>
      </c>
      <c r="D492" s="12">
        <v>0.7</v>
      </c>
      <c r="E492" s="12">
        <v>0.1</v>
      </c>
      <c r="F492" s="12">
        <v>1.5</v>
      </c>
      <c r="G492" s="12">
        <v>-0.42196133708939537</v>
      </c>
    </row>
    <row r="493" spans="1:7" x14ac:dyDescent="0.25">
      <c r="A493" s="13" t="s">
        <v>52</v>
      </c>
      <c r="B493" s="12">
        <v>4.0999999999999996</v>
      </c>
      <c r="C493" s="12">
        <v>2</v>
      </c>
      <c r="D493" s="12">
        <v>0.7</v>
      </c>
      <c r="E493" s="12">
        <v>0.1</v>
      </c>
      <c r="F493" s="12">
        <v>1.5</v>
      </c>
      <c r="G493" s="12">
        <v>-0.42196133708939537</v>
      </c>
    </row>
    <row r="494" spans="1:7" x14ac:dyDescent="0.25">
      <c r="A494" s="11" t="s">
        <v>173</v>
      </c>
      <c r="B494" s="12">
        <v>11.4</v>
      </c>
      <c r="C494" s="12">
        <v>4.7</v>
      </c>
      <c r="D494" s="12">
        <v>0.9</v>
      </c>
      <c r="E494" s="12">
        <v>0.1</v>
      </c>
      <c r="F494" s="12">
        <v>2.4</v>
      </c>
      <c r="G494" s="12">
        <v>0.39035334796562243</v>
      </c>
    </row>
    <row r="495" spans="1:7" x14ac:dyDescent="0.25">
      <c r="A495" s="13" t="s">
        <v>45</v>
      </c>
      <c r="B495" s="12">
        <v>11.4</v>
      </c>
      <c r="C495" s="12">
        <v>4.7</v>
      </c>
      <c r="D495" s="12">
        <v>0.9</v>
      </c>
      <c r="E495" s="12">
        <v>0.1</v>
      </c>
      <c r="F495" s="12">
        <v>2.4</v>
      </c>
      <c r="G495" s="12">
        <v>0.39035334796562243</v>
      </c>
    </row>
    <row r="496" spans="1:7" x14ac:dyDescent="0.25">
      <c r="A496" s="11" t="s">
        <v>527</v>
      </c>
      <c r="B496" s="12">
        <v>0</v>
      </c>
      <c r="C496" s="12">
        <v>0.5</v>
      </c>
      <c r="D496" s="12">
        <v>0.3</v>
      </c>
      <c r="E496" s="12">
        <v>0</v>
      </c>
      <c r="F496" s="12">
        <v>0.8</v>
      </c>
      <c r="G496" s="12">
        <v>-1.0255677148494569</v>
      </c>
    </row>
    <row r="497" spans="1:7" x14ac:dyDescent="0.25">
      <c r="A497" s="13" t="s">
        <v>49</v>
      </c>
      <c r="B497" s="12">
        <v>0</v>
      </c>
      <c r="C497" s="12">
        <v>0.5</v>
      </c>
      <c r="D497" s="12">
        <v>0.3</v>
      </c>
      <c r="E497" s="12">
        <v>0</v>
      </c>
      <c r="F497" s="12">
        <v>0.8</v>
      </c>
      <c r="G497" s="12">
        <v>-1.0255677148494569</v>
      </c>
    </row>
    <row r="498" spans="1:7" x14ac:dyDescent="0.25">
      <c r="A498" s="11" t="s">
        <v>438</v>
      </c>
      <c r="B498" s="12">
        <v>2.9</v>
      </c>
      <c r="C498" s="12">
        <v>0.5</v>
      </c>
      <c r="D498" s="12">
        <v>0.2</v>
      </c>
      <c r="E498" s="12">
        <v>0.5</v>
      </c>
      <c r="F498" s="12">
        <v>2.4</v>
      </c>
      <c r="G498" s="12">
        <v>-0.60877960132729836</v>
      </c>
    </row>
    <row r="499" spans="1:7" x14ac:dyDescent="0.25">
      <c r="A499" s="13" t="s">
        <v>100</v>
      </c>
      <c r="B499" s="12">
        <v>2.9</v>
      </c>
      <c r="C499" s="12">
        <v>0.5</v>
      </c>
      <c r="D499" s="12">
        <v>0.2</v>
      </c>
      <c r="E499" s="12">
        <v>0.5</v>
      </c>
      <c r="F499" s="12">
        <v>2.4</v>
      </c>
      <c r="G499" s="12">
        <v>-0.60877960132729836</v>
      </c>
    </row>
    <row r="500" spans="1:7" x14ac:dyDescent="0.25">
      <c r="A500" s="11" t="s">
        <v>241</v>
      </c>
      <c r="B500" s="12">
        <v>8.5</v>
      </c>
      <c r="C500" s="12">
        <v>4.3</v>
      </c>
      <c r="D500" s="12">
        <v>0.7</v>
      </c>
      <c r="E500" s="12">
        <v>0.6</v>
      </c>
      <c r="F500" s="12">
        <v>4.8</v>
      </c>
      <c r="G500" s="12">
        <v>0.49615263404467663</v>
      </c>
    </row>
    <row r="501" spans="1:7" x14ac:dyDescent="0.25">
      <c r="A501" s="13" t="s">
        <v>40</v>
      </c>
      <c r="B501" s="12">
        <v>8.5</v>
      </c>
      <c r="C501" s="12">
        <v>4.3</v>
      </c>
      <c r="D501" s="12">
        <v>0.7</v>
      </c>
      <c r="E501" s="12">
        <v>0.6</v>
      </c>
      <c r="F501" s="12">
        <v>4.8</v>
      </c>
      <c r="G501" s="12">
        <v>0.49615263404467663</v>
      </c>
    </row>
    <row r="502" spans="1:7" x14ac:dyDescent="0.25">
      <c r="A502" s="11" t="s">
        <v>382</v>
      </c>
      <c r="B502" s="12">
        <v>4</v>
      </c>
      <c r="C502" s="12">
        <v>0</v>
      </c>
      <c r="D502" s="12">
        <v>0</v>
      </c>
      <c r="E502" s="12">
        <v>1</v>
      </c>
      <c r="F502" s="12">
        <v>5</v>
      </c>
      <c r="G502" s="12">
        <v>-0.29266374719494437</v>
      </c>
    </row>
    <row r="503" spans="1:7" x14ac:dyDescent="0.25">
      <c r="A503" s="13" t="s">
        <v>28</v>
      </c>
      <c r="B503" s="12">
        <v>4</v>
      </c>
      <c r="C503" s="12">
        <v>0</v>
      </c>
      <c r="D503" s="12">
        <v>0</v>
      </c>
      <c r="E503" s="12">
        <v>1</v>
      </c>
      <c r="F503" s="12">
        <v>5</v>
      </c>
      <c r="G503" s="12">
        <v>-0.29266374719494437</v>
      </c>
    </row>
    <row r="504" spans="1:7" x14ac:dyDescent="0.25">
      <c r="A504" s="11" t="s">
        <v>99</v>
      </c>
      <c r="B504" s="12">
        <v>16.399999999999999</v>
      </c>
      <c r="C504" s="12">
        <v>3.3</v>
      </c>
      <c r="D504" s="12">
        <v>1.4</v>
      </c>
      <c r="E504" s="12">
        <v>1.4</v>
      </c>
      <c r="F504" s="12">
        <v>6.8</v>
      </c>
      <c r="G504" s="12">
        <v>1.4705808664300704</v>
      </c>
    </row>
    <row r="505" spans="1:7" x14ac:dyDescent="0.25">
      <c r="A505" s="13" t="s">
        <v>100</v>
      </c>
      <c r="B505" s="12">
        <v>16.399999999999999</v>
      </c>
      <c r="C505" s="12">
        <v>3.3</v>
      </c>
      <c r="D505" s="12">
        <v>1.4</v>
      </c>
      <c r="E505" s="12">
        <v>1.4</v>
      </c>
      <c r="F505" s="12">
        <v>6.8</v>
      </c>
      <c r="G505" s="12">
        <v>1.4705808664300704</v>
      </c>
    </row>
    <row r="506" spans="1:7" x14ac:dyDescent="0.25">
      <c r="A506" s="11" t="s">
        <v>124</v>
      </c>
      <c r="B506" s="12">
        <v>14.3</v>
      </c>
      <c r="C506" s="12">
        <v>7.9</v>
      </c>
      <c r="D506" s="12">
        <v>1.6</v>
      </c>
      <c r="E506" s="12">
        <v>0.4</v>
      </c>
      <c r="F506" s="12">
        <v>4.2</v>
      </c>
      <c r="G506" s="12">
        <v>1.3803427121442018</v>
      </c>
    </row>
    <row r="507" spans="1:7" x14ac:dyDescent="0.25">
      <c r="A507" s="13" t="s">
        <v>49</v>
      </c>
      <c r="B507" s="12">
        <v>14.3</v>
      </c>
      <c r="C507" s="12">
        <v>7.9</v>
      </c>
      <c r="D507" s="12">
        <v>1.6</v>
      </c>
      <c r="E507" s="12">
        <v>0.4</v>
      </c>
      <c r="F507" s="12">
        <v>4.2</v>
      </c>
      <c r="G507" s="12">
        <v>1.3803427121442018</v>
      </c>
    </row>
    <row r="508" spans="1:7" x14ac:dyDescent="0.25">
      <c r="A508" s="11" t="s">
        <v>511</v>
      </c>
      <c r="B508" s="12">
        <v>0.9</v>
      </c>
      <c r="C508" s="12">
        <v>0.6</v>
      </c>
      <c r="D508" s="12">
        <v>0.1</v>
      </c>
      <c r="E508" s="12">
        <v>0</v>
      </c>
      <c r="F508" s="12">
        <v>1</v>
      </c>
      <c r="G508" s="12">
        <v>-1.0209773673062945</v>
      </c>
    </row>
    <row r="509" spans="1:7" x14ac:dyDescent="0.25">
      <c r="A509" s="13" t="s">
        <v>38</v>
      </c>
      <c r="B509" s="12">
        <v>0.9</v>
      </c>
      <c r="C509" s="12">
        <v>0.6</v>
      </c>
      <c r="D509" s="12">
        <v>0.1</v>
      </c>
      <c r="E509" s="12">
        <v>0</v>
      </c>
      <c r="F509" s="12">
        <v>1</v>
      </c>
      <c r="G509" s="12">
        <v>-1.0209773673062945</v>
      </c>
    </row>
    <row r="510" spans="1:7" x14ac:dyDescent="0.25">
      <c r="A510" s="11" t="s">
        <v>416</v>
      </c>
      <c r="B510" s="12">
        <v>3.3</v>
      </c>
      <c r="C510" s="12">
        <v>0</v>
      </c>
      <c r="D510" s="12">
        <v>0.6</v>
      </c>
      <c r="E510" s="12">
        <v>0</v>
      </c>
      <c r="F510" s="12">
        <v>0.9</v>
      </c>
      <c r="G510" s="12">
        <v>-0.80007648003824494</v>
      </c>
    </row>
    <row r="511" spans="1:7" x14ac:dyDescent="0.25">
      <c r="A511" s="13" t="s">
        <v>24</v>
      </c>
      <c r="B511" s="12">
        <v>3.3</v>
      </c>
      <c r="C511" s="12">
        <v>0</v>
      </c>
      <c r="D511" s="12">
        <v>0.6</v>
      </c>
      <c r="E511" s="12">
        <v>0</v>
      </c>
      <c r="F511" s="12">
        <v>0.9</v>
      </c>
      <c r="G511" s="12">
        <v>-0.80007648003824494</v>
      </c>
    </row>
    <row r="512" spans="1:7" x14ac:dyDescent="0.25">
      <c r="A512" s="11" t="s">
        <v>153</v>
      </c>
      <c r="B512" s="12">
        <v>12.8</v>
      </c>
      <c r="C512" s="12">
        <v>2</v>
      </c>
      <c r="D512" s="12">
        <v>1.7</v>
      </c>
      <c r="E512" s="12">
        <v>0.8</v>
      </c>
      <c r="F512" s="12">
        <v>6.2</v>
      </c>
      <c r="G512" s="12">
        <v>0.99016556882949536</v>
      </c>
    </row>
    <row r="513" spans="1:7" x14ac:dyDescent="0.25">
      <c r="A513" s="13" t="s">
        <v>94</v>
      </c>
      <c r="B513" s="12">
        <v>12.8</v>
      </c>
      <c r="C513" s="12">
        <v>2</v>
      </c>
      <c r="D513" s="12">
        <v>1.7</v>
      </c>
      <c r="E513" s="12">
        <v>0.8</v>
      </c>
      <c r="F513" s="12">
        <v>6.2</v>
      </c>
      <c r="G513" s="12">
        <v>0.99016556882949536</v>
      </c>
    </row>
    <row r="514" spans="1:7" x14ac:dyDescent="0.25">
      <c r="A514" s="11" t="s">
        <v>479</v>
      </c>
      <c r="B514" s="12">
        <v>2</v>
      </c>
      <c r="C514" s="12">
        <v>0.5</v>
      </c>
      <c r="D514" s="12">
        <v>0.2</v>
      </c>
      <c r="E514" s="12">
        <v>0</v>
      </c>
      <c r="F514" s="12">
        <v>0.5</v>
      </c>
      <c r="G514" s="12">
        <v>-0.98163479858788893</v>
      </c>
    </row>
    <row r="515" spans="1:7" x14ac:dyDescent="0.25">
      <c r="A515" s="13" t="s">
        <v>92</v>
      </c>
      <c r="B515" s="12">
        <v>2</v>
      </c>
      <c r="C515" s="12">
        <v>0.5</v>
      </c>
      <c r="D515" s="12">
        <v>0.2</v>
      </c>
      <c r="E515" s="12">
        <v>0</v>
      </c>
      <c r="F515" s="12">
        <v>0.5</v>
      </c>
      <c r="G515" s="12">
        <v>-0.98163479858788893</v>
      </c>
    </row>
    <row r="516" spans="1:7" x14ac:dyDescent="0.25">
      <c r="A516" s="11" t="s">
        <v>236</v>
      </c>
      <c r="B516" s="12">
        <v>8.6999999999999993</v>
      </c>
      <c r="C516" s="12">
        <v>1.6</v>
      </c>
      <c r="D516" s="12">
        <v>0.5</v>
      </c>
      <c r="E516" s="12">
        <v>0.4</v>
      </c>
      <c r="F516" s="12">
        <v>5.2</v>
      </c>
      <c r="G516" s="12">
        <v>0.10438587085022089</v>
      </c>
    </row>
    <row r="517" spans="1:7" x14ac:dyDescent="0.25">
      <c r="A517" s="13" t="s">
        <v>92</v>
      </c>
      <c r="B517" s="12">
        <v>8.6999999999999993</v>
      </c>
      <c r="C517" s="12">
        <v>1.6</v>
      </c>
      <c r="D517" s="12">
        <v>0.5</v>
      </c>
      <c r="E517" s="12">
        <v>0.4</v>
      </c>
      <c r="F517" s="12">
        <v>5.2</v>
      </c>
      <c r="G517" s="12">
        <v>0.10438587085022089</v>
      </c>
    </row>
    <row r="518" spans="1:7" x14ac:dyDescent="0.25">
      <c r="A518" s="11" t="s">
        <v>81</v>
      </c>
      <c r="B518" s="12">
        <v>17.7</v>
      </c>
      <c r="C518" s="12">
        <v>6.1</v>
      </c>
      <c r="D518" s="12">
        <v>1.2</v>
      </c>
      <c r="E518" s="12">
        <v>0.4</v>
      </c>
      <c r="F518" s="12">
        <v>4.2</v>
      </c>
      <c r="G518" s="12">
        <v>1.2196194380825751</v>
      </c>
    </row>
    <row r="519" spans="1:7" x14ac:dyDescent="0.25">
      <c r="A519" s="13" t="s">
        <v>40</v>
      </c>
      <c r="B519" s="12">
        <v>17.7</v>
      </c>
      <c r="C519" s="12">
        <v>6.1</v>
      </c>
      <c r="D519" s="12">
        <v>1.2</v>
      </c>
      <c r="E519" s="12">
        <v>0.4</v>
      </c>
      <c r="F519" s="12">
        <v>4.2</v>
      </c>
      <c r="G519" s="12">
        <v>1.2196194380825751</v>
      </c>
    </row>
    <row r="520" spans="1:7" x14ac:dyDescent="0.25">
      <c r="A520" s="11" t="s">
        <v>256</v>
      </c>
      <c r="B520" s="12">
        <v>8</v>
      </c>
      <c r="C520" s="12">
        <v>8.8000000000000007</v>
      </c>
      <c r="D520" s="12">
        <v>0.9</v>
      </c>
      <c r="E520" s="12">
        <v>0.1</v>
      </c>
      <c r="F520" s="12">
        <v>2.9</v>
      </c>
      <c r="G520" s="12">
        <v>0.70661831350982796</v>
      </c>
    </row>
    <row r="521" spans="1:7" x14ac:dyDescent="0.25">
      <c r="A521" s="13" t="s">
        <v>73</v>
      </c>
      <c r="B521" s="12">
        <v>8</v>
      </c>
      <c r="C521" s="12">
        <v>8.8000000000000007</v>
      </c>
      <c r="D521" s="12">
        <v>0.9</v>
      </c>
      <c r="E521" s="12">
        <v>0.1</v>
      </c>
      <c r="F521" s="12">
        <v>2.9</v>
      </c>
      <c r="G521" s="12">
        <v>0.70661831350982796</v>
      </c>
    </row>
    <row r="522" spans="1:7" x14ac:dyDescent="0.25">
      <c r="A522" s="11" t="s">
        <v>414</v>
      </c>
      <c r="B522" s="12">
        <v>3.4</v>
      </c>
      <c r="C522" s="12">
        <v>1.1000000000000001</v>
      </c>
      <c r="D522" s="12">
        <v>0.4</v>
      </c>
      <c r="E522" s="12">
        <v>0.5</v>
      </c>
      <c r="F522" s="12">
        <v>4.9000000000000004</v>
      </c>
      <c r="G522" s="12">
        <v>-0.2463185746722921</v>
      </c>
    </row>
    <row r="523" spans="1:7" x14ac:dyDescent="0.25">
      <c r="A523" s="13" t="s">
        <v>20</v>
      </c>
      <c r="B523" s="12">
        <v>3.4</v>
      </c>
      <c r="C523" s="12">
        <v>1.1000000000000001</v>
      </c>
      <c r="D523" s="12">
        <v>0.4</v>
      </c>
      <c r="E523" s="12">
        <v>0.5</v>
      </c>
      <c r="F523" s="12">
        <v>4.9000000000000004</v>
      </c>
      <c r="G523" s="12">
        <v>-0.2463185746722921</v>
      </c>
    </row>
    <row r="524" spans="1:7" x14ac:dyDescent="0.25">
      <c r="A524" s="11" t="s">
        <v>137</v>
      </c>
      <c r="B524" s="12">
        <v>13.7</v>
      </c>
      <c r="C524" s="12">
        <v>1.2</v>
      </c>
      <c r="D524" s="12">
        <v>0.9</v>
      </c>
      <c r="E524" s="12">
        <v>0.9</v>
      </c>
      <c r="F524" s="12">
        <v>8.6</v>
      </c>
      <c r="G524" s="12">
        <v>0.90234046087453912</v>
      </c>
    </row>
    <row r="525" spans="1:7" x14ac:dyDescent="0.25">
      <c r="A525" s="13" t="s">
        <v>83</v>
      </c>
      <c r="B525" s="12">
        <v>13.7</v>
      </c>
      <c r="C525" s="12">
        <v>1.2</v>
      </c>
      <c r="D525" s="12">
        <v>0.9</v>
      </c>
      <c r="E525" s="12">
        <v>0.9</v>
      </c>
      <c r="F525" s="12">
        <v>8.6</v>
      </c>
      <c r="G525" s="12">
        <v>0.90234046087453912</v>
      </c>
    </row>
    <row r="526" spans="1:7" x14ac:dyDescent="0.25">
      <c r="A526" s="11" t="s">
        <v>317</v>
      </c>
      <c r="B526" s="12">
        <v>6</v>
      </c>
      <c r="C526" s="12">
        <v>1.4</v>
      </c>
      <c r="D526" s="12">
        <v>0.6</v>
      </c>
      <c r="E526" s="12">
        <v>0.2</v>
      </c>
      <c r="F526" s="12">
        <v>1.7</v>
      </c>
      <c r="G526" s="12">
        <v>-0.373987616738363</v>
      </c>
    </row>
    <row r="527" spans="1:7" x14ac:dyDescent="0.25">
      <c r="A527" s="13" t="s">
        <v>73</v>
      </c>
      <c r="B527" s="12">
        <v>6</v>
      </c>
      <c r="C527" s="12">
        <v>1.4</v>
      </c>
      <c r="D527" s="12">
        <v>0.6</v>
      </c>
      <c r="E527" s="12">
        <v>0.2</v>
      </c>
      <c r="F527" s="12">
        <v>1.7</v>
      </c>
      <c r="G527" s="12">
        <v>-0.373987616738363</v>
      </c>
    </row>
    <row r="528" spans="1:7" x14ac:dyDescent="0.25">
      <c r="A528" s="11" t="s">
        <v>319</v>
      </c>
      <c r="B528" s="12">
        <v>5.9</v>
      </c>
      <c r="C528" s="12">
        <v>0.7</v>
      </c>
      <c r="D528" s="12">
        <v>0.9</v>
      </c>
      <c r="E528" s="12">
        <v>0.2</v>
      </c>
      <c r="F528" s="12">
        <v>2</v>
      </c>
      <c r="G528" s="12">
        <v>-0.32862874636638972</v>
      </c>
    </row>
    <row r="529" spans="1:7" x14ac:dyDescent="0.25">
      <c r="A529" s="13" t="s">
        <v>100</v>
      </c>
      <c r="B529" s="12">
        <v>5.9</v>
      </c>
      <c r="C529" s="12">
        <v>0.7</v>
      </c>
      <c r="D529" s="12">
        <v>0.9</v>
      </c>
      <c r="E529" s="12">
        <v>0.2</v>
      </c>
      <c r="F529" s="12">
        <v>2</v>
      </c>
      <c r="G529" s="12">
        <v>-0.32862874636638972</v>
      </c>
    </row>
    <row r="530" spans="1:7" x14ac:dyDescent="0.25">
      <c r="A530" s="11" t="s">
        <v>371</v>
      </c>
      <c r="B530" s="12">
        <v>4.3</v>
      </c>
      <c r="C530" s="12">
        <v>1.6</v>
      </c>
      <c r="D530" s="12">
        <v>0.8</v>
      </c>
      <c r="E530" s="12">
        <v>0.8</v>
      </c>
      <c r="F530" s="12">
        <v>4.2</v>
      </c>
      <c r="G530" s="12">
        <v>3.9355493214156441E-2</v>
      </c>
    </row>
    <row r="531" spans="1:7" x14ac:dyDescent="0.25">
      <c r="A531" s="13" t="s">
        <v>22</v>
      </c>
      <c r="B531" s="12">
        <v>4.3</v>
      </c>
      <c r="C531" s="12">
        <v>1.6</v>
      </c>
      <c r="D531" s="12">
        <v>0.8</v>
      </c>
      <c r="E531" s="12">
        <v>0.8</v>
      </c>
      <c r="F531" s="12">
        <v>4.2</v>
      </c>
      <c r="G531" s="12">
        <v>3.9355493214156441E-2</v>
      </c>
    </row>
    <row r="532" spans="1:7" x14ac:dyDescent="0.25">
      <c r="A532" s="11" t="s">
        <v>19</v>
      </c>
      <c r="B532" s="12">
        <v>32</v>
      </c>
      <c r="C532" s="12">
        <v>5.5</v>
      </c>
      <c r="D532" s="12">
        <v>1.3</v>
      </c>
      <c r="E532" s="12">
        <v>0.7</v>
      </c>
      <c r="F532" s="12">
        <v>7.4</v>
      </c>
      <c r="G532" s="12">
        <v>2.2840530986283687</v>
      </c>
    </row>
    <row r="533" spans="1:7" x14ac:dyDescent="0.25">
      <c r="A533" s="13" t="s">
        <v>20</v>
      </c>
      <c r="B533" s="12">
        <v>32</v>
      </c>
      <c r="C533" s="12">
        <v>5.5</v>
      </c>
      <c r="D533" s="12">
        <v>1.3</v>
      </c>
      <c r="E533" s="12">
        <v>0.7</v>
      </c>
      <c r="F533" s="12">
        <v>7.4</v>
      </c>
      <c r="G533" s="12">
        <v>2.2840530986283687</v>
      </c>
    </row>
    <row r="534" spans="1:7" x14ac:dyDescent="0.25">
      <c r="A534" s="11" t="s">
        <v>296</v>
      </c>
      <c r="B534" s="12">
        <v>6.5</v>
      </c>
      <c r="C534" s="12">
        <v>1.5</v>
      </c>
      <c r="D534" s="12">
        <v>0.8</v>
      </c>
      <c r="E534" s="12">
        <v>0.7</v>
      </c>
      <c r="F534" s="12">
        <v>6.6</v>
      </c>
      <c r="G534" s="12">
        <v>0.30072277253875546</v>
      </c>
    </row>
    <row r="535" spans="1:7" x14ac:dyDescent="0.25">
      <c r="A535" s="13" t="s">
        <v>52</v>
      </c>
      <c r="B535" s="12">
        <v>6.5</v>
      </c>
      <c r="C535" s="12">
        <v>1.5</v>
      </c>
      <c r="D535" s="12">
        <v>0.8</v>
      </c>
      <c r="E535" s="12">
        <v>0.7</v>
      </c>
      <c r="F535" s="12">
        <v>6.6</v>
      </c>
      <c r="G535" s="12">
        <v>0.30072277253875546</v>
      </c>
    </row>
    <row r="536" spans="1:7" x14ac:dyDescent="0.25">
      <c r="A536" s="11" t="s">
        <v>25</v>
      </c>
      <c r="B536" s="12">
        <v>26.1</v>
      </c>
      <c r="C536" s="12">
        <v>4.4000000000000004</v>
      </c>
      <c r="D536" s="12">
        <v>0.8</v>
      </c>
      <c r="E536" s="12">
        <v>0.5</v>
      </c>
      <c r="F536" s="12">
        <v>12.5</v>
      </c>
      <c r="G536" s="12">
        <v>2.0322590083445129</v>
      </c>
    </row>
    <row r="537" spans="1:7" x14ac:dyDescent="0.25">
      <c r="A537" s="13" t="s">
        <v>26</v>
      </c>
      <c r="B537" s="12">
        <v>26.1</v>
      </c>
      <c r="C537" s="12">
        <v>4.4000000000000004</v>
      </c>
      <c r="D537" s="12">
        <v>0.8</v>
      </c>
      <c r="E537" s="12">
        <v>0.5</v>
      </c>
      <c r="F537" s="12">
        <v>12.5</v>
      </c>
      <c r="G537" s="12">
        <v>2.0322590083445129</v>
      </c>
    </row>
    <row r="538" spans="1:7" x14ac:dyDescent="0.25">
      <c r="A538" s="11" t="s">
        <v>60</v>
      </c>
      <c r="B538" s="12">
        <v>19.100000000000001</v>
      </c>
      <c r="C538" s="12">
        <v>1.8</v>
      </c>
      <c r="D538" s="12">
        <v>1</v>
      </c>
      <c r="E538" s="12">
        <v>0.1</v>
      </c>
      <c r="F538" s="12">
        <v>3</v>
      </c>
      <c r="G538" s="12">
        <v>0.54968593529615384</v>
      </c>
    </row>
    <row r="539" spans="1:7" x14ac:dyDescent="0.25">
      <c r="A539" s="13" t="s">
        <v>26</v>
      </c>
      <c r="B539" s="12">
        <v>19.100000000000001</v>
      </c>
      <c r="C539" s="12">
        <v>1.8</v>
      </c>
      <c r="D539" s="12">
        <v>1</v>
      </c>
      <c r="E539" s="12">
        <v>0.1</v>
      </c>
      <c r="F539" s="12">
        <v>3</v>
      </c>
      <c r="G539" s="12">
        <v>0.54968593529615384</v>
      </c>
    </row>
    <row r="540" spans="1:7" x14ac:dyDescent="0.25">
      <c r="A540" s="11" t="s">
        <v>359</v>
      </c>
      <c r="B540" s="12">
        <v>4.7</v>
      </c>
      <c r="C540" s="12">
        <v>0.3</v>
      </c>
      <c r="D540" s="12">
        <v>0.1</v>
      </c>
      <c r="E540" s="12">
        <v>0.5</v>
      </c>
      <c r="F540" s="12">
        <v>2.4</v>
      </c>
      <c r="G540" s="12">
        <v>-0.57279533754113487</v>
      </c>
    </row>
    <row r="541" spans="1:7" x14ac:dyDescent="0.25">
      <c r="A541" s="13" t="s">
        <v>59</v>
      </c>
      <c r="B541" s="12">
        <v>4.7</v>
      </c>
      <c r="C541" s="12">
        <v>0.3</v>
      </c>
      <c r="D541" s="12">
        <v>0.1</v>
      </c>
      <c r="E541" s="12">
        <v>0.5</v>
      </c>
      <c r="F541" s="12">
        <v>2.4</v>
      </c>
      <c r="G541" s="12">
        <v>-0.57279533754113487</v>
      </c>
    </row>
    <row r="542" spans="1:7" x14ac:dyDescent="0.25">
      <c r="A542" s="11" t="s">
        <v>161</v>
      </c>
      <c r="B542" s="12">
        <v>12.1</v>
      </c>
      <c r="C542" s="12">
        <v>2.1</v>
      </c>
      <c r="D542" s="12">
        <v>1</v>
      </c>
      <c r="E542" s="12">
        <v>0.2</v>
      </c>
      <c r="F542" s="12">
        <v>3.8</v>
      </c>
      <c r="G542" s="12">
        <v>0.32298223431598483</v>
      </c>
    </row>
    <row r="543" spans="1:7" x14ac:dyDescent="0.25">
      <c r="A543" s="13" t="s">
        <v>79</v>
      </c>
      <c r="B543" s="12">
        <v>12.1</v>
      </c>
      <c r="C543" s="12">
        <v>2.1</v>
      </c>
      <c r="D543" s="12">
        <v>1</v>
      </c>
      <c r="E543" s="12">
        <v>0.2</v>
      </c>
      <c r="F543" s="12">
        <v>3.8</v>
      </c>
      <c r="G543" s="12">
        <v>0.32298223431598483</v>
      </c>
    </row>
    <row r="544" spans="1:7" x14ac:dyDescent="0.25">
      <c r="A544" s="11" t="s">
        <v>230</v>
      </c>
      <c r="B544" s="12">
        <v>9.1</v>
      </c>
      <c r="C544" s="12">
        <v>3.9</v>
      </c>
      <c r="D544" s="12">
        <v>1.1000000000000001</v>
      </c>
      <c r="E544" s="12">
        <v>0.4</v>
      </c>
      <c r="F544" s="12">
        <v>2.6</v>
      </c>
      <c r="G544" s="12">
        <v>0.37327703369871312</v>
      </c>
    </row>
    <row r="545" spans="1:7" x14ac:dyDescent="0.25">
      <c r="A545" s="13" t="s">
        <v>107</v>
      </c>
      <c r="B545" s="12">
        <v>9.1</v>
      </c>
      <c r="C545" s="12">
        <v>3.9</v>
      </c>
      <c r="D545" s="12">
        <v>1.1000000000000001</v>
      </c>
      <c r="E545" s="12">
        <v>0.4</v>
      </c>
      <c r="F545" s="12">
        <v>2.6</v>
      </c>
      <c r="G545" s="12">
        <v>0.37327703369871312</v>
      </c>
    </row>
    <row r="546" spans="1:7" x14ac:dyDescent="0.25">
      <c r="A546" s="11" t="s">
        <v>67</v>
      </c>
      <c r="B546" s="12">
        <v>18.399999999999999</v>
      </c>
      <c r="C546" s="12">
        <v>2.2000000000000002</v>
      </c>
      <c r="D546" s="12">
        <v>0.9</v>
      </c>
      <c r="E546" s="12">
        <v>0.5</v>
      </c>
      <c r="F546" s="12">
        <v>3.1</v>
      </c>
      <c r="G546" s="12">
        <v>0.66984968055405159</v>
      </c>
    </row>
    <row r="547" spans="1:7" x14ac:dyDescent="0.25">
      <c r="A547" s="13" t="s">
        <v>32</v>
      </c>
      <c r="B547" s="12">
        <v>18.399999999999999</v>
      </c>
      <c r="C547" s="12">
        <v>2.2000000000000002</v>
      </c>
      <c r="D547" s="12">
        <v>0.9</v>
      </c>
      <c r="E547" s="12">
        <v>0.5</v>
      </c>
      <c r="F547" s="12">
        <v>3.1</v>
      </c>
      <c r="G547" s="12">
        <v>0.66984968055405159</v>
      </c>
    </row>
    <row r="548" spans="1:7" x14ac:dyDescent="0.25">
      <c r="A548" s="11" t="s">
        <v>134</v>
      </c>
      <c r="B548" s="12">
        <v>13.8</v>
      </c>
      <c r="C548" s="12">
        <v>6.3</v>
      </c>
      <c r="D548" s="12">
        <v>1.2</v>
      </c>
      <c r="E548" s="12">
        <v>0.2</v>
      </c>
      <c r="F548" s="12">
        <v>4.3</v>
      </c>
      <c r="G548" s="12">
        <v>0.98047198831053717</v>
      </c>
    </row>
    <row r="549" spans="1:7" x14ac:dyDescent="0.25">
      <c r="A549" s="13" t="s">
        <v>73</v>
      </c>
      <c r="B549" s="12">
        <v>13.8</v>
      </c>
      <c r="C549" s="12">
        <v>6.3</v>
      </c>
      <c r="D549" s="12">
        <v>1.2</v>
      </c>
      <c r="E549" s="12">
        <v>0.2</v>
      </c>
      <c r="F549" s="12">
        <v>4.3</v>
      </c>
      <c r="G549" s="12">
        <v>0.98047198831053717</v>
      </c>
    </row>
    <row r="550" spans="1:7" x14ac:dyDescent="0.25">
      <c r="A550" s="11" t="s">
        <v>297</v>
      </c>
      <c r="B550" s="12">
        <v>6.4</v>
      </c>
      <c r="C550" s="12">
        <v>0.5</v>
      </c>
      <c r="D550" s="12">
        <v>0.4</v>
      </c>
      <c r="E550" s="12">
        <v>0.9</v>
      </c>
      <c r="F550" s="12">
        <v>5.2</v>
      </c>
      <c r="G550" s="12">
        <v>4.3193277640746208E-3</v>
      </c>
    </row>
    <row r="551" spans="1:7" x14ac:dyDescent="0.25">
      <c r="A551" s="13" t="s">
        <v>85</v>
      </c>
      <c r="B551" s="12">
        <v>6.4</v>
      </c>
      <c r="C551" s="12">
        <v>0.5</v>
      </c>
      <c r="D551" s="12">
        <v>0.4</v>
      </c>
      <c r="E551" s="12">
        <v>0.9</v>
      </c>
      <c r="F551" s="12">
        <v>5.2</v>
      </c>
      <c r="G551" s="12">
        <v>4.3193277640746208E-3</v>
      </c>
    </row>
    <row r="552" spans="1:7" x14ac:dyDescent="0.25">
      <c r="A552" s="11" t="s">
        <v>246</v>
      </c>
      <c r="B552" s="12">
        <v>8.4</v>
      </c>
      <c r="C552" s="12">
        <v>1</v>
      </c>
      <c r="D552" s="12">
        <v>0.4</v>
      </c>
      <c r="E552" s="12">
        <v>0.9</v>
      </c>
      <c r="F552" s="12">
        <v>5.9</v>
      </c>
      <c r="G552" s="12">
        <v>0.21840005439701746</v>
      </c>
    </row>
    <row r="553" spans="1:7" x14ac:dyDescent="0.25">
      <c r="A553" s="13" t="s">
        <v>92</v>
      </c>
      <c r="B553" s="12">
        <v>8.4</v>
      </c>
      <c r="C553" s="12">
        <v>1</v>
      </c>
      <c r="D553" s="12">
        <v>0.4</v>
      </c>
      <c r="E553" s="12">
        <v>0.9</v>
      </c>
      <c r="F553" s="12">
        <v>5.9</v>
      </c>
      <c r="G553" s="12">
        <v>0.21840005439701746</v>
      </c>
    </row>
    <row r="554" spans="1:7" x14ac:dyDescent="0.25">
      <c r="A554" s="11" t="s">
        <v>164</v>
      </c>
      <c r="B554" s="12">
        <v>12</v>
      </c>
      <c r="C554" s="12">
        <v>2.9</v>
      </c>
      <c r="D554" s="12">
        <v>1</v>
      </c>
      <c r="E554" s="12">
        <v>0.3</v>
      </c>
      <c r="F554" s="12">
        <v>4</v>
      </c>
      <c r="G554" s="12">
        <v>0.45647311698789245</v>
      </c>
    </row>
    <row r="555" spans="1:7" x14ac:dyDescent="0.25">
      <c r="A555" s="13" t="s">
        <v>66</v>
      </c>
      <c r="B555" s="12">
        <v>12</v>
      </c>
      <c r="C555" s="12">
        <v>2.9</v>
      </c>
      <c r="D555" s="12">
        <v>1</v>
      </c>
      <c r="E555" s="12">
        <v>0.3</v>
      </c>
      <c r="F555" s="12">
        <v>4</v>
      </c>
      <c r="G555" s="12">
        <v>0.45647311698789245</v>
      </c>
    </row>
    <row r="556" spans="1:7" x14ac:dyDescent="0.25">
      <c r="A556" s="11" t="s">
        <v>77</v>
      </c>
      <c r="B556" s="12">
        <v>17.899999999999999</v>
      </c>
      <c r="C556" s="12">
        <v>7.4</v>
      </c>
      <c r="D556" s="12">
        <v>1.5</v>
      </c>
      <c r="E556" s="12">
        <v>0.2</v>
      </c>
      <c r="F556" s="12">
        <v>4.7</v>
      </c>
      <c r="G556" s="12">
        <v>1.4469302097276275</v>
      </c>
    </row>
    <row r="557" spans="1:7" x14ac:dyDescent="0.25">
      <c r="A557" s="13" t="s">
        <v>38</v>
      </c>
      <c r="B557" s="12">
        <v>17.899999999999999</v>
      </c>
      <c r="C557" s="12">
        <v>7.4</v>
      </c>
      <c r="D557" s="12">
        <v>1.5</v>
      </c>
      <c r="E557" s="12">
        <v>0.2</v>
      </c>
      <c r="F557" s="12">
        <v>4.7</v>
      </c>
      <c r="G557" s="12">
        <v>1.4469302097276275</v>
      </c>
    </row>
    <row r="558" spans="1:7" x14ac:dyDescent="0.25">
      <c r="A558" s="11" t="s">
        <v>309</v>
      </c>
      <c r="B558" s="12">
        <v>6.2</v>
      </c>
      <c r="C558" s="12">
        <v>1.1000000000000001</v>
      </c>
      <c r="D558" s="12">
        <v>0.6</v>
      </c>
      <c r="E558" s="12">
        <v>1.3</v>
      </c>
      <c r="F558" s="12">
        <v>5.3</v>
      </c>
      <c r="G558" s="12">
        <v>0.27516089568233382</v>
      </c>
    </row>
    <row r="559" spans="1:7" x14ac:dyDescent="0.25">
      <c r="A559" s="13" t="s">
        <v>71</v>
      </c>
      <c r="B559" s="12">
        <v>6.2</v>
      </c>
      <c r="C559" s="12">
        <v>1.1000000000000001</v>
      </c>
      <c r="D559" s="12">
        <v>0.6</v>
      </c>
      <c r="E559" s="12">
        <v>1.3</v>
      </c>
      <c r="F559" s="12">
        <v>5.3</v>
      </c>
      <c r="G559" s="12">
        <v>0.27516089568233382</v>
      </c>
    </row>
    <row r="560" spans="1:7" x14ac:dyDescent="0.25">
      <c r="A560" s="11" t="s">
        <v>214</v>
      </c>
      <c r="B560" s="12">
        <v>9.6</v>
      </c>
      <c r="C560" s="12">
        <v>0.9</v>
      </c>
      <c r="D560" s="12">
        <v>0.7</v>
      </c>
      <c r="E560" s="12">
        <v>0.5</v>
      </c>
      <c r="F560" s="12">
        <v>3.7</v>
      </c>
      <c r="G560" s="12">
        <v>5.5666623803726917E-2</v>
      </c>
    </row>
    <row r="561" spans="1:7" x14ac:dyDescent="0.25">
      <c r="A561" s="13" t="s">
        <v>100</v>
      </c>
      <c r="B561" s="12">
        <v>9.6</v>
      </c>
      <c r="C561" s="12">
        <v>0.9</v>
      </c>
      <c r="D561" s="12">
        <v>0.7</v>
      </c>
      <c r="E561" s="12">
        <v>0.5</v>
      </c>
      <c r="F561" s="12">
        <v>3.7</v>
      </c>
      <c r="G561" s="12">
        <v>5.5666623803726917E-2</v>
      </c>
    </row>
    <row r="562" spans="1:7" x14ac:dyDescent="0.25">
      <c r="A562" s="11" t="s">
        <v>46</v>
      </c>
      <c r="B562" s="12">
        <v>20.8</v>
      </c>
      <c r="C562" s="12">
        <v>6.1</v>
      </c>
      <c r="D562" s="12">
        <v>1.5</v>
      </c>
      <c r="E562" s="12">
        <v>0.3</v>
      </c>
      <c r="F562" s="12">
        <v>3.6</v>
      </c>
      <c r="G562" s="12">
        <v>1.3985283192531743</v>
      </c>
    </row>
    <row r="563" spans="1:7" x14ac:dyDescent="0.25">
      <c r="A563" s="13" t="s">
        <v>47</v>
      </c>
      <c r="B563" s="12">
        <v>20.8</v>
      </c>
      <c r="C563" s="12">
        <v>6.1</v>
      </c>
      <c r="D563" s="12">
        <v>1.5</v>
      </c>
      <c r="E563" s="12">
        <v>0.3</v>
      </c>
      <c r="F563" s="12">
        <v>3.6</v>
      </c>
      <c r="G563" s="12">
        <v>1.3985283192531743</v>
      </c>
    </row>
    <row r="564" spans="1:7" x14ac:dyDescent="0.25">
      <c r="A564" s="11" t="s">
        <v>33</v>
      </c>
      <c r="B564" s="12">
        <v>23.2</v>
      </c>
      <c r="C564" s="12">
        <v>2.6</v>
      </c>
      <c r="D564" s="12">
        <v>0.9</v>
      </c>
      <c r="E564" s="12">
        <v>1</v>
      </c>
      <c r="F564" s="12">
        <v>11.1</v>
      </c>
      <c r="G564" s="12">
        <v>1.7800400125879443</v>
      </c>
    </row>
    <row r="565" spans="1:7" x14ac:dyDescent="0.25">
      <c r="A565" s="13" t="s">
        <v>34</v>
      </c>
      <c r="B565" s="12">
        <v>23.2</v>
      </c>
      <c r="C565" s="12">
        <v>2.6</v>
      </c>
      <c r="D565" s="12">
        <v>0.9</v>
      </c>
      <c r="E565" s="12">
        <v>1</v>
      </c>
      <c r="F565" s="12">
        <v>11.1</v>
      </c>
      <c r="G565" s="12">
        <v>1.7800400125879443</v>
      </c>
    </row>
    <row r="566" spans="1:7" x14ac:dyDescent="0.25">
      <c r="A566" s="11" t="s">
        <v>132</v>
      </c>
      <c r="B566" s="12">
        <v>13.8</v>
      </c>
      <c r="C566" s="12">
        <v>4.5999999999999996</v>
      </c>
      <c r="D566" s="12">
        <v>0.7</v>
      </c>
      <c r="E566" s="12">
        <v>0.1</v>
      </c>
      <c r="F566" s="12">
        <v>7.2</v>
      </c>
      <c r="G566" s="12">
        <v>0.82199493499639886</v>
      </c>
    </row>
    <row r="567" spans="1:7" x14ac:dyDescent="0.25">
      <c r="A567" s="13" t="s">
        <v>43</v>
      </c>
      <c r="B567" s="12">
        <v>13.8</v>
      </c>
      <c r="C567" s="12">
        <v>4.5999999999999996</v>
      </c>
      <c r="D567" s="12">
        <v>0.7</v>
      </c>
      <c r="E567" s="12">
        <v>0.1</v>
      </c>
      <c r="F567" s="12">
        <v>7.2</v>
      </c>
      <c r="G567" s="12">
        <v>0.82199493499639886</v>
      </c>
    </row>
    <row r="568" spans="1:7" x14ac:dyDescent="0.25">
      <c r="A568" s="11" t="s">
        <v>501</v>
      </c>
      <c r="B568" s="12">
        <v>1.2</v>
      </c>
      <c r="C568" s="12">
        <v>0.6</v>
      </c>
      <c r="D568" s="12">
        <v>0</v>
      </c>
      <c r="E568" s="12">
        <v>0</v>
      </c>
      <c r="F568" s="12">
        <v>1.4</v>
      </c>
      <c r="G568" s="12">
        <v>-1.0075971965974653</v>
      </c>
    </row>
    <row r="569" spans="1:7" x14ac:dyDescent="0.25">
      <c r="A569" s="13" t="s">
        <v>49</v>
      </c>
      <c r="B569" s="12">
        <v>1.2</v>
      </c>
      <c r="C569" s="12">
        <v>0.6</v>
      </c>
      <c r="D569" s="12">
        <v>0</v>
      </c>
      <c r="E569" s="12">
        <v>0</v>
      </c>
      <c r="F569" s="12">
        <v>1.4</v>
      </c>
      <c r="G569" s="12">
        <v>-1.0075971965974653</v>
      </c>
    </row>
    <row r="570" spans="1:7" x14ac:dyDescent="0.25">
      <c r="A570" s="11" t="s">
        <v>463</v>
      </c>
      <c r="B570" s="12">
        <v>2.2999999999999998</v>
      </c>
      <c r="C570" s="12">
        <v>0.7</v>
      </c>
      <c r="D570" s="12">
        <v>0.3</v>
      </c>
      <c r="E570" s="12">
        <v>0.1</v>
      </c>
      <c r="F570" s="12">
        <v>2</v>
      </c>
      <c r="G570" s="12">
        <v>-0.75399500070465453</v>
      </c>
    </row>
    <row r="571" spans="1:7" x14ac:dyDescent="0.25">
      <c r="A571" s="13" t="s">
        <v>38</v>
      </c>
      <c r="B571" s="12">
        <v>2.2999999999999998</v>
      </c>
      <c r="C571" s="12">
        <v>0.7</v>
      </c>
      <c r="D571" s="12">
        <v>0.3</v>
      </c>
      <c r="E571" s="12">
        <v>0.1</v>
      </c>
      <c r="F571" s="12">
        <v>2</v>
      </c>
      <c r="G571" s="12">
        <v>-0.75399500070465453</v>
      </c>
    </row>
    <row r="572" spans="1:7" x14ac:dyDescent="0.25">
      <c r="A572" s="11" t="s">
        <v>263</v>
      </c>
      <c r="B572" s="12">
        <v>7.7</v>
      </c>
      <c r="C572" s="12">
        <v>0.8</v>
      </c>
      <c r="D572" s="12">
        <v>0.8</v>
      </c>
      <c r="E572" s="12">
        <v>1.7</v>
      </c>
      <c r="F572" s="12">
        <v>7.2</v>
      </c>
      <c r="G572" s="12">
        <v>0.6799607704796472</v>
      </c>
    </row>
    <row r="573" spans="1:7" x14ac:dyDescent="0.25">
      <c r="A573" s="13" t="s">
        <v>79</v>
      </c>
      <c r="B573" s="12">
        <v>7.7</v>
      </c>
      <c r="C573" s="12">
        <v>0.8</v>
      </c>
      <c r="D573" s="12">
        <v>0.8</v>
      </c>
      <c r="E573" s="12">
        <v>1.7</v>
      </c>
      <c r="F573" s="12">
        <v>7.2</v>
      </c>
      <c r="G573" s="12">
        <v>0.6799607704796472</v>
      </c>
    </row>
    <row r="574" spans="1:7" x14ac:dyDescent="0.25">
      <c r="A574" s="11" t="s">
        <v>360</v>
      </c>
      <c r="B574" s="12">
        <v>4.7</v>
      </c>
      <c r="C574" s="12">
        <v>1.1000000000000001</v>
      </c>
      <c r="D574" s="12">
        <v>0.4</v>
      </c>
      <c r="E574" s="12">
        <v>0.5</v>
      </c>
      <c r="F574" s="12">
        <v>4.8</v>
      </c>
      <c r="G574" s="12">
        <v>-0.18774401767977361</v>
      </c>
    </row>
    <row r="575" spans="1:7" x14ac:dyDescent="0.25">
      <c r="A575" s="13" t="s">
        <v>43</v>
      </c>
      <c r="B575" s="12">
        <v>4.7</v>
      </c>
      <c r="C575" s="12">
        <v>1.1000000000000001</v>
      </c>
      <c r="D575" s="12">
        <v>0.4</v>
      </c>
      <c r="E575" s="12">
        <v>0.5</v>
      </c>
      <c r="F575" s="12">
        <v>4.8</v>
      </c>
      <c r="G575" s="12">
        <v>-0.18774401767977361</v>
      </c>
    </row>
    <row r="576" spans="1:7" x14ac:dyDescent="0.25">
      <c r="A576" s="11" t="s">
        <v>267</v>
      </c>
      <c r="B576" s="12">
        <v>7.5</v>
      </c>
      <c r="C576" s="12">
        <v>1.6</v>
      </c>
      <c r="D576" s="12">
        <v>0.4</v>
      </c>
      <c r="E576" s="12">
        <v>0.2</v>
      </c>
      <c r="F576" s="12">
        <v>1.9</v>
      </c>
      <c r="G576" s="12">
        <v>-0.32764972090337319</v>
      </c>
    </row>
    <row r="577" spans="1:7" x14ac:dyDescent="0.25">
      <c r="A577" s="13" t="s">
        <v>54</v>
      </c>
      <c r="B577" s="12">
        <v>7.5</v>
      </c>
      <c r="C577" s="12">
        <v>1.6</v>
      </c>
      <c r="D577" s="12">
        <v>0.4</v>
      </c>
      <c r="E577" s="12">
        <v>0.2</v>
      </c>
      <c r="F577" s="12">
        <v>1.9</v>
      </c>
      <c r="G577" s="12">
        <v>-0.32764972090337319</v>
      </c>
    </row>
    <row r="578" spans="1:7" x14ac:dyDescent="0.25">
      <c r="A578" s="11" t="s">
        <v>23</v>
      </c>
      <c r="B578" s="12">
        <v>27.1</v>
      </c>
      <c r="C578" s="12">
        <v>6.4</v>
      </c>
      <c r="D578" s="12">
        <v>1.6</v>
      </c>
      <c r="E578" s="12">
        <v>0.3</v>
      </c>
      <c r="F578" s="12">
        <v>6.9</v>
      </c>
      <c r="G578" s="12">
        <v>2.0558238353168781</v>
      </c>
    </row>
    <row r="579" spans="1:7" x14ac:dyDescent="0.25">
      <c r="A579" s="13" t="s">
        <v>24</v>
      </c>
      <c r="B579" s="12">
        <v>27.1</v>
      </c>
      <c r="C579" s="12">
        <v>6.4</v>
      </c>
      <c r="D579" s="12">
        <v>1.6</v>
      </c>
      <c r="E579" s="12">
        <v>0.3</v>
      </c>
      <c r="F579" s="12">
        <v>6.9</v>
      </c>
      <c r="G579" s="12">
        <v>2.0558238353168781</v>
      </c>
    </row>
    <row r="580" spans="1:7" x14ac:dyDescent="0.25">
      <c r="A580" s="11" t="s">
        <v>453</v>
      </c>
      <c r="B580" s="12">
        <v>2.5</v>
      </c>
      <c r="C580" s="12">
        <v>1.6</v>
      </c>
      <c r="D580" s="12">
        <v>0.5</v>
      </c>
      <c r="E580" s="12">
        <v>0.1</v>
      </c>
      <c r="F580" s="12">
        <v>1.1000000000000001</v>
      </c>
      <c r="G580" s="12">
        <v>-0.64900258091278717</v>
      </c>
    </row>
    <row r="581" spans="1:7" x14ac:dyDescent="0.25">
      <c r="A581" s="13" t="s">
        <v>75</v>
      </c>
      <c r="B581" s="12">
        <v>2.5</v>
      </c>
      <c r="C581" s="12">
        <v>1.6</v>
      </c>
      <c r="D581" s="12">
        <v>0.5</v>
      </c>
      <c r="E581" s="12">
        <v>0.1</v>
      </c>
      <c r="F581" s="12">
        <v>1.1000000000000001</v>
      </c>
      <c r="G581" s="12">
        <v>-0.64900258091278717</v>
      </c>
    </row>
    <row r="582" spans="1:7" x14ac:dyDescent="0.25">
      <c r="A582" s="11" t="s">
        <v>190</v>
      </c>
      <c r="B582" s="12">
        <v>10.4</v>
      </c>
      <c r="C582" s="12">
        <v>3.5</v>
      </c>
      <c r="D582" s="12">
        <v>0.8</v>
      </c>
      <c r="E582" s="12">
        <v>0.1</v>
      </c>
      <c r="F582" s="12">
        <v>2.1</v>
      </c>
      <c r="G582" s="12">
        <v>0.14869006908452273</v>
      </c>
    </row>
    <row r="583" spans="1:7" x14ac:dyDescent="0.25">
      <c r="A583" s="13" t="s">
        <v>66</v>
      </c>
      <c r="B583" s="12">
        <v>10.4</v>
      </c>
      <c r="C583" s="12">
        <v>3.5</v>
      </c>
      <c r="D583" s="12">
        <v>0.8</v>
      </c>
      <c r="E583" s="12">
        <v>0.1</v>
      </c>
      <c r="F583" s="12">
        <v>2.1</v>
      </c>
      <c r="G583" s="12">
        <v>0.14869006908452273</v>
      </c>
    </row>
    <row r="584" spans="1:7" x14ac:dyDescent="0.25">
      <c r="A584" s="11" t="s">
        <v>474</v>
      </c>
      <c r="B584" s="12">
        <v>2</v>
      </c>
      <c r="C584" s="12">
        <v>0.3</v>
      </c>
      <c r="D584" s="12">
        <v>0.5</v>
      </c>
      <c r="E584" s="12">
        <v>0.6</v>
      </c>
      <c r="F584" s="12">
        <v>2.9</v>
      </c>
      <c r="G584" s="12">
        <v>-0.49876491630290265</v>
      </c>
    </row>
    <row r="585" spans="1:7" x14ac:dyDescent="0.25">
      <c r="A585" s="13" t="s">
        <v>107</v>
      </c>
      <c r="B585" s="12">
        <v>2</v>
      </c>
      <c r="C585" s="12">
        <v>0.3</v>
      </c>
      <c r="D585" s="12">
        <v>0.5</v>
      </c>
      <c r="E585" s="12">
        <v>0.6</v>
      </c>
      <c r="F585" s="12">
        <v>2.9</v>
      </c>
      <c r="G585" s="12">
        <v>-0.49876491630290265</v>
      </c>
    </row>
    <row r="586" spans="1:7" x14ac:dyDescent="0.25">
      <c r="A586" s="11" t="s">
        <v>408</v>
      </c>
      <c r="B586" s="12">
        <v>3.5</v>
      </c>
      <c r="C586" s="12">
        <v>0.6</v>
      </c>
      <c r="D586" s="12">
        <v>0.5</v>
      </c>
      <c r="E586" s="12">
        <v>0.2</v>
      </c>
      <c r="F586" s="12">
        <v>2.2999999999999998</v>
      </c>
      <c r="G586" s="12">
        <v>-0.57585071586047487</v>
      </c>
    </row>
    <row r="587" spans="1:7" x14ac:dyDescent="0.25">
      <c r="A587" s="13" t="s">
        <v>26</v>
      </c>
      <c r="B587" s="12">
        <v>3.5</v>
      </c>
      <c r="C587" s="12">
        <v>0.6</v>
      </c>
      <c r="D587" s="12">
        <v>0.5</v>
      </c>
      <c r="E587" s="12">
        <v>0.2</v>
      </c>
      <c r="F587" s="12">
        <v>2.2999999999999998</v>
      </c>
      <c r="G587" s="12">
        <v>-0.57585071586047487</v>
      </c>
    </row>
    <row r="588" spans="1:7" x14ac:dyDescent="0.25">
      <c r="A588" s="11" t="s">
        <v>457</v>
      </c>
      <c r="B588" s="12">
        <v>2.4</v>
      </c>
      <c r="C588" s="12">
        <v>0.3</v>
      </c>
      <c r="D588" s="12">
        <v>0.2</v>
      </c>
      <c r="E588" s="12">
        <v>0</v>
      </c>
      <c r="F588" s="12">
        <v>1.4</v>
      </c>
      <c r="G588" s="12">
        <v>-0.91028202429987926</v>
      </c>
    </row>
    <row r="589" spans="1:7" x14ac:dyDescent="0.25">
      <c r="A589" s="13" t="s">
        <v>100</v>
      </c>
      <c r="B589" s="12">
        <v>2.4</v>
      </c>
      <c r="C589" s="12">
        <v>0.3</v>
      </c>
      <c r="D589" s="12">
        <v>0.2</v>
      </c>
      <c r="E589" s="12">
        <v>0</v>
      </c>
      <c r="F589" s="12">
        <v>1.4</v>
      </c>
      <c r="G589" s="12">
        <v>-0.91028202429987926</v>
      </c>
    </row>
    <row r="590" spans="1:7" x14ac:dyDescent="0.25">
      <c r="A590" s="11" t="s">
        <v>265</v>
      </c>
      <c r="B590" s="12">
        <v>7.6</v>
      </c>
      <c r="C590" s="12">
        <v>1</v>
      </c>
      <c r="D590" s="12">
        <v>0.3</v>
      </c>
      <c r="E590" s="12">
        <v>0.2</v>
      </c>
      <c r="F590" s="12">
        <v>4.8</v>
      </c>
      <c r="G590" s="12">
        <v>-0.18818057464001381</v>
      </c>
    </row>
    <row r="591" spans="1:7" x14ac:dyDescent="0.25">
      <c r="A591" s="13" t="s">
        <v>43</v>
      </c>
      <c r="B591" s="12">
        <v>7.6</v>
      </c>
      <c r="C591" s="12">
        <v>1</v>
      </c>
      <c r="D591" s="12">
        <v>0.3</v>
      </c>
      <c r="E591" s="12">
        <v>0.2</v>
      </c>
      <c r="F591" s="12">
        <v>4.8</v>
      </c>
      <c r="G591" s="12">
        <v>-0.18818057464001381</v>
      </c>
    </row>
    <row r="592" spans="1:7" x14ac:dyDescent="0.25">
      <c r="A592" s="11" t="s">
        <v>306</v>
      </c>
      <c r="B592" s="12">
        <v>6.3</v>
      </c>
      <c r="C592" s="12">
        <v>1.1000000000000001</v>
      </c>
      <c r="D592" s="12">
        <v>0.3</v>
      </c>
      <c r="E592" s="12">
        <v>0.4</v>
      </c>
      <c r="F592" s="12">
        <v>3.3</v>
      </c>
      <c r="G592" s="12">
        <v>-0.29599298825280923</v>
      </c>
    </row>
    <row r="593" spans="1:7" x14ac:dyDescent="0.25">
      <c r="A593" s="13" t="s">
        <v>49</v>
      </c>
      <c r="B593" s="12">
        <v>6.3</v>
      </c>
      <c r="C593" s="12">
        <v>1.1000000000000001</v>
      </c>
      <c r="D593" s="12">
        <v>0.3</v>
      </c>
      <c r="E593" s="12">
        <v>0.4</v>
      </c>
      <c r="F593" s="12">
        <v>3.3</v>
      </c>
      <c r="G593" s="12">
        <v>-0.29599298825280923</v>
      </c>
    </row>
    <row r="594" spans="1:7" x14ac:dyDescent="0.25">
      <c r="A594" s="11" t="s">
        <v>343</v>
      </c>
      <c r="B594" s="12">
        <v>5</v>
      </c>
      <c r="C594" s="12">
        <v>2.9</v>
      </c>
      <c r="D594" s="12">
        <v>0.5</v>
      </c>
      <c r="E594" s="12">
        <v>0.1</v>
      </c>
      <c r="F594" s="12">
        <v>1.6</v>
      </c>
      <c r="G594" s="12">
        <v>-0.3376216996932615</v>
      </c>
    </row>
    <row r="595" spans="1:7" x14ac:dyDescent="0.25">
      <c r="A595" s="13" t="s">
        <v>40</v>
      </c>
      <c r="B595" s="12">
        <v>5</v>
      </c>
      <c r="C595" s="12">
        <v>2.9</v>
      </c>
      <c r="D595" s="12">
        <v>0.5</v>
      </c>
      <c r="E595" s="12">
        <v>0.1</v>
      </c>
      <c r="F595" s="12">
        <v>1.6</v>
      </c>
      <c r="G595" s="12">
        <v>-0.3376216996932615</v>
      </c>
    </row>
    <row r="596" spans="1:7" x14ac:dyDescent="0.25">
      <c r="A596" s="11" t="s">
        <v>104</v>
      </c>
      <c r="B596" s="12">
        <v>16</v>
      </c>
      <c r="C596" s="12">
        <v>2.9</v>
      </c>
      <c r="D596" s="12">
        <v>1</v>
      </c>
      <c r="E596" s="12">
        <v>0.1</v>
      </c>
      <c r="F596" s="12">
        <v>5.7</v>
      </c>
      <c r="G596" s="12">
        <v>0.72989815692855808</v>
      </c>
    </row>
    <row r="597" spans="1:7" x14ac:dyDescent="0.25">
      <c r="A597" s="13" t="s">
        <v>47</v>
      </c>
      <c r="B597" s="12">
        <v>16</v>
      </c>
      <c r="C597" s="12">
        <v>2.9</v>
      </c>
      <c r="D597" s="12">
        <v>1</v>
      </c>
      <c r="E597" s="12">
        <v>0.1</v>
      </c>
      <c r="F597" s="12">
        <v>5.7</v>
      </c>
      <c r="G597" s="12">
        <v>0.72989815692855808</v>
      </c>
    </row>
    <row r="598" spans="1:7" x14ac:dyDescent="0.25">
      <c r="A598" s="11" t="s">
        <v>510</v>
      </c>
      <c r="B598" s="12">
        <v>1</v>
      </c>
      <c r="C598" s="12">
        <v>1</v>
      </c>
      <c r="D598" s="12">
        <v>1</v>
      </c>
      <c r="E598" s="12">
        <v>0</v>
      </c>
      <c r="F598" s="12">
        <v>1</v>
      </c>
      <c r="G598" s="12">
        <v>-0.66269491897359289</v>
      </c>
    </row>
    <row r="599" spans="1:7" x14ac:dyDescent="0.25">
      <c r="A599" s="13" t="s">
        <v>30</v>
      </c>
      <c r="B599" s="12">
        <v>1</v>
      </c>
      <c r="C599" s="12">
        <v>1</v>
      </c>
      <c r="D599" s="12">
        <v>1</v>
      </c>
      <c r="E599" s="12">
        <v>0</v>
      </c>
      <c r="F599" s="12">
        <v>1</v>
      </c>
      <c r="G599" s="12">
        <v>-0.66269491897359289</v>
      </c>
    </row>
    <row r="600" spans="1:7" x14ac:dyDescent="0.25">
      <c r="A600" s="11" t="s">
        <v>483</v>
      </c>
      <c r="B600" s="12">
        <v>1.9</v>
      </c>
      <c r="C600" s="12">
        <v>0.3</v>
      </c>
      <c r="D600" s="12">
        <v>0</v>
      </c>
      <c r="E600" s="12">
        <v>0.4</v>
      </c>
      <c r="F600" s="12">
        <v>2.6</v>
      </c>
      <c r="G600" s="12">
        <v>-0.76916258575866481</v>
      </c>
    </row>
    <row r="601" spans="1:7" x14ac:dyDescent="0.25">
      <c r="A601" s="13" t="s">
        <v>103</v>
      </c>
      <c r="B601" s="12">
        <v>1.9</v>
      </c>
      <c r="C601" s="12">
        <v>0.3</v>
      </c>
      <c r="D601" s="12">
        <v>0</v>
      </c>
      <c r="E601" s="12">
        <v>0.4</v>
      </c>
      <c r="F601" s="12">
        <v>2.6</v>
      </c>
      <c r="G601" s="12">
        <v>-0.76916258575866481</v>
      </c>
    </row>
    <row r="602" spans="1:7" x14ac:dyDescent="0.25">
      <c r="A602" s="11" t="s">
        <v>254</v>
      </c>
      <c r="B602" s="12">
        <v>8.1</v>
      </c>
      <c r="C602" s="12">
        <v>1.2</v>
      </c>
      <c r="D602" s="12">
        <v>0.4</v>
      </c>
      <c r="E602" s="12">
        <v>0.1</v>
      </c>
      <c r="F602" s="12">
        <v>3.8</v>
      </c>
      <c r="G602" s="12">
        <v>-0.22171387803055789</v>
      </c>
    </row>
    <row r="603" spans="1:7" x14ac:dyDescent="0.25">
      <c r="A603" s="13" t="s">
        <v>73</v>
      </c>
      <c r="B603" s="12">
        <v>8.1</v>
      </c>
      <c r="C603" s="12">
        <v>1.2</v>
      </c>
      <c r="D603" s="12">
        <v>0.4</v>
      </c>
      <c r="E603" s="12">
        <v>0.1</v>
      </c>
      <c r="F603" s="12">
        <v>3.8</v>
      </c>
      <c r="G603" s="12">
        <v>-0.22171387803055789</v>
      </c>
    </row>
    <row r="604" spans="1:7" x14ac:dyDescent="0.25">
      <c r="A604" s="11" t="s">
        <v>157</v>
      </c>
      <c r="B604" s="12">
        <v>12.3</v>
      </c>
      <c r="C604" s="12">
        <v>4.3</v>
      </c>
      <c r="D604" s="12">
        <v>1</v>
      </c>
      <c r="E604" s="12">
        <v>0.3</v>
      </c>
      <c r="F604" s="12">
        <v>3</v>
      </c>
      <c r="G604" s="12">
        <v>0.54468447966998668</v>
      </c>
    </row>
    <row r="605" spans="1:7" x14ac:dyDescent="0.25">
      <c r="A605" s="13" t="s">
        <v>94</v>
      </c>
      <c r="B605" s="12">
        <v>12.3</v>
      </c>
      <c r="C605" s="12">
        <v>4.3</v>
      </c>
      <c r="D605" s="12">
        <v>1</v>
      </c>
      <c r="E605" s="12">
        <v>0.3</v>
      </c>
      <c r="F605" s="12">
        <v>3</v>
      </c>
      <c r="G605" s="12">
        <v>0.54468447966998668</v>
      </c>
    </row>
    <row r="606" spans="1:7" x14ac:dyDescent="0.25">
      <c r="A606" s="11" t="s">
        <v>119</v>
      </c>
      <c r="B606" s="12">
        <v>14.6</v>
      </c>
      <c r="C606" s="12">
        <v>3.6</v>
      </c>
      <c r="D606" s="12">
        <v>1</v>
      </c>
      <c r="E606" s="12">
        <v>1.3</v>
      </c>
      <c r="F606" s="12">
        <v>7.2</v>
      </c>
      <c r="G606" s="12">
        <v>1.2715319998822772</v>
      </c>
    </row>
    <row r="607" spans="1:7" x14ac:dyDescent="0.25">
      <c r="A607" s="13" t="s">
        <v>85</v>
      </c>
      <c r="B607" s="12">
        <v>14.6</v>
      </c>
      <c r="C607" s="12">
        <v>3.6</v>
      </c>
      <c r="D607" s="12">
        <v>1</v>
      </c>
      <c r="E607" s="12">
        <v>1.3</v>
      </c>
      <c r="F607" s="12">
        <v>7.2</v>
      </c>
      <c r="G607" s="12">
        <v>1.2715319998822772</v>
      </c>
    </row>
    <row r="608" spans="1:7" x14ac:dyDescent="0.25">
      <c r="A608" s="11" t="s">
        <v>146</v>
      </c>
      <c r="B608" s="12">
        <v>13.2</v>
      </c>
      <c r="C608" s="12">
        <v>1.7</v>
      </c>
      <c r="D608" s="12">
        <v>0.5</v>
      </c>
      <c r="E608" s="12">
        <v>1.5</v>
      </c>
      <c r="F608" s="12">
        <v>9.5</v>
      </c>
      <c r="G608" s="12">
        <v>1.0745784460505714</v>
      </c>
    </row>
    <row r="609" spans="1:7" x14ac:dyDescent="0.25">
      <c r="A609" s="13" t="s">
        <v>59</v>
      </c>
      <c r="B609" s="12">
        <v>13.2</v>
      </c>
      <c r="C609" s="12">
        <v>1.7</v>
      </c>
      <c r="D609" s="12">
        <v>0.5</v>
      </c>
      <c r="E609" s="12">
        <v>1.5</v>
      </c>
      <c r="F609" s="12">
        <v>9.5</v>
      </c>
      <c r="G609" s="12">
        <v>1.0745784460505714</v>
      </c>
    </row>
    <row r="610" spans="1:7" x14ac:dyDescent="0.25">
      <c r="A610" s="11" t="s">
        <v>172</v>
      </c>
      <c r="B610" s="12">
        <v>11.4</v>
      </c>
      <c r="C610" s="12">
        <v>2.2000000000000002</v>
      </c>
      <c r="D610" s="12">
        <v>0.6</v>
      </c>
      <c r="E610" s="12">
        <v>0.1</v>
      </c>
      <c r="F610" s="12">
        <v>2.8</v>
      </c>
      <c r="G610" s="12">
        <v>4.5136185434016346E-2</v>
      </c>
    </row>
    <row r="611" spans="1:7" x14ac:dyDescent="0.25">
      <c r="A611" s="13" t="s">
        <v>94</v>
      </c>
      <c r="B611" s="12">
        <v>11.4</v>
      </c>
      <c r="C611" s="12">
        <v>2.2000000000000002</v>
      </c>
      <c r="D611" s="12">
        <v>0.6</v>
      </c>
      <c r="E611" s="12">
        <v>0.1</v>
      </c>
      <c r="F611" s="12">
        <v>2.8</v>
      </c>
      <c r="G611" s="12">
        <v>4.5136185434016346E-2</v>
      </c>
    </row>
    <row r="612" spans="1:7" x14ac:dyDescent="0.25">
      <c r="A612" s="11" t="s">
        <v>208</v>
      </c>
      <c r="B612" s="12">
        <v>9.6999999999999993</v>
      </c>
      <c r="C612" s="12">
        <v>1.1000000000000001</v>
      </c>
      <c r="D612" s="12">
        <v>0.9</v>
      </c>
      <c r="E612" s="12">
        <v>0.2</v>
      </c>
      <c r="F612" s="12">
        <v>3.9</v>
      </c>
      <c r="G612" s="12">
        <v>6.3842823889914163E-2</v>
      </c>
    </row>
    <row r="613" spans="1:7" x14ac:dyDescent="0.25">
      <c r="A613" s="13" t="s">
        <v>54</v>
      </c>
      <c r="B613" s="12">
        <v>9.6999999999999993</v>
      </c>
      <c r="C613" s="12">
        <v>1.1000000000000001</v>
      </c>
      <c r="D613" s="12">
        <v>0.9</v>
      </c>
      <c r="E613" s="12">
        <v>0.2</v>
      </c>
      <c r="F613" s="12">
        <v>3.9</v>
      </c>
      <c r="G613" s="12">
        <v>6.3842823889914163E-2</v>
      </c>
    </row>
    <row r="614" spans="1:7" x14ac:dyDescent="0.25">
      <c r="A614" s="11" t="s">
        <v>204</v>
      </c>
      <c r="B614" s="12">
        <v>9.8000000000000007</v>
      </c>
      <c r="C614" s="12">
        <v>1.1000000000000001</v>
      </c>
      <c r="D614" s="12">
        <v>0.8</v>
      </c>
      <c r="E614" s="12">
        <v>0.2</v>
      </c>
      <c r="F614" s="12">
        <v>2.8</v>
      </c>
      <c r="G614" s="12">
        <v>-5.4367072389067198E-2</v>
      </c>
    </row>
    <row r="615" spans="1:7" x14ac:dyDescent="0.25">
      <c r="A615" s="13" t="s">
        <v>52</v>
      </c>
      <c r="B615" s="12">
        <v>9.8000000000000007</v>
      </c>
      <c r="C615" s="12">
        <v>1.1000000000000001</v>
      </c>
      <c r="D615" s="12">
        <v>0.8</v>
      </c>
      <c r="E615" s="12">
        <v>0.2</v>
      </c>
      <c r="F615" s="12">
        <v>2.8</v>
      </c>
      <c r="G615" s="12">
        <v>-5.4367072389067198E-2</v>
      </c>
    </row>
    <row r="616" spans="1:7" x14ac:dyDescent="0.25">
      <c r="A616" s="11" t="s">
        <v>205</v>
      </c>
      <c r="B616" s="12">
        <v>9.8000000000000007</v>
      </c>
      <c r="C616" s="12">
        <v>4.9000000000000004</v>
      </c>
      <c r="D616" s="12">
        <v>1.6</v>
      </c>
      <c r="E616" s="12">
        <v>0.2</v>
      </c>
      <c r="F616" s="12">
        <v>2.9</v>
      </c>
      <c r="G616" s="12">
        <v>0.64582936105839628</v>
      </c>
    </row>
    <row r="617" spans="1:7" x14ac:dyDescent="0.25">
      <c r="A617" s="13" t="s">
        <v>24</v>
      </c>
      <c r="B617" s="12">
        <v>9.8000000000000007</v>
      </c>
      <c r="C617" s="12">
        <v>4.9000000000000004</v>
      </c>
      <c r="D617" s="12">
        <v>1.6</v>
      </c>
      <c r="E617" s="12">
        <v>0.2</v>
      </c>
      <c r="F617" s="12">
        <v>2.9</v>
      </c>
      <c r="G617" s="12">
        <v>0.64582936105839628</v>
      </c>
    </row>
    <row r="618" spans="1:7" x14ac:dyDescent="0.25">
      <c r="A618" s="11" t="s">
        <v>133</v>
      </c>
      <c r="B618" s="12">
        <v>13.8</v>
      </c>
      <c r="C618" s="12">
        <v>1.8</v>
      </c>
      <c r="D618" s="12">
        <v>0.8</v>
      </c>
      <c r="E618" s="12">
        <v>0.6</v>
      </c>
      <c r="F618" s="12">
        <v>6</v>
      </c>
      <c r="G618" s="12">
        <v>0.62486691855830856</v>
      </c>
    </row>
    <row r="619" spans="1:7" x14ac:dyDescent="0.25">
      <c r="A619" s="13" t="s">
        <v>54</v>
      </c>
      <c r="B619" s="12">
        <v>13.8</v>
      </c>
      <c r="C619" s="12">
        <v>1.8</v>
      </c>
      <c r="D619" s="12">
        <v>0.8</v>
      </c>
      <c r="E619" s="12">
        <v>0.6</v>
      </c>
      <c r="F619" s="12">
        <v>6</v>
      </c>
      <c r="G619" s="12">
        <v>0.62486691855830856</v>
      </c>
    </row>
    <row r="620" spans="1:7" x14ac:dyDescent="0.25">
      <c r="A620" s="11" t="s">
        <v>448</v>
      </c>
      <c r="B620" s="12">
        <v>2.7</v>
      </c>
      <c r="C620" s="12">
        <v>1.5</v>
      </c>
      <c r="D620" s="12">
        <v>0.3</v>
      </c>
      <c r="E620" s="12">
        <v>0.1</v>
      </c>
      <c r="F620" s="12">
        <v>1</v>
      </c>
      <c r="G620" s="12">
        <v>-0.72653435107607978</v>
      </c>
    </row>
    <row r="621" spans="1:7" x14ac:dyDescent="0.25">
      <c r="A621" s="13" t="s">
        <v>52</v>
      </c>
      <c r="B621" s="12">
        <v>2.7</v>
      </c>
      <c r="C621" s="12">
        <v>1.5</v>
      </c>
      <c r="D621" s="12">
        <v>0.3</v>
      </c>
      <c r="E621" s="12">
        <v>0.1</v>
      </c>
      <c r="F621" s="12">
        <v>1</v>
      </c>
      <c r="G621" s="12">
        <v>-0.72653435107607978</v>
      </c>
    </row>
    <row r="622" spans="1:7" x14ac:dyDescent="0.25">
      <c r="A622" s="11" t="s">
        <v>300</v>
      </c>
      <c r="B622" s="12">
        <v>6.4</v>
      </c>
      <c r="C622" s="12">
        <v>0.4</v>
      </c>
      <c r="D622" s="12">
        <v>0.1</v>
      </c>
      <c r="E622" s="12">
        <v>0.4</v>
      </c>
      <c r="F622" s="12">
        <v>3.7</v>
      </c>
      <c r="G622" s="12">
        <v>-0.40408667989332003</v>
      </c>
    </row>
    <row r="623" spans="1:7" x14ac:dyDescent="0.25">
      <c r="A623" s="13" t="s">
        <v>32</v>
      </c>
      <c r="B623" s="12">
        <v>6.4</v>
      </c>
      <c r="C623" s="12">
        <v>0.4</v>
      </c>
      <c r="D623" s="12">
        <v>0.1</v>
      </c>
      <c r="E623" s="12">
        <v>0.4</v>
      </c>
      <c r="F623" s="12">
        <v>3.7</v>
      </c>
      <c r="G623" s="12">
        <v>-0.40408667989332003</v>
      </c>
    </row>
    <row r="624" spans="1:7" x14ac:dyDescent="0.25">
      <c r="A624" s="11" t="s">
        <v>366</v>
      </c>
      <c r="B624" s="12">
        <v>4.5</v>
      </c>
      <c r="C624" s="12">
        <v>0.7</v>
      </c>
      <c r="D624" s="12">
        <v>0.4</v>
      </c>
      <c r="E624" s="12">
        <v>0.1</v>
      </c>
      <c r="F624" s="12">
        <v>1.5</v>
      </c>
      <c r="G624" s="12">
        <v>-0.64726507603260452</v>
      </c>
    </row>
    <row r="625" spans="1:7" x14ac:dyDescent="0.25">
      <c r="A625" s="13" t="s">
        <v>73</v>
      </c>
      <c r="B625" s="12">
        <v>4.5</v>
      </c>
      <c r="C625" s="12">
        <v>0.7</v>
      </c>
      <c r="D625" s="12">
        <v>0.4</v>
      </c>
      <c r="E625" s="12">
        <v>0.1</v>
      </c>
      <c r="F625" s="12">
        <v>1.5</v>
      </c>
      <c r="G625" s="12">
        <v>-0.64726507603260452</v>
      </c>
    </row>
    <row r="626" spans="1:7" x14ac:dyDescent="0.25">
      <c r="A626" s="11" t="s">
        <v>207</v>
      </c>
      <c r="B626" s="12">
        <v>9.6999999999999993</v>
      </c>
      <c r="C626" s="12">
        <v>1.2</v>
      </c>
      <c r="D626" s="12">
        <v>0.5</v>
      </c>
      <c r="E626" s="12">
        <v>0.2</v>
      </c>
      <c r="F626" s="12">
        <v>2.8</v>
      </c>
      <c r="G626" s="12">
        <v>-0.15159371162703345</v>
      </c>
    </row>
    <row r="627" spans="1:7" x14ac:dyDescent="0.25">
      <c r="A627" s="13" t="s">
        <v>59</v>
      </c>
      <c r="B627" s="12">
        <v>9.6999999999999993</v>
      </c>
      <c r="C627" s="12">
        <v>1.2</v>
      </c>
      <c r="D627" s="12">
        <v>0.5</v>
      </c>
      <c r="E627" s="12">
        <v>0.2</v>
      </c>
      <c r="F627" s="12">
        <v>2.8</v>
      </c>
      <c r="G627" s="12">
        <v>-0.15159371162703345</v>
      </c>
    </row>
    <row r="628" spans="1:7" x14ac:dyDescent="0.25">
      <c r="A628" s="11" t="s">
        <v>229</v>
      </c>
      <c r="B628" s="12">
        <v>9.1</v>
      </c>
      <c r="C628" s="12">
        <v>1.2</v>
      </c>
      <c r="D628" s="12">
        <v>0.8</v>
      </c>
      <c r="E628" s="12">
        <v>0.5</v>
      </c>
      <c r="F628" s="12">
        <v>5.0999999999999996</v>
      </c>
      <c r="G628" s="12">
        <v>0.21057084003081294</v>
      </c>
    </row>
    <row r="629" spans="1:7" x14ac:dyDescent="0.25">
      <c r="A629" s="13" t="s">
        <v>103</v>
      </c>
      <c r="B629" s="12">
        <v>9.1</v>
      </c>
      <c r="C629" s="12">
        <v>1.2</v>
      </c>
      <c r="D629" s="12">
        <v>0.8</v>
      </c>
      <c r="E629" s="12">
        <v>0.5</v>
      </c>
      <c r="F629" s="12">
        <v>5.0999999999999996</v>
      </c>
      <c r="G629" s="12">
        <v>0.21057084003081294</v>
      </c>
    </row>
    <row r="630" spans="1:7" x14ac:dyDescent="0.25">
      <c r="A630" s="11" t="s">
        <v>270</v>
      </c>
      <c r="B630" s="12">
        <v>7.4</v>
      </c>
      <c r="C630" s="12">
        <v>0.9</v>
      </c>
      <c r="D630" s="12">
        <v>0.7</v>
      </c>
      <c r="E630" s="12">
        <v>0.8</v>
      </c>
      <c r="F630" s="12">
        <v>4.4000000000000004</v>
      </c>
      <c r="G630" s="12">
        <v>0.10328224728921963</v>
      </c>
    </row>
    <row r="631" spans="1:7" x14ac:dyDescent="0.25">
      <c r="A631" s="13" t="s">
        <v>52</v>
      </c>
      <c r="B631" s="12">
        <v>7.4</v>
      </c>
      <c r="C631" s="12">
        <v>0.9</v>
      </c>
      <c r="D631" s="12">
        <v>0.7</v>
      </c>
      <c r="E631" s="12">
        <v>0.8</v>
      </c>
      <c r="F631" s="12">
        <v>4.4000000000000004</v>
      </c>
      <c r="G631" s="12">
        <v>0.10328224728921963</v>
      </c>
    </row>
    <row r="632" spans="1:7" x14ac:dyDescent="0.25">
      <c r="A632" s="11" t="s">
        <v>203</v>
      </c>
      <c r="B632" s="12">
        <v>9.9</v>
      </c>
      <c r="C632" s="12">
        <v>2</v>
      </c>
      <c r="D632" s="12">
        <v>0.9</v>
      </c>
      <c r="E632" s="12">
        <v>0.4</v>
      </c>
      <c r="F632" s="12">
        <v>4.5999999999999996</v>
      </c>
      <c r="G632" s="12">
        <v>0.29874481046426987</v>
      </c>
    </row>
    <row r="633" spans="1:7" x14ac:dyDescent="0.25">
      <c r="A633" s="13" t="s">
        <v>30</v>
      </c>
      <c r="B633" s="12">
        <v>9.9</v>
      </c>
      <c r="C633" s="12">
        <v>2</v>
      </c>
      <c r="D633" s="12">
        <v>0.9</v>
      </c>
      <c r="E633" s="12">
        <v>0.4</v>
      </c>
      <c r="F633" s="12">
        <v>4.5999999999999996</v>
      </c>
      <c r="G633" s="12">
        <v>0.29874481046426987</v>
      </c>
    </row>
    <row r="634" spans="1:7" x14ac:dyDescent="0.25">
      <c r="A634" s="11" t="s">
        <v>422</v>
      </c>
      <c r="B634" s="12">
        <v>3.2</v>
      </c>
      <c r="C634" s="12">
        <v>0.5</v>
      </c>
      <c r="D634" s="12">
        <v>0.2</v>
      </c>
      <c r="E634" s="12">
        <v>0.2</v>
      </c>
      <c r="F634" s="12">
        <v>2.1</v>
      </c>
      <c r="G634" s="12">
        <v>-0.72147072221487318</v>
      </c>
    </row>
    <row r="635" spans="1:7" x14ac:dyDescent="0.25">
      <c r="A635" s="13" t="s">
        <v>94</v>
      </c>
      <c r="B635" s="12">
        <v>3.2</v>
      </c>
      <c r="C635" s="12">
        <v>0.5</v>
      </c>
      <c r="D635" s="12">
        <v>0.2</v>
      </c>
      <c r="E635" s="12">
        <v>0.2</v>
      </c>
      <c r="F635" s="12">
        <v>2.1</v>
      </c>
      <c r="G635" s="12">
        <v>-0.72147072221487318</v>
      </c>
    </row>
    <row r="636" spans="1:7" x14ac:dyDescent="0.25">
      <c r="A636" s="11" t="s">
        <v>358</v>
      </c>
      <c r="B636" s="12">
        <v>4.7</v>
      </c>
      <c r="C636" s="12">
        <v>2.6</v>
      </c>
      <c r="D636" s="12">
        <v>0.5</v>
      </c>
      <c r="E636" s="12">
        <v>0.1</v>
      </c>
      <c r="F636" s="12">
        <v>1.7</v>
      </c>
      <c r="G636" s="12">
        <v>-0.37785597865508747</v>
      </c>
    </row>
    <row r="637" spans="1:7" x14ac:dyDescent="0.25">
      <c r="A637" s="13" t="s">
        <v>47</v>
      </c>
      <c r="B637" s="12">
        <v>4.7</v>
      </c>
      <c r="C637" s="12">
        <v>2.6</v>
      </c>
      <c r="D637" s="12">
        <v>0.5</v>
      </c>
      <c r="E637" s="12">
        <v>0.1</v>
      </c>
      <c r="F637" s="12">
        <v>1.7</v>
      </c>
      <c r="G637" s="12">
        <v>-0.37785597865508747</v>
      </c>
    </row>
    <row r="638" spans="1:7" x14ac:dyDescent="0.25">
      <c r="A638" s="11" t="s">
        <v>269</v>
      </c>
      <c r="B638" s="12">
        <v>7.4</v>
      </c>
      <c r="C638" s="12">
        <v>1</v>
      </c>
      <c r="D638" s="12">
        <v>1.2</v>
      </c>
      <c r="E638" s="12">
        <v>0.6</v>
      </c>
      <c r="F638" s="12">
        <v>3.3</v>
      </c>
      <c r="G638" s="12">
        <v>0.12787563104865624</v>
      </c>
    </row>
    <row r="639" spans="1:7" x14ac:dyDescent="0.25">
      <c r="A639" s="13" t="s">
        <v>71</v>
      </c>
      <c r="B639" s="12">
        <v>7.4</v>
      </c>
      <c r="C639" s="12">
        <v>1</v>
      </c>
      <c r="D639" s="12">
        <v>1.2</v>
      </c>
      <c r="E639" s="12">
        <v>0.6</v>
      </c>
      <c r="F639" s="12">
        <v>3.3</v>
      </c>
      <c r="G639" s="12">
        <v>0.12787563104865624</v>
      </c>
    </row>
    <row r="640" spans="1:7" x14ac:dyDescent="0.25">
      <c r="A640" s="11" t="s">
        <v>432</v>
      </c>
      <c r="B640" s="12">
        <v>3</v>
      </c>
      <c r="C640" s="12">
        <v>0</v>
      </c>
      <c r="D640" s="12">
        <v>0</v>
      </c>
      <c r="E640" s="12">
        <v>0.5</v>
      </c>
      <c r="F640" s="12">
        <v>0.5</v>
      </c>
      <c r="G640" s="12">
        <v>-0.88095942212124367</v>
      </c>
    </row>
    <row r="641" spans="1:7" x14ac:dyDescent="0.25">
      <c r="A641" s="13" t="s">
        <v>49</v>
      </c>
      <c r="B641" s="12">
        <v>3</v>
      </c>
      <c r="C641" s="12">
        <v>0</v>
      </c>
      <c r="D641" s="12">
        <v>0</v>
      </c>
      <c r="E641" s="12">
        <v>0.5</v>
      </c>
      <c r="F641" s="12">
        <v>0.5</v>
      </c>
      <c r="G641" s="12">
        <v>-0.88095942212124367</v>
      </c>
    </row>
    <row r="642" spans="1:7" x14ac:dyDescent="0.25">
      <c r="A642" s="11" t="s">
        <v>351</v>
      </c>
      <c r="B642" s="12">
        <v>4.8</v>
      </c>
      <c r="C642" s="12">
        <v>0.6</v>
      </c>
      <c r="D642" s="12">
        <v>0.8</v>
      </c>
      <c r="E642" s="12">
        <v>0.3</v>
      </c>
      <c r="F642" s="12">
        <v>2</v>
      </c>
      <c r="G642" s="12">
        <v>-0.39577286235443476</v>
      </c>
    </row>
    <row r="643" spans="1:7" x14ac:dyDescent="0.25">
      <c r="A643" s="13" t="s">
        <v>22</v>
      </c>
      <c r="B643" s="12">
        <v>4.8</v>
      </c>
      <c r="C643" s="12">
        <v>0.6</v>
      </c>
      <c r="D643" s="12">
        <v>0.8</v>
      </c>
      <c r="E643" s="12">
        <v>0.3</v>
      </c>
      <c r="F643" s="12">
        <v>2</v>
      </c>
      <c r="G643" s="12">
        <v>-0.39577286235443476</v>
      </c>
    </row>
    <row r="644" spans="1:7" x14ac:dyDescent="0.25">
      <c r="A644" s="11" t="s">
        <v>452</v>
      </c>
      <c r="B644" s="12">
        <v>2.5</v>
      </c>
      <c r="C644" s="12">
        <v>0.5</v>
      </c>
      <c r="D644" s="12">
        <v>0.2</v>
      </c>
      <c r="E644" s="12">
        <v>0.1</v>
      </c>
      <c r="F644" s="12">
        <v>2.8</v>
      </c>
      <c r="G644" s="12">
        <v>-0.73534657801066061</v>
      </c>
    </row>
    <row r="645" spans="1:7" x14ac:dyDescent="0.25">
      <c r="A645" s="13" t="s">
        <v>34</v>
      </c>
      <c r="B645" s="12">
        <v>2.5</v>
      </c>
      <c r="C645" s="12">
        <v>0.5</v>
      </c>
      <c r="D645" s="12">
        <v>0.2</v>
      </c>
      <c r="E645" s="12">
        <v>0.1</v>
      </c>
      <c r="F645" s="12">
        <v>2.8</v>
      </c>
      <c r="G645" s="12">
        <v>-0.73534657801066061</v>
      </c>
    </row>
    <row r="646" spans="1:7" x14ac:dyDescent="0.25">
      <c r="A646" s="11" t="s">
        <v>261</v>
      </c>
      <c r="B646" s="12">
        <v>7.9</v>
      </c>
      <c r="C646" s="12">
        <v>0.7</v>
      </c>
      <c r="D646" s="12">
        <v>0.4</v>
      </c>
      <c r="E646" s="12">
        <v>0.4</v>
      </c>
      <c r="F646" s="12">
        <v>3.1</v>
      </c>
      <c r="G646" s="12">
        <v>-0.2396831203809113</v>
      </c>
    </row>
    <row r="647" spans="1:7" x14ac:dyDescent="0.25">
      <c r="A647" s="13" t="s">
        <v>24</v>
      </c>
      <c r="B647" s="12">
        <v>7.9</v>
      </c>
      <c r="C647" s="12">
        <v>0.7</v>
      </c>
      <c r="D647" s="12">
        <v>0.4</v>
      </c>
      <c r="E647" s="12">
        <v>0.4</v>
      </c>
      <c r="F647" s="12">
        <v>3.1</v>
      </c>
      <c r="G647" s="12">
        <v>-0.2396831203809113</v>
      </c>
    </row>
    <row r="648" spans="1:7" x14ac:dyDescent="0.25">
      <c r="A648" s="11" t="s">
        <v>95</v>
      </c>
      <c r="B648" s="12">
        <v>16.7</v>
      </c>
      <c r="C648" s="12">
        <v>6.3</v>
      </c>
      <c r="D648" s="12">
        <v>1.9</v>
      </c>
      <c r="E648" s="12">
        <v>0.6</v>
      </c>
      <c r="F648" s="12">
        <v>6.2</v>
      </c>
      <c r="G648" s="12">
        <v>1.6618000898592959</v>
      </c>
    </row>
    <row r="649" spans="1:7" x14ac:dyDescent="0.25">
      <c r="A649" s="13" t="s">
        <v>75</v>
      </c>
      <c r="B649" s="12">
        <v>16.7</v>
      </c>
      <c r="C649" s="12">
        <v>6.3</v>
      </c>
      <c r="D649" s="12">
        <v>1.9</v>
      </c>
      <c r="E649" s="12">
        <v>0.6</v>
      </c>
      <c r="F649" s="12">
        <v>6.2</v>
      </c>
      <c r="G649" s="12">
        <v>1.6618000898592959</v>
      </c>
    </row>
    <row r="650" spans="1:7" x14ac:dyDescent="0.25">
      <c r="A650" s="11" t="s">
        <v>273</v>
      </c>
      <c r="B650" s="12">
        <v>7.2</v>
      </c>
      <c r="C650" s="12">
        <v>0.8</v>
      </c>
      <c r="D650" s="12">
        <v>0.7</v>
      </c>
      <c r="E650" s="12">
        <v>0.6</v>
      </c>
      <c r="F650" s="12">
        <v>5.2</v>
      </c>
      <c r="G650" s="12">
        <v>7.7552637419124923E-2</v>
      </c>
    </row>
    <row r="651" spans="1:7" x14ac:dyDescent="0.25">
      <c r="A651" s="13" t="s">
        <v>40</v>
      </c>
      <c r="B651" s="12">
        <v>7.2</v>
      </c>
      <c r="C651" s="12">
        <v>0.8</v>
      </c>
      <c r="D651" s="12">
        <v>0.7</v>
      </c>
      <c r="E651" s="12">
        <v>0.6</v>
      </c>
      <c r="F651" s="12">
        <v>5.2</v>
      </c>
      <c r="G651" s="12">
        <v>7.7552637419124923E-2</v>
      </c>
    </row>
    <row r="652" spans="1:7" x14ac:dyDescent="0.25">
      <c r="A652" s="11" t="s">
        <v>89</v>
      </c>
      <c r="B652" s="12">
        <v>17.2</v>
      </c>
      <c r="C652" s="12">
        <v>6</v>
      </c>
      <c r="D652" s="12">
        <v>1.5</v>
      </c>
      <c r="E652" s="12">
        <v>0.2</v>
      </c>
      <c r="F652" s="12">
        <v>2.9</v>
      </c>
      <c r="G652" s="12">
        <v>1.1117165989263229</v>
      </c>
    </row>
    <row r="653" spans="1:7" x14ac:dyDescent="0.25">
      <c r="A653" s="13" t="s">
        <v>85</v>
      </c>
      <c r="B653" s="12">
        <v>17.2</v>
      </c>
      <c r="C653" s="12">
        <v>6</v>
      </c>
      <c r="D653" s="12">
        <v>1.5</v>
      </c>
      <c r="E653" s="12">
        <v>0.2</v>
      </c>
      <c r="F653" s="12">
        <v>2.9</v>
      </c>
      <c r="G653" s="12">
        <v>1.1117165989263229</v>
      </c>
    </row>
    <row r="654" spans="1:7" x14ac:dyDescent="0.25">
      <c r="A654" s="11" t="s">
        <v>174</v>
      </c>
      <c r="B654" s="12">
        <v>11.3</v>
      </c>
      <c r="C654" s="12">
        <v>2.2999999999999998</v>
      </c>
      <c r="D654" s="12">
        <v>0.8</v>
      </c>
      <c r="E654" s="12">
        <v>0.6</v>
      </c>
      <c r="F654" s="12">
        <v>4.2</v>
      </c>
      <c r="G654" s="12">
        <v>0.40596580302975871</v>
      </c>
    </row>
    <row r="655" spans="1:7" x14ac:dyDescent="0.25">
      <c r="A655" s="13" t="s">
        <v>107</v>
      </c>
      <c r="B655" s="12">
        <v>11.3</v>
      </c>
      <c r="C655" s="12">
        <v>2.2999999999999998</v>
      </c>
      <c r="D655" s="12">
        <v>0.8</v>
      </c>
      <c r="E655" s="12">
        <v>0.6</v>
      </c>
      <c r="F655" s="12">
        <v>4.2</v>
      </c>
      <c r="G655" s="12">
        <v>0.40596580302975871</v>
      </c>
    </row>
    <row r="656" spans="1:7" x14ac:dyDescent="0.25">
      <c r="A656" s="11" t="s">
        <v>373</v>
      </c>
      <c r="B656" s="12">
        <v>4.2</v>
      </c>
      <c r="C656" s="12">
        <v>0.3</v>
      </c>
      <c r="D656" s="12">
        <v>0.8</v>
      </c>
      <c r="E656" s="12">
        <v>0.4</v>
      </c>
      <c r="F656" s="12">
        <v>1.7</v>
      </c>
      <c r="G656" s="12">
        <v>-0.44914407205949058</v>
      </c>
    </row>
    <row r="657" spans="1:7" x14ac:dyDescent="0.25">
      <c r="A657" s="13" t="s">
        <v>103</v>
      </c>
      <c r="B657" s="12">
        <v>4.2</v>
      </c>
      <c r="C657" s="12">
        <v>0.3</v>
      </c>
      <c r="D657" s="12">
        <v>0.8</v>
      </c>
      <c r="E657" s="12">
        <v>0.4</v>
      </c>
      <c r="F657" s="12">
        <v>1.7</v>
      </c>
      <c r="G657" s="12">
        <v>-0.44914407205949058</v>
      </c>
    </row>
    <row r="658" spans="1:7" x14ac:dyDescent="0.25">
      <c r="A658" s="11" t="s">
        <v>508</v>
      </c>
      <c r="B658" s="12">
        <v>1</v>
      </c>
      <c r="C658" s="12">
        <v>1.5</v>
      </c>
      <c r="D658" s="12">
        <v>0.2</v>
      </c>
      <c r="E658" s="12">
        <v>0</v>
      </c>
      <c r="F658" s="12">
        <v>0.6</v>
      </c>
      <c r="G658" s="12">
        <v>-0.91502768000684598</v>
      </c>
    </row>
    <row r="659" spans="1:7" x14ac:dyDescent="0.25">
      <c r="A659" s="13" t="s">
        <v>107</v>
      </c>
      <c r="B659" s="12">
        <v>1</v>
      </c>
      <c r="C659" s="12">
        <v>1.5</v>
      </c>
      <c r="D659" s="12">
        <v>0.2</v>
      </c>
      <c r="E659" s="12">
        <v>0</v>
      </c>
      <c r="F659" s="12">
        <v>0.6</v>
      </c>
      <c r="G659" s="12">
        <v>-0.91502768000684598</v>
      </c>
    </row>
    <row r="660" spans="1:7" x14ac:dyDescent="0.25">
      <c r="A660" s="11" t="s">
        <v>277</v>
      </c>
      <c r="B660" s="12">
        <v>7.1</v>
      </c>
      <c r="C660" s="12">
        <v>1.6</v>
      </c>
      <c r="D660" s="12">
        <v>0.3</v>
      </c>
      <c r="E660" s="12">
        <v>0.1</v>
      </c>
      <c r="F660" s="12">
        <v>2.5</v>
      </c>
      <c r="G660" s="12">
        <v>-0.36859012063135932</v>
      </c>
    </row>
    <row r="661" spans="1:7" x14ac:dyDescent="0.25">
      <c r="A661" s="13" t="s">
        <v>85</v>
      </c>
      <c r="B661" s="12">
        <v>7.1</v>
      </c>
      <c r="C661" s="12">
        <v>1.6</v>
      </c>
      <c r="D661" s="12">
        <v>0.3</v>
      </c>
      <c r="E661" s="12">
        <v>0.1</v>
      </c>
      <c r="F661" s="12">
        <v>2.5</v>
      </c>
      <c r="G661" s="12">
        <v>-0.36859012063135932</v>
      </c>
    </row>
    <row r="662" spans="1:7" x14ac:dyDescent="0.25">
      <c r="A662" s="11" t="s">
        <v>393</v>
      </c>
      <c r="B662" s="12">
        <v>3.8</v>
      </c>
      <c r="C662" s="12">
        <v>0.4</v>
      </c>
      <c r="D662" s="12">
        <v>0.2</v>
      </c>
      <c r="E662" s="12">
        <v>0.5</v>
      </c>
      <c r="F662" s="12">
        <v>2.6</v>
      </c>
      <c r="G662" s="12">
        <v>-0.55742984077726376</v>
      </c>
    </row>
    <row r="663" spans="1:7" x14ac:dyDescent="0.25">
      <c r="A663" s="13" t="s">
        <v>66</v>
      </c>
      <c r="B663" s="12">
        <v>3.8</v>
      </c>
      <c r="C663" s="12">
        <v>0.4</v>
      </c>
      <c r="D663" s="12">
        <v>0.2</v>
      </c>
      <c r="E663" s="12">
        <v>0.5</v>
      </c>
      <c r="F663" s="12">
        <v>2.6</v>
      </c>
      <c r="G663" s="12">
        <v>-0.55742984077726376</v>
      </c>
    </row>
    <row r="664" spans="1:7" x14ac:dyDescent="0.25">
      <c r="A664" s="11" t="s">
        <v>213</v>
      </c>
      <c r="B664" s="12">
        <v>9.6</v>
      </c>
      <c r="C664" s="12">
        <v>0.9</v>
      </c>
      <c r="D664" s="12">
        <v>0.4</v>
      </c>
      <c r="E664" s="12">
        <v>0.1</v>
      </c>
      <c r="F664" s="12">
        <v>3.6</v>
      </c>
      <c r="G664" s="12">
        <v>-0.19391167819445951</v>
      </c>
    </row>
    <row r="665" spans="1:7" x14ac:dyDescent="0.25">
      <c r="A665" s="13" t="s">
        <v>66</v>
      </c>
      <c r="B665" s="12">
        <v>9.6</v>
      </c>
      <c r="C665" s="12">
        <v>0.9</v>
      </c>
      <c r="D665" s="12">
        <v>0.4</v>
      </c>
      <c r="E665" s="12">
        <v>0.1</v>
      </c>
      <c r="F665" s="12">
        <v>3.6</v>
      </c>
      <c r="G665" s="12">
        <v>-0.19391167819445951</v>
      </c>
    </row>
    <row r="666" spans="1:7" x14ac:dyDescent="0.25">
      <c r="A666" s="11" t="s">
        <v>253</v>
      </c>
      <c r="B666" s="12">
        <v>8.1</v>
      </c>
      <c r="C666" s="12">
        <v>0.5</v>
      </c>
      <c r="D666" s="12">
        <v>0.6</v>
      </c>
      <c r="E666" s="12">
        <v>1.1000000000000001</v>
      </c>
      <c r="F666" s="12">
        <v>7.8</v>
      </c>
      <c r="G666" s="12">
        <v>0.43973161228312985</v>
      </c>
    </row>
    <row r="667" spans="1:7" x14ac:dyDescent="0.25">
      <c r="A667" s="13" t="s">
        <v>54</v>
      </c>
      <c r="B667" s="12">
        <v>8.1</v>
      </c>
      <c r="C667" s="12">
        <v>0.5</v>
      </c>
      <c r="D667" s="12">
        <v>0.6</v>
      </c>
      <c r="E667" s="12">
        <v>1.1000000000000001</v>
      </c>
      <c r="F667" s="12">
        <v>7.8</v>
      </c>
      <c r="G667" s="12">
        <v>0.43973161228312985</v>
      </c>
    </row>
    <row r="668" spans="1:7" x14ac:dyDescent="0.25">
      <c r="A668" s="11" t="s">
        <v>391</v>
      </c>
      <c r="B668" s="12">
        <v>3.8</v>
      </c>
      <c r="C668" s="12">
        <v>0.5</v>
      </c>
      <c r="D668" s="12">
        <v>0.1</v>
      </c>
      <c r="E668" s="12">
        <v>0.3</v>
      </c>
      <c r="F668" s="12">
        <v>2.2999999999999998</v>
      </c>
      <c r="G668" s="12">
        <v>-0.67428182719868235</v>
      </c>
    </row>
    <row r="669" spans="1:7" x14ac:dyDescent="0.25">
      <c r="A669" s="13" t="s">
        <v>79</v>
      </c>
      <c r="B669" s="12">
        <v>3.8</v>
      </c>
      <c r="C669" s="12">
        <v>0.5</v>
      </c>
      <c r="D669" s="12">
        <v>0.1</v>
      </c>
      <c r="E669" s="12">
        <v>0.3</v>
      </c>
      <c r="F669" s="12">
        <v>2.2999999999999998</v>
      </c>
      <c r="G669" s="12">
        <v>-0.67428182719868235</v>
      </c>
    </row>
    <row r="670" spans="1:7" x14ac:dyDescent="0.25">
      <c r="A670" s="11" t="s">
        <v>239</v>
      </c>
      <c r="B670" s="12">
        <v>8.6</v>
      </c>
      <c r="C670" s="12">
        <v>0.8</v>
      </c>
      <c r="D670" s="12">
        <v>0.4</v>
      </c>
      <c r="E670" s="12">
        <v>0.3</v>
      </c>
      <c r="F670" s="12">
        <v>3.7</v>
      </c>
      <c r="G670" s="12">
        <v>-0.17887667855416961</v>
      </c>
    </row>
    <row r="671" spans="1:7" x14ac:dyDescent="0.25">
      <c r="A671" s="13" t="s">
        <v>52</v>
      </c>
      <c r="B671" s="12">
        <v>8.6</v>
      </c>
      <c r="C671" s="12">
        <v>0.8</v>
      </c>
      <c r="D671" s="12">
        <v>0.4</v>
      </c>
      <c r="E671" s="12">
        <v>0.3</v>
      </c>
      <c r="F671" s="12">
        <v>3.7</v>
      </c>
      <c r="G671" s="12">
        <v>-0.17887667855416961</v>
      </c>
    </row>
    <row r="672" spans="1:7" x14ac:dyDescent="0.25">
      <c r="A672" s="11" t="s">
        <v>210</v>
      </c>
      <c r="B672" s="12">
        <v>9.6999999999999993</v>
      </c>
      <c r="C672" s="12">
        <v>4.3</v>
      </c>
      <c r="D672" s="12">
        <v>0.7</v>
      </c>
      <c r="E672" s="12">
        <v>0.1</v>
      </c>
      <c r="F672" s="12">
        <v>2.1</v>
      </c>
      <c r="G672" s="12">
        <v>0.16627308553807271</v>
      </c>
    </row>
    <row r="673" spans="1:7" x14ac:dyDescent="0.25">
      <c r="A673" s="13" t="s">
        <v>34</v>
      </c>
      <c r="B673" s="12">
        <v>9.6999999999999993</v>
      </c>
      <c r="C673" s="12">
        <v>4.3</v>
      </c>
      <c r="D673" s="12">
        <v>0.7</v>
      </c>
      <c r="E673" s="12">
        <v>0.1</v>
      </c>
      <c r="F673" s="12">
        <v>2.1</v>
      </c>
      <c r="G673" s="12">
        <v>0.16627308553807271</v>
      </c>
    </row>
    <row r="674" spans="1:7" x14ac:dyDescent="0.25">
      <c r="A674" s="11" t="s">
        <v>63</v>
      </c>
      <c r="B674" s="12">
        <v>19</v>
      </c>
      <c r="C674" s="12">
        <v>5.7</v>
      </c>
      <c r="D674" s="12">
        <v>1.7</v>
      </c>
      <c r="E674" s="12">
        <v>0.3</v>
      </c>
      <c r="F674" s="12">
        <v>3.6</v>
      </c>
      <c r="G674" s="12">
        <v>1.3310248664822113</v>
      </c>
    </row>
    <row r="675" spans="1:7" x14ac:dyDescent="0.25">
      <c r="A675" s="13" t="s">
        <v>45</v>
      </c>
      <c r="B675" s="12">
        <v>19</v>
      </c>
      <c r="C675" s="12">
        <v>5.7</v>
      </c>
      <c r="D675" s="12">
        <v>1.7</v>
      </c>
      <c r="E675" s="12">
        <v>0.3</v>
      </c>
      <c r="F675" s="12">
        <v>3.6</v>
      </c>
      <c r="G675" s="12">
        <v>1.3310248664822113</v>
      </c>
    </row>
    <row r="676" spans="1:7" x14ac:dyDescent="0.25">
      <c r="A676" s="11" t="s">
        <v>522</v>
      </c>
      <c r="B676" s="12">
        <v>0.3</v>
      </c>
      <c r="C676" s="12">
        <v>1.3</v>
      </c>
      <c r="D676" s="12">
        <v>0</v>
      </c>
      <c r="E676" s="12">
        <v>0</v>
      </c>
      <c r="F676" s="12">
        <v>0</v>
      </c>
      <c r="G676" s="12">
        <v>-1.0901355977000842</v>
      </c>
    </row>
    <row r="677" spans="1:7" x14ac:dyDescent="0.25">
      <c r="A677" s="13" t="s">
        <v>20</v>
      </c>
      <c r="B677" s="12">
        <v>0.3</v>
      </c>
      <c r="C677" s="12">
        <v>1.3</v>
      </c>
      <c r="D677" s="12">
        <v>0</v>
      </c>
      <c r="E677" s="12">
        <v>0</v>
      </c>
      <c r="F677" s="12">
        <v>0</v>
      </c>
      <c r="G677" s="12">
        <v>-1.0901355977000842</v>
      </c>
    </row>
    <row r="678" spans="1:7" x14ac:dyDescent="0.25">
      <c r="A678" s="11" t="s">
        <v>396</v>
      </c>
      <c r="B678" s="12">
        <v>3.8</v>
      </c>
      <c r="C678" s="12">
        <v>1.4</v>
      </c>
      <c r="D678" s="12">
        <v>0.5</v>
      </c>
      <c r="E678" s="12">
        <v>0.1</v>
      </c>
      <c r="F678" s="12">
        <v>1.6</v>
      </c>
      <c r="G678" s="12">
        <v>-0.56385392454632943</v>
      </c>
    </row>
    <row r="679" spans="1:7" x14ac:dyDescent="0.25">
      <c r="A679" s="13" t="s">
        <v>38</v>
      </c>
      <c r="B679" s="12">
        <v>3.8</v>
      </c>
      <c r="C679" s="12">
        <v>1.4</v>
      </c>
      <c r="D679" s="12">
        <v>0.5</v>
      </c>
      <c r="E679" s="12">
        <v>0.1</v>
      </c>
      <c r="F679" s="12">
        <v>1.6</v>
      </c>
      <c r="G679" s="12">
        <v>-0.56385392454632943</v>
      </c>
    </row>
    <row r="680" spans="1:7" x14ac:dyDescent="0.25">
      <c r="A680" s="11" t="s">
        <v>191</v>
      </c>
      <c r="B680" s="12">
        <v>10.4</v>
      </c>
      <c r="C680" s="12">
        <v>2.5</v>
      </c>
      <c r="D680" s="12">
        <v>0.8</v>
      </c>
      <c r="E680" s="12">
        <v>0.1</v>
      </c>
      <c r="F680" s="12">
        <v>1.8</v>
      </c>
      <c r="G680" s="12">
        <v>1.4625449323434542E-2</v>
      </c>
    </row>
    <row r="681" spans="1:7" x14ac:dyDescent="0.25">
      <c r="A681" s="13" t="s">
        <v>83</v>
      </c>
      <c r="B681" s="12">
        <v>10.4</v>
      </c>
      <c r="C681" s="12">
        <v>2.5</v>
      </c>
      <c r="D681" s="12">
        <v>0.8</v>
      </c>
      <c r="E681" s="12">
        <v>0.1</v>
      </c>
      <c r="F681" s="12">
        <v>1.8</v>
      </c>
      <c r="G681" s="12">
        <v>1.4625449323434542E-2</v>
      </c>
    </row>
    <row r="682" spans="1:7" x14ac:dyDescent="0.25">
      <c r="A682" s="11" t="s">
        <v>276</v>
      </c>
      <c r="B682" s="12">
        <v>7.2</v>
      </c>
      <c r="C682" s="12">
        <v>3.2</v>
      </c>
      <c r="D682" s="12">
        <v>0.6</v>
      </c>
      <c r="E682" s="12">
        <v>0.3</v>
      </c>
      <c r="F682" s="12">
        <v>2.6</v>
      </c>
      <c r="G682" s="12">
        <v>-7.412842671820602E-3</v>
      </c>
    </row>
    <row r="683" spans="1:7" x14ac:dyDescent="0.25">
      <c r="A683" s="13" t="s">
        <v>79</v>
      </c>
      <c r="B683" s="12">
        <v>7.2</v>
      </c>
      <c r="C683" s="12">
        <v>3.2</v>
      </c>
      <c r="D683" s="12">
        <v>0.6</v>
      </c>
      <c r="E683" s="12">
        <v>0.3</v>
      </c>
      <c r="F683" s="12">
        <v>2.6</v>
      </c>
      <c r="G683" s="12">
        <v>-7.412842671820602E-3</v>
      </c>
    </row>
    <row r="684" spans="1:7" x14ac:dyDescent="0.25">
      <c r="A684" s="11" t="s">
        <v>493</v>
      </c>
      <c r="B684" s="12">
        <v>1.6</v>
      </c>
      <c r="C684" s="12">
        <v>0.3</v>
      </c>
      <c r="D684" s="12">
        <v>0.2</v>
      </c>
      <c r="E684" s="12">
        <v>0.4</v>
      </c>
      <c r="F684" s="12">
        <v>2.2000000000000002</v>
      </c>
      <c r="G684" s="12">
        <v>-0.7481832708664109</v>
      </c>
    </row>
    <row r="685" spans="1:7" x14ac:dyDescent="0.25">
      <c r="A685" s="13" t="s">
        <v>107</v>
      </c>
      <c r="B685" s="12">
        <v>1.6</v>
      </c>
      <c r="C685" s="12">
        <v>0.3</v>
      </c>
      <c r="D685" s="12">
        <v>0.2</v>
      </c>
      <c r="E685" s="12">
        <v>0.4</v>
      </c>
      <c r="F685" s="12">
        <v>2.2000000000000002</v>
      </c>
      <c r="G685" s="12">
        <v>-0.7481832708664109</v>
      </c>
    </row>
    <row r="686" spans="1:7" x14ac:dyDescent="0.25">
      <c r="A686" s="11" t="s">
        <v>506</v>
      </c>
      <c r="B686" s="12">
        <v>1.1000000000000001</v>
      </c>
      <c r="C686" s="12">
        <v>0.5</v>
      </c>
      <c r="D686" s="12">
        <v>0</v>
      </c>
      <c r="E686" s="12">
        <v>0</v>
      </c>
      <c r="F686" s="12">
        <v>0.6</v>
      </c>
      <c r="G686" s="12">
        <v>-1.0884164806531205</v>
      </c>
    </row>
    <row r="687" spans="1:7" x14ac:dyDescent="0.25">
      <c r="A687" s="13" t="s">
        <v>32</v>
      </c>
      <c r="B687" s="12">
        <v>1.1000000000000001</v>
      </c>
      <c r="C687" s="12">
        <v>0.5</v>
      </c>
      <c r="D687" s="12">
        <v>0</v>
      </c>
      <c r="E687" s="12">
        <v>0</v>
      </c>
      <c r="F687" s="12">
        <v>0.6</v>
      </c>
      <c r="G687" s="12">
        <v>-1.0884164806531205</v>
      </c>
    </row>
    <row r="688" spans="1:7" x14ac:dyDescent="0.25">
      <c r="A688" s="11" t="s">
        <v>126</v>
      </c>
      <c r="B688" s="12">
        <v>14.2</v>
      </c>
      <c r="C688" s="12">
        <v>2.9</v>
      </c>
      <c r="D688" s="12">
        <v>1.2</v>
      </c>
      <c r="E688" s="12">
        <v>0.9</v>
      </c>
      <c r="F688" s="12">
        <v>5.5</v>
      </c>
      <c r="G688" s="12">
        <v>0.96695773922523409</v>
      </c>
    </row>
    <row r="689" spans="1:7" x14ac:dyDescent="0.25">
      <c r="A689" s="13" t="s">
        <v>59</v>
      </c>
      <c r="B689" s="12">
        <v>14.2</v>
      </c>
      <c r="C689" s="12">
        <v>2.9</v>
      </c>
      <c r="D689" s="12">
        <v>1.2</v>
      </c>
      <c r="E689" s="12">
        <v>0.9</v>
      </c>
      <c r="F689" s="12">
        <v>5.5</v>
      </c>
      <c r="G689" s="12">
        <v>0.96695773922523409</v>
      </c>
    </row>
    <row r="690" spans="1:7" x14ac:dyDescent="0.25">
      <c r="A690" s="11" t="s">
        <v>350</v>
      </c>
      <c r="B690" s="12">
        <v>4.9000000000000004</v>
      </c>
      <c r="C690" s="12">
        <v>2.9</v>
      </c>
      <c r="D690" s="12">
        <v>0.9</v>
      </c>
      <c r="E690" s="12">
        <v>0.1</v>
      </c>
      <c r="F690" s="12">
        <v>1.9</v>
      </c>
      <c r="G690" s="12">
        <v>-0.18104489003667484</v>
      </c>
    </row>
    <row r="691" spans="1:7" x14ac:dyDescent="0.25">
      <c r="A691" s="13" t="s">
        <v>85</v>
      </c>
      <c r="B691" s="12">
        <v>4.9000000000000004</v>
      </c>
      <c r="C691" s="12">
        <v>2.9</v>
      </c>
      <c r="D691" s="12">
        <v>0.9</v>
      </c>
      <c r="E691" s="12">
        <v>0.1</v>
      </c>
      <c r="F691" s="12">
        <v>1.9</v>
      </c>
      <c r="G691" s="12">
        <v>-0.18104489003667484</v>
      </c>
    </row>
    <row r="692" spans="1:7" x14ac:dyDescent="0.25">
      <c r="A692" s="11" t="s">
        <v>375</v>
      </c>
      <c r="B692" s="12">
        <v>4.2</v>
      </c>
      <c r="C692" s="12">
        <v>1.3</v>
      </c>
      <c r="D692" s="12">
        <v>0.4</v>
      </c>
      <c r="E692" s="12">
        <v>0.3</v>
      </c>
      <c r="F692" s="12">
        <v>3.6</v>
      </c>
      <c r="G692" s="12">
        <v>-0.35769703341812886</v>
      </c>
    </row>
    <row r="693" spans="1:7" x14ac:dyDescent="0.25">
      <c r="A693" s="13" t="s">
        <v>20</v>
      </c>
      <c r="B693" s="12">
        <v>4.2</v>
      </c>
      <c r="C693" s="12">
        <v>1.3</v>
      </c>
      <c r="D693" s="12">
        <v>0.4</v>
      </c>
      <c r="E693" s="12">
        <v>0.3</v>
      </c>
      <c r="F693" s="12">
        <v>3.6</v>
      </c>
      <c r="G693" s="12">
        <v>-0.35769703341812886</v>
      </c>
    </row>
    <row r="694" spans="1:7" x14ac:dyDescent="0.25">
      <c r="A694" s="11" t="s">
        <v>72</v>
      </c>
      <c r="B694" s="12">
        <v>17.899999999999999</v>
      </c>
      <c r="C694" s="12">
        <v>1.5</v>
      </c>
      <c r="D694" s="12">
        <v>0.7</v>
      </c>
      <c r="E694" s="12">
        <v>0.2</v>
      </c>
      <c r="F694" s="12">
        <v>2.6</v>
      </c>
      <c r="G694" s="12">
        <v>0.35437955666546189</v>
      </c>
    </row>
    <row r="695" spans="1:7" x14ac:dyDescent="0.25">
      <c r="A695" s="13" t="s">
        <v>73</v>
      </c>
      <c r="B695" s="12">
        <v>17.899999999999999</v>
      </c>
      <c r="C695" s="12">
        <v>1.5</v>
      </c>
      <c r="D695" s="12">
        <v>0.7</v>
      </c>
      <c r="E695" s="12">
        <v>0.2</v>
      </c>
      <c r="F695" s="12">
        <v>2.6</v>
      </c>
      <c r="G695" s="12">
        <v>0.35437955666546189</v>
      </c>
    </row>
    <row r="696" spans="1:7" x14ac:dyDescent="0.25">
      <c r="A696" s="11" t="s">
        <v>151</v>
      </c>
      <c r="B696" s="12">
        <v>13</v>
      </c>
      <c r="C696" s="12">
        <v>5.0999999999999996</v>
      </c>
      <c r="D696" s="12">
        <v>0.9</v>
      </c>
      <c r="E696" s="12">
        <v>0.7</v>
      </c>
      <c r="F696" s="12">
        <v>7.5</v>
      </c>
      <c r="G696" s="12">
        <v>1.1364722916126069</v>
      </c>
    </row>
    <row r="697" spans="1:7" x14ac:dyDescent="0.25">
      <c r="A697" s="13" t="s">
        <v>34</v>
      </c>
      <c r="B697" s="12">
        <v>13</v>
      </c>
      <c r="C697" s="12">
        <v>5.0999999999999996</v>
      </c>
      <c r="D697" s="12">
        <v>0.9</v>
      </c>
      <c r="E697" s="12">
        <v>0.7</v>
      </c>
      <c r="F697" s="12">
        <v>7.5</v>
      </c>
      <c r="G697" s="12">
        <v>1.1364722916126069</v>
      </c>
    </row>
    <row r="698" spans="1:7" x14ac:dyDescent="0.25">
      <c r="A698" s="11" t="s">
        <v>87</v>
      </c>
      <c r="B698" s="12">
        <v>17.399999999999999</v>
      </c>
      <c r="C698" s="12">
        <v>0.9</v>
      </c>
      <c r="D698" s="12">
        <v>0.6</v>
      </c>
      <c r="E698" s="12">
        <v>0.4</v>
      </c>
      <c r="F698" s="12">
        <v>8.6999999999999993</v>
      </c>
      <c r="G698" s="12">
        <v>0.79113255857058529</v>
      </c>
    </row>
    <row r="699" spans="1:7" x14ac:dyDescent="0.25">
      <c r="A699" s="13" t="s">
        <v>26</v>
      </c>
      <c r="B699" s="12">
        <v>17.399999999999999</v>
      </c>
      <c r="C699" s="12">
        <v>0.9</v>
      </c>
      <c r="D699" s="12">
        <v>0.6</v>
      </c>
      <c r="E699" s="12">
        <v>0.4</v>
      </c>
      <c r="F699" s="12">
        <v>8.6999999999999993</v>
      </c>
      <c r="G699" s="12">
        <v>0.79113255857058529</v>
      </c>
    </row>
    <row r="700" spans="1:7" x14ac:dyDescent="0.25">
      <c r="A700" s="11" t="s">
        <v>125</v>
      </c>
      <c r="B700" s="12">
        <v>14.2</v>
      </c>
      <c r="C700" s="12">
        <v>1.8</v>
      </c>
      <c r="D700" s="12">
        <v>1.1000000000000001</v>
      </c>
      <c r="E700" s="12">
        <v>0.8</v>
      </c>
      <c r="F700" s="12">
        <v>11</v>
      </c>
      <c r="G700" s="12">
        <v>1.2221098190346571</v>
      </c>
    </row>
    <row r="701" spans="1:7" x14ac:dyDescent="0.25">
      <c r="A701" s="13" t="s">
        <v>71</v>
      </c>
      <c r="B701" s="12">
        <v>14.2</v>
      </c>
      <c r="C701" s="12">
        <v>1.8</v>
      </c>
      <c r="D701" s="12">
        <v>1.1000000000000001</v>
      </c>
      <c r="E701" s="12">
        <v>0.8</v>
      </c>
      <c r="F701" s="12">
        <v>11</v>
      </c>
      <c r="G701" s="12">
        <v>1.2221098190346571</v>
      </c>
    </row>
    <row r="702" spans="1:7" x14ac:dyDescent="0.25">
      <c r="A702" s="11" t="s">
        <v>299</v>
      </c>
      <c r="B702" s="12">
        <v>6.4</v>
      </c>
      <c r="C702" s="12">
        <v>3</v>
      </c>
      <c r="D702" s="12">
        <v>0.9</v>
      </c>
      <c r="E702" s="12">
        <v>0.1</v>
      </c>
      <c r="F702" s="12">
        <v>2</v>
      </c>
      <c r="G702" s="12">
        <v>-8.5056745025371153E-2</v>
      </c>
    </row>
    <row r="703" spans="1:7" x14ac:dyDescent="0.25">
      <c r="A703" s="13" t="s">
        <v>24</v>
      </c>
      <c r="B703" s="12">
        <v>6.4</v>
      </c>
      <c r="C703" s="12">
        <v>3</v>
      </c>
      <c r="D703" s="12">
        <v>0.9</v>
      </c>
      <c r="E703" s="12">
        <v>0.1</v>
      </c>
      <c r="F703" s="12">
        <v>2</v>
      </c>
      <c r="G703" s="12">
        <v>-8.5056745025371153E-2</v>
      </c>
    </row>
    <row r="704" spans="1:7" x14ac:dyDescent="0.25">
      <c r="A704" s="11" t="s">
        <v>170</v>
      </c>
      <c r="B704" s="12">
        <v>11.7</v>
      </c>
      <c r="C704" s="12">
        <v>2.2000000000000002</v>
      </c>
      <c r="D704" s="12">
        <v>0.5</v>
      </c>
      <c r="E704" s="12">
        <v>0.3</v>
      </c>
      <c r="F704" s="12">
        <v>2.4</v>
      </c>
      <c r="G704" s="12">
        <v>6.3010263850566239E-2</v>
      </c>
    </row>
    <row r="705" spans="1:7" x14ac:dyDescent="0.25">
      <c r="A705" s="13" t="s">
        <v>79</v>
      </c>
      <c r="B705" s="12">
        <v>11.7</v>
      </c>
      <c r="C705" s="12">
        <v>2.2000000000000002</v>
      </c>
      <c r="D705" s="12">
        <v>0.5</v>
      </c>
      <c r="E705" s="12">
        <v>0.3</v>
      </c>
      <c r="F705" s="12">
        <v>2.4</v>
      </c>
      <c r="G705" s="12">
        <v>6.3010263850566239E-2</v>
      </c>
    </row>
    <row r="706" spans="1:7" x14ac:dyDescent="0.25">
      <c r="A706" s="11" t="s">
        <v>514</v>
      </c>
      <c r="B706" s="12">
        <v>0.7</v>
      </c>
      <c r="C706" s="12">
        <v>0.1</v>
      </c>
      <c r="D706" s="12">
        <v>0.1</v>
      </c>
      <c r="E706" s="12">
        <v>0.2</v>
      </c>
      <c r="F706" s="12">
        <v>1</v>
      </c>
      <c r="G706" s="12">
        <v>-1.0169267347258917</v>
      </c>
    </row>
    <row r="707" spans="1:7" x14ac:dyDescent="0.25">
      <c r="A707" s="13" t="s">
        <v>32</v>
      </c>
      <c r="B707" s="12">
        <v>0.7</v>
      </c>
      <c r="C707" s="12">
        <v>0.1</v>
      </c>
      <c r="D707" s="12">
        <v>0.1</v>
      </c>
      <c r="E707" s="12">
        <v>0.2</v>
      </c>
      <c r="F707" s="12">
        <v>1</v>
      </c>
      <c r="G707" s="12">
        <v>-1.0169267347258917</v>
      </c>
    </row>
    <row r="708" spans="1:7" x14ac:dyDescent="0.25">
      <c r="A708" s="11" t="s">
        <v>322</v>
      </c>
      <c r="B708" s="12">
        <v>5.8</v>
      </c>
      <c r="C708" s="12">
        <v>0.5</v>
      </c>
      <c r="D708" s="12">
        <v>0.3</v>
      </c>
      <c r="E708" s="12">
        <v>0.8</v>
      </c>
      <c r="F708" s="12">
        <v>7.9</v>
      </c>
      <c r="G708" s="12">
        <v>0.12299080646367916</v>
      </c>
    </row>
    <row r="709" spans="1:7" x14ac:dyDescent="0.25">
      <c r="A709" s="13" t="s">
        <v>28</v>
      </c>
      <c r="B709" s="12">
        <v>5.8</v>
      </c>
      <c r="C709" s="12">
        <v>0.5</v>
      </c>
      <c r="D709" s="12">
        <v>0.3</v>
      </c>
      <c r="E709" s="12">
        <v>0.8</v>
      </c>
      <c r="F709" s="12">
        <v>7.9</v>
      </c>
      <c r="G709" s="12">
        <v>0.12299080646367916</v>
      </c>
    </row>
    <row r="710" spans="1:7" x14ac:dyDescent="0.25">
      <c r="A710" s="11" t="s">
        <v>281</v>
      </c>
      <c r="B710" s="12">
        <v>6.9</v>
      </c>
      <c r="C710" s="12">
        <v>1.2</v>
      </c>
      <c r="D710" s="12">
        <v>0.6</v>
      </c>
      <c r="E710" s="12">
        <v>0.2</v>
      </c>
      <c r="F710" s="12">
        <v>3.7</v>
      </c>
      <c r="G710" s="12">
        <v>-0.18801666257827487</v>
      </c>
    </row>
    <row r="711" spans="1:7" x14ac:dyDescent="0.25">
      <c r="A711" s="13" t="s">
        <v>28</v>
      </c>
      <c r="B711" s="12">
        <v>6.9</v>
      </c>
      <c r="C711" s="12">
        <v>1.2</v>
      </c>
      <c r="D711" s="12">
        <v>0.6</v>
      </c>
      <c r="E711" s="12">
        <v>0.2</v>
      </c>
      <c r="F711" s="12">
        <v>3.7</v>
      </c>
      <c r="G711" s="12">
        <v>-0.18801666257827487</v>
      </c>
    </row>
    <row r="712" spans="1:7" x14ac:dyDescent="0.25">
      <c r="A712" s="11" t="s">
        <v>468</v>
      </c>
      <c r="B712" s="12">
        <v>2.2000000000000002</v>
      </c>
      <c r="C712" s="12">
        <v>0.4</v>
      </c>
      <c r="D712" s="12">
        <v>0.1</v>
      </c>
      <c r="E712" s="12">
        <v>0</v>
      </c>
      <c r="F712" s="12">
        <v>1.2</v>
      </c>
      <c r="G712" s="12">
        <v>-0.9600955397244535</v>
      </c>
    </row>
    <row r="713" spans="1:7" x14ac:dyDescent="0.25">
      <c r="A713" s="13" t="s">
        <v>36</v>
      </c>
      <c r="B713" s="12">
        <v>2.2000000000000002</v>
      </c>
      <c r="C713" s="12">
        <v>0.4</v>
      </c>
      <c r="D713" s="12">
        <v>0.1</v>
      </c>
      <c r="E713" s="12">
        <v>0</v>
      </c>
      <c r="F713" s="12">
        <v>1.2</v>
      </c>
      <c r="G713" s="12">
        <v>-0.9600955397244535</v>
      </c>
    </row>
    <row r="714" spans="1:7" x14ac:dyDescent="0.25">
      <c r="A714" s="11" t="s">
        <v>496</v>
      </c>
      <c r="B714" s="12">
        <v>1.5</v>
      </c>
      <c r="C714" s="12">
        <v>0.2</v>
      </c>
      <c r="D714" s="12">
        <v>0</v>
      </c>
      <c r="E714" s="12">
        <v>0</v>
      </c>
      <c r="F714" s="12">
        <v>1.5</v>
      </c>
      <c r="G714" s="12">
        <v>-1.028043485462758</v>
      </c>
    </row>
    <row r="715" spans="1:7" x14ac:dyDescent="0.25">
      <c r="A715" s="13" t="s">
        <v>26</v>
      </c>
      <c r="B715" s="12">
        <v>1.5</v>
      </c>
      <c r="C715" s="12">
        <v>0.2</v>
      </c>
      <c r="D715" s="12">
        <v>0</v>
      </c>
      <c r="E715" s="12">
        <v>0</v>
      </c>
      <c r="F715" s="12">
        <v>1.5</v>
      </c>
      <c r="G715" s="12">
        <v>-1.028043485462758</v>
      </c>
    </row>
    <row r="716" spans="1:7" x14ac:dyDescent="0.25">
      <c r="A716" s="11" t="s">
        <v>472</v>
      </c>
      <c r="B716" s="12">
        <v>2.1</v>
      </c>
      <c r="C716" s="12">
        <v>0.3</v>
      </c>
      <c r="D716" s="12">
        <v>0.2</v>
      </c>
      <c r="E716" s="12">
        <v>0</v>
      </c>
      <c r="F716" s="12">
        <v>1.5</v>
      </c>
      <c r="G716" s="12">
        <v>-0.91757696596876404</v>
      </c>
    </row>
    <row r="717" spans="1:7" x14ac:dyDescent="0.25">
      <c r="A717" s="13" t="s">
        <v>59</v>
      </c>
      <c r="B717" s="12">
        <v>2.1</v>
      </c>
      <c r="C717" s="12">
        <v>0.3</v>
      </c>
      <c r="D717" s="12">
        <v>0.2</v>
      </c>
      <c r="E717" s="12">
        <v>0</v>
      </c>
      <c r="F717" s="12">
        <v>1.5</v>
      </c>
      <c r="G717" s="12">
        <v>-0.91757696596876404</v>
      </c>
    </row>
    <row r="718" spans="1:7" x14ac:dyDescent="0.25">
      <c r="A718" s="11" t="s">
        <v>222</v>
      </c>
      <c r="B718" s="12">
        <v>9.4</v>
      </c>
      <c r="C718" s="12">
        <v>1.7</v>
      </c>
      <c r="D718" s="12">
        <v>1.4</v>
      </c>
      <c r="E718" s="12">
        <v>0.3</v>
      </c>
      <c r="F718" s="12">
        <v>6.5</v>
      </c>
      <c r="G718" s="12">
        <v>0.53105028358415152</v>
      </c>
    </row>
    <row r="719" spans="1:7" x14ac:dyDescent="0.25">
      <c r="A719" s="13" t="s">
        <v>54</v>
      </c>
      <c r="B719" s="12">
        <v>9.4</v>
      </c>
      <c r="C719" s="12">
        <v>1.7</v>
      </c>
      <c r="D719" s="12">
        <v>1.4</v>
      </c>
      <c r="E719" s="12">
        <v>0.3</v>
      </c>
      <c r="F719" s="12">
        <v>6.5</v>
      </c>
      <c r="G719" s="12">
        <v>0.53105028358415152</v>
      </c>
    </row>
    <row r="720" spans="1:7" x14ac:dyDescent="0.25">
      <c r="A720" s="11" t="s">
        <v>395</v>
      </c>
      <c r="B720" s="12">
        <v>3.8</v>
      </c>
      <c r="C720" s="12">
        <v>3.5</v>
      </c>
      <c r="D720" s="12">
        <v>1</v>
      </c>
      <c r="E720" s="12">
        <v>0</v>
      </c>
      <c r="F720" s="12">
        <v>2</v>
      </c>
      <c r="G720" s="12">
        <v>-0.16372808934418323</v>
      </c>
    </row>
    <row r="721" spans="1:7" x14ac:dyDescent="0.25">
      <c r="A721" s="13" t="s">
        <v>22</v>
      </c>
      <c r="B721" s="12">
        <v>3.8</v>
      </c>
      <c r="C721" s="12">
        <v>3.5</v>
      </c>
      <c r="D721" s="12">
        <v>1</v>
      </c>
      <c r="E721" s="12">
        <v>0</v>
      </c>
      <c r="F721" s="12">
        <v>2</v>
      </c>
      <c r="G721" s="12">
        <v>-0.16372808934418323</v>
      </c>
    </row>
    <row r="722" spans="1:7" x14ac:dyDescent="0.25">
      <c r="A722" s="11" t="s">
        <v>197</v>
      </c>
      <c r="B722" s="12">
        <v>10.199999999999999</v>
      </c>
      <c r="C722" s="12">
        <v>2.7</v>
      </c>
      <c r="D722" s="12">
        <v>1.4</v>
      </c>
      <c r="E722" s="12">
        <v>0.4</v>
      </c>
      <c r="F722" s="12">
        <v>3.5</v>
      </c>
      <c r="G722" s="12">
        <v>0.47380620454004507</v>
      </c>
    </row>
    <row r="723" spans="1:7" x14ac:dyDescent="0.25">
      <c r="A723" s="13" t="s">
        <v>28</v>
      </c>
      <c r="B723" s="12">
        <v>10.199999999999999</v>
      </c>
      <c r="C723" s="12">
        <v>2.7</v>
      </c>
      <c r="D723" s="12">
        <v>1.4</v>
      </c>
      <c r="E723" s="12">
        <v>0.4</v>
      </c>
      <c r="F723" s="12">
        <v>3.5</v>
      </c>
      <c r="G723" s="12">
        <v>0.47380620454004507</v>
      </c>
    </row>
    <row r="724" spans="1:7" x14ac:dyDescent="0.25">
      <c r="A724" s="11" t="s">
        <v>240</v>
      </c>
      <c r="B724" s="12">
        <v>8.5</v>
      </c>
      <c r="C724" s="12">
        <v>1.2</v>
      </c>
      <c r="D724" s="12">
        <v>0.8</v>
      </c>
      <c r="E724" s="12">
        <v>0.6</v>
      </c>
      <c r="F724" s="12">
        <v>5.3</v>
      </c>
      <c r="G724" s="12">
        <v>0.23058368225972653</v>
      </c>
    </row>
    <row r="725" spans="1:7" x14ac:dyDescent="0.25">
      <c r="A725" s="13" t="s">
        <v>38</v>
      </c>
      <c r="B725" s="12">
        <v>8.5</v>
      </c>
      <c r="C725" s="12">
        <v>1.2</v>
      </c>
      <c r="D725" s="12">
        <v>0.8</v>
      </c>
      <c r="E725" s="12">
        <v>0.6</v>
      </c>
      <c r="F725" s="12">
        <v>5.3</v>
      </c>
      <c r="G725" s="12">
        <v>0.23058368225972653</v>
      </c>
    </row>
    <row r="726" spans="1:7" x14ac:dyDescent="0.25">
      <c r="A726" s="11" t="s">
        <v>195</v>
      </c>
      <c r="B726" s="12">
        <v>10.199999999999999</v>
      </c>
      <c r="C726" s="12">
        <v>1.8</v>
      </c>
      <c r="D726" s="12">
        <v>0.8</v>
      </c>
      <c r="E726" s="12">
        <v>0.1</v>
      </c>
      <c r="F726" s="12">
        <v>2.1</v>
      </c>
      <c r="G726" s="12">
        <v>-4.822209864020556E-2</v>
      </c>
    </row>
    <row r="727" spans="1:7" x14ac:dyDescent="0.25">
      <c r="A727" s="13" t="s">
        <v>94</v>
      </c>
      <c r="B727" s="12">
        <v>10.199999999999999</v>
      </c>
      <c r="C727" s="12">
        <v>1.8</v>
      </c>
      <c r="D727" s="12">
        <v>0.8</v>
      </c>
      <c r="E727" s="12">
        <v>0.1</v>
      </c>
      <c r="F727" s="12">
        <v>2.1</v>
      </c>
      <c r="G727" s="12">
        <v>-4.822209864020556E-2</v>
      </c>
    </row>
    <row r="728" spans="1:7" x14ac:dyDescent="0.25">
      <c r="A728" s="11" t="s">
        <v>86</v>
      </c>
      <c r="B728" s="12">
        <v>17.399999999999999</v>
      </c>
      <c r="C728" s="12">
        <v>3.4</v>
      </c>
      <c r="D728" s="12">
        <v>0.5</v>
      </c>
      <c r="E728" s="12">
        <v>1.5</v>
      </c>
      <c r="F728" s="12">
        <v>9.6999999999999993</v>
      </c>
      <c r="G728" s="12">
        <v>1.4927869609262467</v>
      </c>
    </row>
    <row r="729" spans="1:7" x14ac:dyDescent="0.25">
      <c r="A729" s="13" t="s">
        <v>73</v>
      </c>
      <c r="B729" s="12">
        <v>17.399999999999999</v>
      </c>
      <c r="C729" s="12">
        <v>3.4</v>
      </c>
      <c r="D729" s="12">
        <v>0.5</v>
      </c>
      <c r="E729" s="12">
        <v>1.5</v>
      </c>
      <c r="F729" s="12">
        <v>9.6999999999999993</v>
      </c>
      <c r="G729" s="12">
        <v>1.4927869609262467</v>
      </c>
    </row>
    <row r="730" spans="1:7" x14ac:dyDescent="0.25">
      <c r="A730" s="11" t="s">
        <v>42</v>
      </c>
      <c r="B730" s="12">
        <v>21.7</v>
      </c>
      <c r="C730" s="12">
        <v>3.5</v>
      </c>
      <c r="D730" s="12">
        <v>1.9</v>
      </c>
      <c r="E730" s="12">
        <v>0.3</v>
      </c>
      <c r="F730" s="12">
        <v>6.8</v>
      </c>
      <c r="G730" s="12">
        <v>1.5554898326125313</v>
      </c>
    </row>
    <row r="731" spans="1:7" x14ac:dyDescent="0.25">
      <c r="A731" s="13" t="s">
        <v>43</v>
      </c>
      <c r="B731" s="12">
        <v>21.7</v>
      </c>
      <c r="C731" s="12">
        <v>3.5</v>
      </c>
      <c r="D731" s="12">
        <v>1.9</v>
      </c>
      <c r="E731" s="12">
        <v>0.3</v>
      </c>
      <c r="F731" s="12">
        <v>6.8</v>
      </c>
      <c r="G731" s="12">
        <v>1.5554898326125313</v>
      </c>
    </row>
    <row r="732" spans="1:7" x14ac:dyDescent="0.25">
      <c r="A732" s="11" t="s">
        <v>76</v>
      </c>
      <c r="B732" s="12">
        <v>17.899999999999999</v>
      </c>
      <c r="C732" s="12">
        <v>3.1</v>
      </c>
      <c r="D732" s="12">
        <v>1.7</v>
      </c>
      <c r="E732" s="12">
        <v>1.1000000000000001</v>
      </c>
      <c r="F732" s="12">
        <v>8.5</v>
      </c>
      <c r="G732" s="12">
        <v>1.6623230411029239</v>
      </c>
    </row>
    <row r="733" spans="1:7" x14ac:dyDescent="0.25">
      <c r="A733" s="13" t="s">
        <v>66</v>
      </c>
      <c r="B733" s="12">
        <v>17.899999999999999</v>
      </c>
      <c r="C733" s="12">
        <v>3.1</v>
      </c>
      <c r="D733" s="12">
        <v>1.7</v>
      </c>
      <c r="E733" s="12">
        <v>1.1000000000000001</v>
      </c>
      <c r="F733" s="12">
        <v>8.5</v>
      </c>
      <c r="G733" s="12">
        <v>1.6623230411029239</v>
      </c>
    </row>
    <row r="734" spans="1:7" x14ac:dyDescent="0.25">
      <c r="A734" s="11" t="s">
        <v>139</v>
      </c>
      <c r="B734" s="12">
        <v>13.5</v>
      </c>
      <c r="C734" s="12">
        <v>2.4</v>
      </c>
      <c r="D734" s="12">
        <v>1.1000000000000001</v>
      </c>
      <c r="E734" s="12">
        <v>0.4</v>
      </c>
      <c r="F734" s="12">
        <v>4.5999999999999996</v>
      </c>
      <c r="G734" s="12">
        <v>0.59598951322210725</v>
      </c>
    </row>
    <row r="735" spans="1:7" x14ac:dyDescent="0.25">
      <c r="A735" s="13" t="s">
        <v>52</v>
      </c>
      <c r="B735" s="12">
        <v>13.5</v>
      </c>
      <c r="C735" s="12">
        <v>2.4</v>
      </c>
      <c r="D735" s="12">
        <v>1.1000000000000001</v>
      </c>
      <c r="E735" s="12">
        <v>0.4</v>
      </c>
      <c r="F735" s="12">
        <v>4.5999999999999996</v>
      </c>
      <c r="G735" s="12">
        <v>0.59598951322210725</v>
      </c>
    </row>
    <row r="736" spans="1:7" x14ac:dyDescent="0.25">
      <c r="A736" s="11" t="s">
        <v>279</v>
      </c>
      <c r="B736" s="12">
        <v>7</v>
      </c>
      <c r="C736" s="12">
        <v>1.2</v>
      </c>
      <c r="D736" s="12">
        <v>0.4</v>
      </c>
      <c r="E736" s="12">
        <v>0.2</v>
      </c>
      <c r="F736" s="12">
        <v>4.2</v>
      </c>
      <c r="G736" s="12">
        <v>-0.21116295760705009</v>
      </c>
    </row>
    <row r="737" spans="1:7" x14ac:dyDescent="0.25">
      <c r="A737" s="13" t="s">
        <v>66</v>
      </c>
      <c r="B737" s="12">
        <v>7</v>
      </c>
      <c r="C737" s="12">
        <v>1.2</v>
      </c>
      <c r="D737" s="12">
        <v>0.4</v>
      </c>
      <c r="E737" s="12">
        <v>0.2</v>
      </c>
      <c r="F737" s="12">
        <v>4.2</v>
      </c>
      <c r="G737" s="12">
        <v>-0.21116295760705009</v>
      </c>
    </row>
    <row r="738" spans="1:7" x14ac:dyDescent="0.25">
      <c r="A738" s="11" t="s">
        <v>410</v>
      </c>
      <c r="B738" s="12">
        <v>3.5</v>
      </c>
      <c r="C738" s="12">
        <v>0.4</v>
      </c>
      <c r="D738" s="12">
        <v>0.2</v>
      </c>
      <c r="E738" s="12">
        <v>0.3</v>
      </c>
      <c r="F738" s="12">
        <v>1.8</v>
      </c>
      <c r="G738" s="12">
        <v>-0.70673071993336423</v>
      </c>
    </row>
    <row r="739" spans="1:7" x14ac:dyDescent="0.25">
      <c r="A739" s="13" t="s">
        <v>20</v>
      </c>
      <c r="B739" s="12">
        <v>3.5</v>
      </c>
      <c r="C739" s="12">
        <v>0.4</v>
      </c>
      <c r="D739" s="12">
        <v>0.2</v>
      </c>
      <c r="E739" s="12">
        <v>0.3</v>
      </c>
      <c r="F739" s="12">
        <v>1.8</v>
      </c>
      <c r="G739" s="12">
        <v>-0.70673071993336423</v>
      </c>
    </row>
    <row r="740" spans="1:7" x14ac:dyDescent="0.25">
      <c r="A740" s="11" t="s">
        <v>461</v>
      </c>
      <c r="B740" s="12">
        <v>2.2999999999999998</v>
      </c>
      <c r="C740" s="12">
        <v>1.4</v>
      </c>
      <c r="D740" s="12">
        <v>0.4</v>
      </c>
      <c r="E740" s="12">
        <v>0</v>
      </c>
      <c r="F740" s="12">
        <v>0.6</v>
      </c>
      <c r="G740" s="12">
        <v>-0.7906249879816023</v>
      </c>
    </row>
    <row r="741" spans="1:7" x14ac:dyDescent="0.25">
      <c r="A741" s="13" t="s">
        <v>100</v>
      </c>
      <c r="B741" s="12">
        <v>2.2999999999999998</v>
      </c>
      <c r="C741" s="12">
        <v>1.4</v>
      </c>
      <c r="D741" s="12">
        <v>0.4</v>
      </c>
      <c r="E741" s="12">
        <v>0</v>
      </c>
      <c r="F741" s="12">
        <v>0.6</v>
      </c>
      <c r="G741" s="12">
        <v>-0.7906249879816023</v>
      </c>
    </row>
    <row r="742" spans="1:7" x14ac:dyDescent="0.25">
      <c r="A742" s="11" t="s">
        <v>442</v>
      </c>
      <c r="B742" s="12">
        <v>2.8</v>
      </c>
      <c r="C742" s="12">
        <v>3.2</v>
      </c>
      <c r="D742" s="12">
        <v>0.9</v>
      </c>
      <c r="E742" s="12">
        <v>0.1</v>
      </c>
      <c r="F742" s="12">
        <v>1.4</v>
      </c>
      <c r="G742" s="12">
        <v>-0.29623745956439274</v>
      </c>
    </row>
    <row r="743" spans="1:7" x14ac:dyDescent="0.25">
      <c r="A743" s="13" t="s">
        <v>92</v>
      </c>
      <c r="B743" s="12">
        <v>2.8</v>
      </c>
      <c r="C743" s="12">
        <v>3.2</v>
      </c>
      <c r="D743" s="12">
        <v>0.9</v>
      </c>
      <c r="E743" s="12">
        <v>0.1</v>
      </c>
      <c r="F743" s="12">
        <v>1.4</v>
      </c>
      <c r="G743" s="12">
        <v>-0.29623745956439274</v>
      </c>
    </row>
    <row r="744" spans="1:7" x14ac:dyDescent="0.25">
      <c r="A744" s="11" t="s">
        <v>449</v>
      </c>
      <c r="B744" s="12">
        <v>2.7</v>
      </c>
      <c r="C744" s="12">
        <v>0.4</v>
      </c>
      <c r="D744" s="12">
        <v>0.4</v>
      </c>
      <c r="E744" s="12">
        <v>0.4</v>
      </c>
      <c r="F744" s="12">
        <v>3.4</v>
      </c>
      <c r="G744" s="12">
        <v>-0.51500962857213262</v>
      </c>
    </row>
    <row r="745" spans="1:7" x14ac:dyDescent="0.25">
      <c r="A745" s="13" t="s">
        <v>36</v>
      </c>
      <c r="B745" s="12">
        <v>2.7</v>
      </c>
      <c r="C745" s="12">
        <v>0.4</v>
      </c>
      <c r="D745" s="12">
        <v>0.4</v>
      </c>
      <c r="E745" s="12">
        <v>0.4</v>
      </c>
      <c r="F745" s="12">
        <v>3.4</v>
      </c>
      <c r="G745" s="12">
        <v>-0.51500962857213262</v>
      </c>
    </row>
    <row r="746" spans="1:7" x14ac:dyDescent="0.25">
      <c r="A746" s="11" t="s">
        <v>348</v>
      </c>
      <c r="B746" s="12">
        <v>4.9000000000000004</v>
      </c>
      <c r="C746" s="12">
        <v>0.5</v>
      </c>
      <c r="D746" s="12">
        <v>0.4</v>
      </c>
      <c r="E746" s="12">
        <v>0.6</v>
      </c>
      <c r="F746" s="12">
        <v>2.8</v>
      </c>
      <c r="G746" s="12">
        <v>-0.37054290219835884</v>
      </c>
    </row>
    <row r="747" spans="1:7" x14ac:dyDescent="0.25">
      <c r="A747" s="13" t="s">
        <v>83</v>
      </c>
      <c r="B747" s="12">
        <v>4.9000000000000004</v>
      </c>
      <c r="C747" s="12">
        <v>0.5</v>
      </c>
      <c r="D747" s="12">
        <v>0.4</v>
      </c>
      <c r="E747" s="12">
        <v>0.6</v>
      </c>
      <c r="F747" s="12">
        <v>2.8</v>
      </c>
      <c r="G747" s="12">
        <v>-0.37054290219835884</v>
      </c>
    </row>
    <row r="748" spans="1:7" x14ac:dyDescent="0.25">
      <c r="A748" s="11" t="s">
        <v>304</v>
      </c>
      <c r="B748" s="12">
        <v>6.3</v>
      </c>
      <c r="C748" s="12">
        <v>1.3</v>
      </c>
      <c r="D748" s="12">
        <v>0.3</v>
      </c>
      <c r="E748" s="12">
        <v>0.1</v>
      </c>
      <c r="F748" s="12">
        <v>1.7</v>
      </c>
      <c r="G748" s="12">
        <v>-0.50726469360885262</v>
      </c>
    </row>
    <row r="749" spans="1:7" x14ac:dyDescent="0.25">
      <c r="A749" s="13" t="s">
        <v>85</v>
      </c>
      <c r="B749" s="12">
        <v>6.3</v>
      </c>
      <c r="C749" s="12">
        <v>1.3</v>
      </c>
      <c r="D749" s="12">
        <v>0.3</v>
      </c>
      <c r="E749" s="12">
        <v>0.1</v>
      </c>
      <c r="F749" s="12">
        <v>1.7</v>
      </c>
      <c r="G749" s="12">
        <v>-0.50726469360885262</v>
      </c>
    </row>
    <row r="750" spans="1:7" x14ac:dyDescent="0.25">
      <c r="A750" s="11" t="s">
        <v>168</v>
      </c>
      <c r="B750" s="12">
        <v>11.7</v>
      </c>
      <c r="C750" s="12">
        <v>9.8000000000000007</v>
      </c>
      <c r="D750" s="12">
        <v>1.3</v>
      </c>
      <c r="E750" s="12">
        <v>0.1</v>
      </c>
      <c r="F750" s="12">
        <v>5.5</v>
      </c>
      <c r="G750" s="12">
        <v>1.3539011397214233</v>
      </c>
    </row>
    <row r="751" spans="1:7" x14ac:dyDescent="0.25">
      <c r="A751" s="13" t="s">
        <v>92</v>
      </c>
      <c r="B751" s="12">
        <v>11.7</v>
      </c>
      <c r="C751" s="12">
        <v>9.8000000000000007</v>
      </c>
      <c r="D751" s="12">
        <v>1.3</v>
      </c>
      <c r="E751" s="12">
        <v>0.1</v>
      </c>
      <c r="F751" s="12">
        <v>5.5</v>
      </c>
      <c r="G751" s="12">
        <v>1.3539011397214233</v>
      </c>
    </row>
    <row r="752" spans="1:7" x14ac:dyDescent="0.25">
      <c r="A752" s="11" t="s">
        <v>158</v>
      </c>
      <c r="B752" s="12">
        <v>12.3</v>
      </c>
      <c r="C752" s="12">
        <v>4.0999999999999996</v>
      </c>
      <c r="D752" s="12">
        <v>0.6</v>
      </c>
      <c r="E752" s="12">
        <v>0.1</v>
      </c>
      <c r="F752" s="12">
        <v>2.4</v>
      </c>
      <c r="G752" s="12">
        <v>0.26754787036776023</v>
      </c>
    </row>
    <row r="753" spans="1:7" x14ac:dyDescent="0.25">
      <c r="A753" s="13" t="s">
        <v>79</v>
      </c>
      <c r="B753" s="12">
        <v>12.3</v>
      </c>
      <c r="C753" s="12">
        <v>4.0999999999999996</v>
      </c>
      <c r="D753" s="12">
        <v>0.6</v>
      </c>
      <c r="E753" s="12">
        <v>0.1</v>
      </c>
      <c r="F753" s="12">
        <v>2.4</v>
      </c>
      <c r="G753" s="12">
        <v>0.26754787036776023</v>
      </c>
    </row>
    <row r="754" spans="1:7" x14ac:dyDescent="0.25">
      <c r="A754" s="11" t="s">
        <v>145</v>
      </c>
      <c r="B754" s="12">
        <v>13.2</v>
      </c>
      <c r="C754" s="12">
        <v>3.5</v>
      </c>
      <c r="D754" s="12">
        <v>0.8</v>
      </c>
      <c r="E754" s="12">
        <v>0.5</v>
      </c>
      <c r="F754" s="12">
        <v>2.9</v>
      </c>
      <c r="G754" s="12">
        <v>0.49539543768307348</v>
      </c>
    </row>
    <row r="755" spans="1:7" x14ac:dyDescent="0.25">
      <c r="A755" s="13" t="s">
        <v>83</v>
      </c>
      <c r="B755" s="12">
        <v>13.2</v>
      </c>
      <c r="C755" s="12">
        <v>3.5</v>
      </c>
      <c r="D755" s="12">
        <v>0.8</v>
      </c>
      <c r="E755" s="12">
        <v>0.5</v>
      </c>
      <c r="F755" s="12">
        <v>2.9</v>
      </c>
      <c r="G755" s="12">
        <v>0.49539543768307348</v>
      </c>
    </row>
    <row r="756" spans="1:7" x14ac:dyDescent="0.25">
      <c r="A756" s="11" t="s">
        <v>364</v>
      </c>
      <c r="B756" s="12">
        <v>4.5</v>
      </c>
      <c r="C756" s="12">
        <v>1</v>
      </c>
      <c r="D756" s="12">
        <v>0.9</v>
      </c>
      <c r="E756" s="12">
        <v>0.1</v>
      </c>
      <c r="F756" s="12">
        <v>1.8</v>
      </c>
      <c r="G756" s="12">
        <v>-0.41826148194962975</v>
      </c>
    </row>
    <row r="757" spans="1:7" x14ac:dyDescent="0.25">
      <c r="A757" s="13" t="s">
        <v>24</v>
      </c>
      <c r="B757" s="12">
        <v>4.5</v>
      </c>
      <c r="C757" s="12">
        <v>1</v>
      </c>
      <c r="D757" s="12">
        <v>0.9</v>
      </c>
      <c r="E757" s="12">
        <v>0.1</v>
      </c>
      <c r="F757" s="12">
        <v>1.8</v>
      </c>
      <c r="G757" s="12">
        <v>-0.41826148194962975</v>
      </c>
    </row>
    <row r="758" spans="1:7" x14ac:dyDescent="0.25">
      <c r="A758" s="11" t="s">
        <v>446</v>
      </c>
      <c r="B758" s="12">
        <v>2.7</v>
      </c>
      <c r="C758" s="12">
        <v>0.3</v>
      </c>
      <c r="D758" s="12">
        <v>0.1</v>
      </c>
      <c r="E758" s="12">
        <v>0.2</v>
      </c>
      <c r="F758" s="12">
        <v>0.8</v>
      </c>
      <c r="G758" s="12">
        <v>-0.90858583173974061</v>
      </c>
    </row>
    <row r="759" spans="1:7" x14ac:dyDescent="0.25">
      <c r="A759" s="13" t="s">
        <v>43</v>
      </c>
      <c r="B759" s="12">
        <v>2.7</v>
      </c>
      <c r="C759" s="12">
        <v>0.3</v>
      </c>
      <c r="D759" s="12">
        <v>0.1</v>
      </c>
      <c r="E759" s="12">
        <v>0.2</v>
      </c>
      <c r="F759" s="12">
        <v>0.8</v>
      </c>
      <c r="G759" s="12">
        <v>-0.90858583173974061</v>
      </c>
    </row>
    <row r="760" spans="1:7" x14ac:dyDescent="0.25">
      <c r="A760" s="11" t="s">
        <v>216</v>
      </c>
      <c r="B760" s="12">
        <v>9.6</v>
      </c>
      <c r="C760" s="12">
        <v>2</v>
      </c>
      <c r="D760" s="12">
        <v>0.7</v>
      </c>
      <c r="E760" s="12">
        <v>0.1</v>
      </c>
      <c r="F760" s="12">
        <v>2.8</v>
      </c>
      <c r="G760" s="12">
        <v>-3.4767194742735832E-2</v>
      </c>
    </row>
    <row r="761" spans="1:7" x14ac:dyDescent="0.25">
      <c r="A761" s="13" t="s">
        <v>24</v>
      </c>
      <c r="B761" s="12">
        <v>9.6</v>
      </c>
      <c r="C761" s="12">
        <v>2</v>
      </c>
      <c r="D761" s="12">
        <v>0.7</v>
      </c>
      <c r="E761" s="12">
        <v>0.1</v>
      </c>
      <c r="F761" s="12">
        <v>2.8</v>
      </c>
      <c r="G761" s="12">
        <v>-3.4767194742735832E-2</v>
      </c>
    </row>
    <row r="762" spans="1:7" x14ac:dyDescent="0.25">
      <c r="A762" s="11" t="s">
        <v>310</v>
      </c>
      <c r="B762" s="12">
        <v>6.2</v>
      </c>
      <c r="C762" s="12">
        <v>2.7</v>
      </c>
      <c r="D762" s="12">
        <v>0.5</v>
      </c>
      <c r="E762" s="12">
        <v>0.2</v>
      </c>
      <c r="F762" s="12">
        <v>1.8</v>
      </c>
      <c r="G762" s="12">
        <v>-0.24726510807710106</v>
      </c>
    </row>
    <row r="763" spans="1:7" x14ac:dyDescent="0.25">
      <c r="A763" s="13" t="s">
        <v>36</v>
      </c>
      <c r="B763" s="12">
        <v>6.2</v>
      </c>
      <c r="C763" s="12">
        <v>2.7</v>
      </c>
      <c r="D763" s="12">
        <v>0.5</v>
      </c>
      <c r="E763" s="12">
        <v>0.2</v>
      </c>
      <c r="F763" s="12">
        <v>1.8</v>
      </c>
      <c r="G763" s="12">
        <v>-0.24726510807710106</v>
      </c>
    </row>
    <row r="764" spans="1:7" x14ac:dyDescent="0.25">
      <c r="A764" s="11" t="s">
        <v>209</v>
      </c>
      <c r="B764" s="12">
        <v>9.6999999999999993</v>
      </c>
      <c r="C764" s="12">
        <v>5.6</v>
      </c>
      <c r="D764" s="12">
        <v>1.2</v>
      </c>
      <c r="E764" s="12">
        <v>0.4</v>
      </c>
      <c r="F764" s="12">
        <v>3</v>
      </c>
      <c r="G764" s="12">
        <v>0.65741630486680058</v>
      </c>
    </row>
    <row r="765" spans="1:7" x14ac:dyDescent="0.25">
      <c r="A765" s="13" t="s">
        <v>22</v>
      </c>
      <c r="B765" s="12">
        <v>9.6999999999999993</v>
      </c>
      <c r="C765" s="12">
        <v>5.6</v>
      </c>
      <c r="D765" s="12">
        <v>1.2</v>
      </c>
      <c r="E765" s="12">
        <v>0.4</v>
      </c>
      <c r="F765" s="12">
        <v>3</v>
      </c>
      <c r="G765" s="12">
        <v>0.65741630486680058</v>
      </c>
    </row>
    <row r="766" spans="1:7" x14ac:dyDescent="0.25">
      <c r="A766" s="11" t="s">
        <v>447</v>
      </c>
      <c r="B766" s="12">
        <v>2.7</v>
      </c>
      <c r="C766" s="12">
        <v>0.3</v>
      </c>
      <c r="D766" s="12">
        <v>0.2</v>
      </c>
      <c r="E766" s="12">
        <v>0</v>
      </c>
      <c r="F766" s="12">
        <v>1.3</v>
      </c>
      <c r="G766" s="12">
        <v>-0.90298708263099459</v>
      </c>
    </row>
    <row r="767" spans="1:7" x14ac:dyDescent="0.25">
      <c r="A767" s="13" t="s">
        <v>30</v>
      </c>
      <c r="B767" s="12">
        <v>2.7</v>
      </c>
      <c r="C767" s="12">
        <v>0.3</v>
      </c>
      <c r="D767" s="12">
        <v>0.2</v>
      </c>
      <c r="E767" s="12">
        <v>0</v>
      </c>
      <c r="F767" s="12">
        <v>1.3</v>
      </c>
      <c r="G767" s="12">
        <v>-0.90298708263099459</v>
      </c>
    </row>
    <row r="768" spans="1:7" x14ac:dyDescent="0.25">
      <c r="A768" s="11" t="s">
        <v>385</v>
      </c>
      <c r="B768" s="12">
        <v>4</v>
      </c>
      <c r="C768" s="12">
        <v>0.4</v>
      </c>
      <c r="D768" s="12">
        <v>0.7</v>
      </c>
      <c r="E768" s="12">
        <v>0.1</v>
      </c>
      <c r="F768" s="12">
        <v>6.2</v>
      </c>
      <c r="G768" s="12">
        <v>-0.22258544655845014</v>
      </c>
    </row>
    <row r="769" spans="1:7" x14ac:dyDescent="0.25">
      <c r="A769" s="13" t="s">
        <v>36</v>
      </c>
      <c r="B769" s="12">
        <v>4</v>
      </c>
      <c r="C769" s="12">
        <v>0.4</v>
      </c>
      <c r="D769" s="12">
        <v>0.7</v>
      </c>
      <c r="E769" s="12">
        <v>0.1</v>
      </c>
      <c r="F769" s="12">
        <v>6.2</v>
      </c>
      <c r="G769" s="12">
        <v>-0.22258544655845014</v>
      </c>
    </row>
    <row r="770" spans="1:7" x14ac:dyDescent="0.25">
      <c r="A770" s="11" t="s">
        <v>149</v>
      </c>
      <c r="B770" s="12">
        <v>13.1</v>
      </c>
      <c r="C770" s="12">
        <v>4.0999999999999996</v>
      </c>
      <c r="D770" s="12">
        <v>1.1000000000000001</v>
      </c>
      <c r="E770" s="12">
        <v>0.1</v>
      </c>
      <c r="F770" s="12">
        <v>3.9</v>
      </c>
      <c r="G770" s="12">
        <v>0.60170313455516788</v>
      </c>
    </row>
    <row r="771" spans="1:7" x14ac:dyDescent="0.25">
      <c r="A771" s="13" t="s">
        <v>20</v>
      </c>
      <c r="B771" s="12">
        <v>13.1</v>
      </c>
      <c r="C771" s="12">
        <v>4.0999999999999996</v>
      </c>
      <c r="D771" s="12">
        <v>1.1000000000000001</v>
      </c>
      <c r="E771" s="12">
        <v>0.1</v>
      </c>
      <c r="F771" s="12">
        <v>3.9</v>
      </c>
      <c r="G771" s="12">
        <v>0.60170313455516788</v>
      </c>
    </row>
    <row r="772" spans="1:7" x14ac:dyDescent="0.25">
      <c r="A772" s="11" t="s">
        <v>398</v>
      </c>
      <c r="B772" s="12">
        <v>3.7</v>
      </c>
      <c r="C772" s="12">
        <v>0.3</v>
      </c>
      <c r="D772" s="12">
        <v>0.3</v>
      </c>
      <c r="E772" s="12">
        <v>0</v>
      </c>
      <c r="F772" s="12">
        <v>0</v>
      </c>
      <c r="G772" s="12">
        <v>-0.92250423977295015</v>
      </c>
    </row>
    <row r="773" spans="1:7" x14ac:dyDescent="0.25">
      <c r="A773" s="13" t="s">
        <v>20</v>
      </c>
      <c r="B773" s="12">
        <v>3.7</v>
      </c>
      <c r="C773" s="12">
        <v>0.3</v>
      </c>
      <c r="D773" s="12">
        <v>0.3</v>
      </c>
      <c r="E773" s="12">
        <v>0</v>
      </c>
      <c r="F773" s="12">
        <v>0</v>
      </c>
      <c r="G773" s="12">
        <v>-0.92250423977295015</v>
      </c>
    </row>
    <row r="774" spans="1:7" x14ac:dyDescent="0.25">
      <c r="A774" s="11" t="s">
        <v>198</v>
      </c>
      <c r="B774" s="12">
        <v>10.1</v>
      </c>
      <c r="C774" s="12">
        <v>1.6</v>
      </c>
      <c r="D774" s="12">
        <v>0.7</v>
      </c>
      <c r="E774" s="12">
        <v>0.2</v>
      </c>
      <c r="F774" s="12">
        <v>2.7</v>
      </c>
      <c r="G774" s="12">
        <v>-2.6532720833030252E-2</v>
      </c>
    </row>
    <row r="775" spans="1:7" x14ac:dyDescent="0.25">
      <c r="A775" s="13" t="s">
        <v>103</v>
      </c>
      <c r="B775" s="12">
        <v>10.1</v>
      </c>
      <c r="C775" s="12">
        <v>1.6</v>
      </c>
      <c r="D775" s="12">
        <v>0.7</v>
      </c>
      <c r="E775" s="12">
        <v>0.2</v>
      </c>
      <c r="F775" s="12">
        <v>2.7</v>
      </c>
      <c r="G775" s="12">
        <v>-2.6532720833030252E-2</v>
      </c>
    </row>
    <row r="776" spans="1:7" x14ac:dyDescent="0.25">
      <c r="A776" s="11" t="s">
        <v>486</v>
      </c>
      <c r="B776" s="12">
        <v>1.7</v>
      </c>
      <c r="C776" s="12">
        <v>0.2</v>
      </c>
      <c r="D776" s="12">
        <v>0.1</v>
      </c>
      <c r="E776" s="12">
        <v>0</v>
      </c>
      <c r="F776" s="12">
        <v>0.2</v>
      </c>
      <c r="G776" s="12">
        <v>-1.0885843348636206</v>
      </c>
    </row>
    <row r="777" spans="1:7" x14ac:dyDescent="0.25">
      <c r="A777" s="13" t="s">
        <v>45</v>
      </c>
      <c r="B777" s="12">
        <v>1.7</v>
      </c>
      <c r="C777" s="12">
        <v>0.2</v>
      </c>
      <c r="D777" s="12">
        <v>0.1</v>
      </c>
      <c r="E777" s="12">
        <v>0</v>
      </c>
      <c r="F777" s="12">
        <v>0.2</v>
      </c>
      <c r="G777" s="12">
        <v>-1.0885843348636206</v>
      </c>
    </row>
    <row r="778" spans="1:7" x14ac:dyDescent="0.25">
      <c r="A778" s="11" t="s">
        <v>218</v>
      </c>
      <c r="B778" s="12">
        <v>9.5</v>
      </c>
      <c r="C778" s="12">
        <v>8.6</v>
      </c>
      <c r="D778" s="12">
        <v>2.2999999999999998</v>
      </c>
      <c r="E778" s="12">
        <v>0.1</v>
      </c>
      <c r="F778" s="12">
        <v>4.2</v>
      </c>
      <c r="G778" s="12">
        <v>1.3477672347818235</v>
      </c>
    </row>
    <row r="779" spans="1:7" x14ac:dyDescent="0.25">
      <c r="A779" s="13" t="s">
        <v>26</v>
      </c>
      <c r="B779" s="12">
        <v>9.5</v>
      </c>
      <c r="C779" s="12">
        <v>8.6</v>
      </c>
      <c r="D779" s="12">
        <v>2.2999999999999998</v>
      </c>
      <c r="E779" s="12">
        <v>0.1</v>
      </c>
      <c r="F779" s="12">
        <v>4.2</v>
      </c>
      <c r="G779" s="12">
        <v>1.3477672347818235</v>
      </c>
    </row>
    <row r="780" spans="1:7" x14ac:dyDescent="0.25">
      <c r="A780" s="11" t="s">
        <v>415</v>
      </c>
      <c r="B780" s="12">
        <v>3.4</v>
      </c>
      <c r="C780" s="12">
        <v>0.4</v>
      </c>
      <c r="D780" s="12">
        <v>0.3</v>
      </c>
      <c r="E780" s="12">
        <v>0</v>
      </c>
      <c r="F780" s="12">
        <v>2.5</v>
      </c>
      <c r="G780" s="12">
        <v>-0.72468477206725335</v>
      </c>
    </row>
    <row r="781" spans="1:7" x14ac:dyDescent="0.25">
      <c r="A781" s="13" t="s">
        <v>26</v>
      </c>
      <c r="B781" s="12">
        <v>3.4</v>
      </c>
      <c r="C781" s="12">
        <v>0.4</v>
      </c>
      <c r="D781" s="12">
        <v>0.3</v>
      </c>
      <c r="E781" s="12">
        <v>0</v>
      </c>
      <c r="F781" s="12">
        <v>2.5</v>
      </c>
      <c r="G781" s="12">
        <v>-0.72468477206725335</v>
      </c>
    </row>
    <row r="782" spans="1:7" x14ac:dyDescent="0.25">
      <c r="A782" s="11" t="s">
        <v>459</v>
      </c>
      <c r="B782" s="12">
        <v>2.2999999999999998</v>
      </c>
      <c r="C782" s="12">
        <v>0</v>
      </c>
      <c r="D782" s="12">
        <v>0.3</v>
      </c>
      <c r="E782" s="12">
        <v>0</v>
      </c>
      <c r="F782" s="12">
        <v>0.7</v>
      </c>
      <c r="G782" s="12">
        <v>-0.97061243802153996</v>
      </c>
    </row>
    <row r="783" spans="1:7" x14ac:dyDescent="0.25">
      <c r="A783" s="13" t="s">
        <v>28</v>
      </c>
      <c r="B783" s="12">
        <v>2.2999999999999998</v>
      </c>
      <c r="C783" s="12">
        <v>0</v>
      </c>
      <c r="D783" s="12">
        <v>0.3</v>
      </c>
      <c r="E783" s="12">
        <v>0</v>
      </c>
      <c r="F783" s="12">
        <v>0.7</v>
      </c>
      <c r="G783" s="12">
        <v>-0.97061243802153996</v>
      </c>
    </row>
    <row r="784" spans="1:7" x14ac:dyDescent="0.25">
      <c r="A784" s="11" t="s">
        <v>332</v>
      </c>
      <c r="B784" s="12">
        <v>5.4</v>
      </c>
      <c r="C784" s="12">
        <v>0.8</v>
      </c>
      <c r="D784" s="12">
        <v>0.4</v>
      </c>
      <c r="E784" s="12">
        <v>0.7</v>
      </c>
      <c r="F784" s="12">
        <v>3.9</v>
      </c>
      <c r="G784" s="12">
        <v>-0.18838265946665611</v>
      </c>
    </row>
    <row r="785" spans="1:7" x14ac:dyDescent="0.25">
      <c r="A785" s="13" t="s">
        <v>73</v>
      </c>
      <c r="B785" s="12">
        <v>5.4</v>
      </c>
      <c r="C785" s="12">
        <v>0.8</v>
      </c>
      <c r="D785" s="12">
        <v>0.4</v>
      </c>
      <c r="E785" s="12">
        <v>0.7</v>
      </c>
      <c r="F785" s="12">
        <v>3.9</v>
      </c>
      <c r="G785" s="12">
        <v>-0.18838265946665611</v>
      </c>
    </row>
    <row r="786" spans="1:7" x14ac:dyDescent="0.25">
      <c r="A786" s="11" t="s">
        <v>179</v>
      </c>
      <c r="B786" s="12">
        <v>11.1</v>
      </c>
      <c r="C786" s="12">
        <v>0.9</v>
      </c>
      <c r="D786" s="12">
        <v>0.3</v>
      </c>
      <c r="E786" s="12">
        <v>1.7</v>
      </c>
      <c r="F786" s="12">
        <v>8.5</v>
      </c>
      <c r="G786" s="12">
        <v>0.7986500717389059</v>
      </c>
    </row>
    <row r="787" spans="1:7" x14ac:dyDescent="0.25">
      <c r="A787" s="13" t="s">
        <v>34</v>
      </c>
      <c r="B787" s="12">
        <v>11.1</v>
      </c>
      <c r="C787" s="12">
        <v>0.9</v>
      </c>
      <c r="D787" s="12">
        <v>0.3</v>
      </c>
      <c r="E787" s="12">
        <v>1.7</v>
      </c>
      <c r="F787" s="12">
        <v>8.5</v>
      </c>
      <c r="G787" s="12">
        <v>0.7986500717389059</v>
      </c>
    </row>
    <row r="788" spans="1:7" x14ac:dyDescent="0.25">
      <c r="A788" s="11" t="s">
        <v>131</v>
      </c>
      <c r="B788" s="12">
        <v>13.9</v>
      </c>
      <c r="C788" s="12">
        <v>2.1</v>
      </c>
      <c r="D788" s="12">
        <v>0.7</v>
      </c>
      <c r="E788" s="12">
        <v>0.1</v>
      </c>
      <c r="F788" s="12">
        <v>2.2999999999999998</v>
      </c>
      <c r="G788" s="12">
        <v>0.15627021560550941</v>
      </c>
    </row>
    <row r="789" spans="1:7" x14ac:dyDescent="0.25">
      <c r="A789" s="13" t="s">
        <v>100</v>
      </c>
      <c r="B789" s="12">
        <v>13.9</v>
      </c>
      <c r="C789" s="12">
        <v>2.1</v>
      </c>
      <c r="D789" s="12">
        <v>0.7</v>
      </c>
      <c r="E789" s="12">
        <v>0.1</v>
      </c>
      <c r="F789" s="12">
        <v>2.2999999999999998</v>
      </c>
      <c r="G789" s="12">
        <v>0.15627021560550941</v>
      </c>
    </row>
    <row r="790" spans="1:7" x14ac:dyDescent="0.25">
      <c r="A790" s="11" t="s">
        <v>435</v>
      </c>
      <c r="B790" s="12">
        <v>3</v>
      </c>
      <c r="C790" s="12">
        <v>0.8</v>
      </c>
      <c r="D790" s="12">
        <v>0.2</v>
      </c>
      <c r="E790" s="12">
        <v>0</v>
      </c>
      <c r="F790" s="12">
        <v>0.9</v>
      </c>
      <c r="G790" s="12">
        <v>-0.86506007425849107</v>
      </c>
    </row>
    <row r="791" spans="1:7" x14ac:dyDescent="0.25">
      <c r="A791" s="13" t="s">
        <v>24</v>
      </c>
      <c r="B791" s="12">
        <v>3</v>
      </c>
      <c r="C791" s="12">
        <v>0.8</v>
      </c>
      <c r="D791" s="12">
        <v>0.2</v>
      </c>
      <c r="E791" s="12">
        <v>0</v>
      </c>
      <c r="F791" s="12">
        <v>0.9</v>
      </c>
      <c r="G791" s="12">
        <v>-0.86506007425849107</v>
      </c>
    </row>
    <row r="792" spans="1:7" x14ac:dyDescent="0.25">
      <c r="A792" s="11" t="s">
        <v>520</v>
      </c>
      <c r="B792" s="12">
        <v>0.3</v>
      </c>
      <c r="C792" s="12">
        <v>0.4</v>
      </c>
      <c r="D792" s="12">
        <v>0.3</v>
      </c>
      <c r="E792" s="12">
        <v>0</v>
      </c>
      <c r="F792" s="12">
        <v>0.6</v>
      </c>
      <c r="G792" s="12">
        <v>-1.0373414952064248</v>
      </c>
    </row>
    <row r="793" spans="1:7" x14ac:dyDescent="0.25">
      <c r="A793" s="13" t="s">
        <v>107</v>
      </c>
      <c r="B793" s="12">
        <v>0.3</v>
      </c>
      <c r="C793" s="12">
        <v>0.4</v>
      </c>
      <c r="D793" s="12">
        <v>0.3</v>
      </c>
      <c r="E793" s="12">
        <v>0</v>
      </c>
      <c r="F793" s="12">
        <v>0.6</v>
      </c>
      <c r="G793" s="12">
        <v>-1.0373414952064248</v>
      </c>
    </row>
    <row r="794" spans="1:7" x14ac:dyDescent="0.25">
      <c r="A794" s="11" t="s">
        <v>456</v>
      </c>
      <c r="B794" s="12">
        <v>2.4</v>
      </c>
      <c r="C794" s="12">
        <v>2.1</v>
      </c>
      <c r="D794" s="12">
        <v>0.8</v>
      </c>
      <c r="E794" s="12">
        <v>0.1</v>
      </c>
      <c r="F794" s="12">
        <v>1.4</v>
      </c>
      <c r="G794" s="12">
        <v>-0.47188636136904816</v>
      </c>
    </row>
    <row r="795" spans="1:7" x14ac:dyDescent="0.25">
      <c r="A795" s="13" t="s">
        <v>71</v>
      </c>
      <c r="B795" s="12">
        <v>2.4</v>
      </c>
      <c r="C795" s="12">
        <v>2.1</v>
      </c>
      <c r="D795" s="12">
        <v>0.8</v>
      </c>
      <c r="E795" s="12">
        <v>0.1</v>
      </c>
      <c r="F795" s="12">
        <v>1.4</v>
      </c>
      <c r="G795" s="12">
        <v>-0.47188636136904816</v>
      </c>
    </row>
    <row r="796" spans="1:7" x14ac:dyDescent="0.25">
      <c r="A796" s="11" t="s">
        <v>353</v>
      </c>
      <c r="B796" s="12">
        <v>4.8</v>
      </c>
      <c r="C796" s="12">
        <v>0.7</v>
      </c>
      <c r="D796" s="12">
        <v>0.3</v>
      </c>
      <c r="E796" s="12">
        <v>1.6</v>
      </c>
      <c r="F796" s="12">
        <v>5.6</v>
      </c>
      <c r="G796" s="12">
        <v>0.18444686652007278</v>
      </c>
    </row>
    <row r="797" spans="1:7" x14ac:dyDescent="0.25">
      <c r="A797" s="13" t="s">
        <v>26</v>
      </c>
      <c r="B797" s="12">
        <v>4.8</v>
      </c>
      <c r="C797" s="12">
        <v>0.7</v>
      </c>
      <c r="D797" s="12">
        <v>0.3</v>
      </c>
      <c r="E797" s="12">
        <v>1.6</v>
      </c>
      <c r="F797" s="12">
        <v>5.6</v>
      </c>
      <c r="G797" s="12">
        <v>0.18444686652007278</v>
      </c>
    </row>
    <row r="798" spans="1:7" x14ac:dyDescent="0.25">
      <c r="A798" s="11" t="s">
        <v>185</v>
      </c>
      <c r="B798" s="12">
        <v>10.8</v>
      </c>
      <c r="C798" s="12">
        <v>1.1000000000000001</v>
      </c>
      <c r="D798" s="12">
        <v>0.4</v>
      </c>
      <c r="E798" s="12">
        <v>2.2000000000000002</v>
      </c>
      <c r="F798" s="12">
        <v>6.6</v>
      </c>
      <c r="G798" s="12">
        <v>0.85890894313570088</v>
      </c>
    </row>
    <row r="799" spans="1:7" x14ac:dyDescent="0.25">
      <c r="A799" s="13" t="s">
        <v>43</v>
      </c>
      <c r="B799" s="12">
        <v>10.8</v>
      </c>
      <c r="C799" s="12">
        <v>1.1000000000000001</v>
      </c>
      <c r="D799" s="12">
        <v>0.4</v>
      </c>
      <c r="E799" s="12">
        <v>2.2000000000000002</v>
      </c>
      <c r="F799" s="12">
        <v>6.6</v>
      </c>
      <c r="G799" s="12">
        <v>0.85890894313570088</v>
      </c>
    </row>
    <row r="800" spans="1:7" x14ac:dyDescent="0.25">
      <c r="A800" s="11" t="s">
        <v>526</v>
      </c>
      <c r="B800" s="12">
        <v>0</v>
      </c>
      <c r="C800" s="12">
        <v>0</v>
      </c>
      <c r="D800" s="12">
        <v>0</v>
      </c>
      <c r="E800" s="12">
        <v>0</v>
      </c>
      <c r="F800" s="12">
        <v>0.5</v>
      </c>
      <c r="G800" s="12">
        <v>-1.2078118959255593</v>
      </c>
    </row>
    <row r="801" spans="1:7" x14ac:dyDescent="0.25">
      <c r="A801" s="13" t="s">
        <v>20</v>
      </c>
      <c r="B801" s="12">
        <v>0</v>
      </c>
      <c r="C801" s="12">
        <v>0</v>
      </c>
      <c r="D801" s="12">
        <v>0</v>
      </c>
      <c r="E801" s="12">
        <v>0</v>
      </c>
      <c r="F801" s="12">
        <v>0.5</v>
      </c>
      <c r="G801" s="12">
        <v>-1.2078118959255593</v>
      </c>
    </row>
    <row r="802" spans="1:7" x14ac:dyDescent="0.25">
      <c r="A802" s="11" t="s">
        <v>529</v>
      </c>
      <c r="B802" s="12">
        <v>0</v>
      </c>
      <c r="C802" s="12">
        <v>0</v>
      </c>
      <c r="D802" s="12">
        <v>0</v>
      </c>
      <c r="E802" s="12">
        <v>0</v>
      </c>
      <c r="F802" s="12">
        <v>0</v>
      </c>
      <c r="G802" s="12">
        <v>-1.2482566105665871</v>
      </c>
    </row>
    <row r="803" spans="1:7" x14ac:dyDescent="0.25">
      <c r="A803" s="13" t="s">
        <v>36</v>
      </c>
      <c r="B803" s="12">
        <v>0</v>
      </c>
      <c r="C803" s="12">
        <v>0</v>
      </c>
      <c r="D803" s="12">
        <v>0</v>
      </c>
      <c r="E803" s="12">
        <v>0</v>
      </c>
      <c r="F803" s="12">
        <v>0</v>
      </c>
      <c r="G803" s="12">
        <v>-1.2482566105665871</v>
      </c>
    </row>
    <row r="804" spans="1:7" x14ac:dyDescent="0.25">
      <c r="A804" s="11" t="s">
        <v>56</v>
      </c>
      <c r="B804" s="12">
        <v>20</v>
      </c>
      <c r="C804" s="12">
        <v>2.9</v>
      </c>
      <c r="D804" s="12">
        <v>1.3</v>
      </c>
      <c r="E804" s="12">
        <v>0.8</v>
      </c>
      <c r="F804" s="12">
        <v>6</v>
      </c>
      <c r="G804" s="12">
        <v>1.3045809827777399</v>
      </c>
    </row>
    <row r="805" spans="1:7" x14ac:dyDescent="0.25">
      <c r="A805" s="13" t="s">
        <v>36</v>
      </c>
      <c r="B805" s="12">
        <v>20</v>
      </c>
      <c r="C805" s="12">
        <v>2.9</v>
      </c>
      <c r="D805" s="12">
        <v>1.3</v>
      </c>
      <c r="E805" s="12">
        <v>0.8</v>
      </c>
      <c r="F805" s="12">
        <v>6</v>
      </c>
      <c r="G805" s="12">
        <v>1.3045809827777399</v>
      </c>
    </row>
    <row r="806" spans="1:7" x14ac:dyDescent="0.25">
      <c r="A806" s="11" t="s">
        <v>458</v>
      </c>
      <c r="B806" s="12">
        <v>2.2999999999999998</v>
      </c>
      <c r="C806" s="12">
        <v>0.2</v>
      </c>
      <c r="D806" s="12">
        <v>0.2</v>
      </c>
      <c r="E806" s="12">
        <v>0.9</v>
      </c>
      <c r="F806" s="12">
        <v>3.4</v>
      </c>
      <c r="G806" s="12">
        <v>-0.45318637626563346</v>
      </c>
    </row>
    <row r="807" spans="1:7" x14ac:dyDescent="0.25">
      <c r="A807" s="13" t="s">
        <v>103</v>
      </c>
      <c r="B807" s="12">
        <v>2.2999999999999998</v>
      </c>
      <c r="C807" s="12">
        <v>0.2</v>
      </c>
      <c r="D807" s="12">
        <v>0.2</v>
      </c>
      <c r="E807" s="12">
        <v>0.9</v>
      </c>
      <c r="F807" s="12">
        <v>3.4</v>
      </c>
      <c r="G807" s="12">
        <v>-0.45318637626563346</v>
      </c>
    </row>
    <row r="808" spans="1:7" x14ac:dyDescent="0.25">
      <c r="A808" s="11" t="s">
        <v>41</v>
      </c>
      <c r="B808" s="12">
        <v>21.8</v>
      </c>
      <c r="C808" s="12">
        <v>6.9</v>
      </c>
      <c r="D808" s="12">
        <v>1.9</v>
      </c>
      <c r="E808" s="12">
        <v>0.2</v>
      </c>
      <c r="F808" s="12">
        <v>5.7</v>
      </c>
      <c r="G808" s="12">
        <v>1.8103491856879537</v>
      </c>
    </row>
    <row r="809" spans="1:7" x14ac:dyDescent="0.25">
      <c r="A809" s="13" t="s">
        <v>20</v>
      </c>
      <c r="B809" s="12">
        <v>21.8</v>
      </c>
      <c r="C809" s="12">
        <v>6.9</v>
      </c>
      <c r="D809" s="12">
        <v>1.9</v>
      </c>
      <c r="E809" s="12">
        <v>0.2</v>
      </c>
      <c r="F809" s="12">
        <v>5.7</v>
      </c>
      <c r="G809" s="12">
        <v>1.8103491856879537</v>
      </c>
    </row>
    <row r="810" spans="1:7" x14ac:dyDescent="0.25">
      <c r="A810" s="11" t="s">
        <v>57</v>
      </c>
      <c r="B810" s="12">
        <v>19.8</v>
      </c>
      <c r="C810" s="12">
        <v>0.8</v>
      </c>
      <c r="D810" s="12">
        <v>0.5</v>
      </c>
      <c r="E810" s="12">
        <v>0.3</v>
      </c>
      <c r="F810" s="12">
        <v>6.5</v>
      </c>
      <c r="G810" s="12">
        <v>0.65630490066137082</v>
      </c>
    </row>
    <row r="811" spans="1:7" x14ac:dyDescent="0.25">
      <c r="A811" s="13" t="s">
        <v>49</v>
      </c>
      <c r="B811" s="12">
        <v>19.8</v>
      </c>
      <c r="C811" s="12">
        <v>0.8</v>
      </c>
      <c r="D811" s="12">
        <v>0.5</v>
      </c>
      <c r="E811" s="12">
        <v>0.3</v>
      </c>
      <c r="F811" s="12">
        <v>6.5</v>
      </c>
      <c r="G811" s="12">
        <v>0.65630490066137082</v>
      </c>
    </row>
    <row r="812" spans="1:7" x14ac:dyDescent="0.25">
      <c r="A812" s="11" t="s">
        <v>500</v>
      </c>
      <c r="B812" s="12">
        <v>1.2</v>
      </c>
      <c r="C812" s="12">
        <v>0.2</v>
      </c>
      <c r="D812" s="12">
        <v>0</v>
      </c>
      <c r="E812" s="12">
        <v>0</v>
      </c>
      <c r="F812" s="12">
        <v>0.8</v>
      </c>
      <c r="G812" s="12">
        <v>-1.1000499705572873</v>
      </c>
    </row>
    <row r="813" spans="1:7" x14ac:dyDescent="0.25">
      <c r="A813" s="13" t="s">
        <v>20</v>
      </c>
      <c r="B813" s="12">
        <v>1.2</v>
      </c>
      <c r="C813" s="12">
        <v>0.2</v>
      </c>
      <c r="D813" s="12">
        <v>0</v>
      </c>
      <c r="E813" s="12">
        <v>0</v>
      </c>
      <c r="F813" s="12">
        <v>0.8</v>
      </c>
      <c r="G813" s="12">
        <v>-1.1000499705572873</v>
      </c>
    </row>
    <row r="814" spans="1:7" x14ac:dyDescent="0.25">
      <c r="A814" s="11" t="s">
        <v>465</v>
      </c>
      <c r="B814" s="12">
        <v>2.2999999999999998</v>
      </c>
      <c r="C814" s="12">
        <v>0.1</v>
      </c>
      <c r="D814" s="12">
        <v>0.1</v>
      </c>
      <c r="E814" s="12">
        <v>0.5</v>
      </c>
      <c r="F814" s="12">
        <v>1.5</v>
      </c>
      <c r="G814" s="12">
        <v>-0.79062645886700089</v>
      </c>
    </row>
    <row r="815" spans="1:7" x14ac:dyDescent="0.25">
      <c r="A815" s="13" t="s">
        <v>30</v>
      </c>
      <c r="B815" s="12">
        <v>2.2999999999999998</v>
      </c>
      <c r="C815" s="12">
        <v>0.1</v>
      </c>
      <c r="D815" s="12">
        <v>0.1</v>
      </c>
      <c r="E815" s="12">
        <v>0.5</v>
      </c>
      <c r="F815" s="12">
        <v>1.5</v>
      </c>
      <c r="G815" s="12">
        <v>-0.79062645886700089</v>
      </c>
    </row>
    <row r="816" spans="1:7" x14ac:dyDescent="0.25">
      <c r="A816" s="11" t="s">
        <v>255</v>
      </c>
      <c r="B816" s="12">
        <v>8</v>
      </c>
      <c r="C816" s="12">
        <v>1.6</v>
      </c>
      <c r="D816" s="12">
        <v>0.5</v>
      </c>
      <c r="E816" s="12">
        <v>0.8</v>
      </c>
      <c r="F816" s="12">
        <v>3.7</v>
      </c>
      <c r="G816" s="12">
        <v>8.5566898467324223E-2</v>
      </c>
    </row>
    <row r="817" spans="1:7" x14ac:dyDescent="0.25">
      <c r="A817" s="13" t="s">
        <v>73</v>
      </c>
      <c r="B817" s="12">
        <v>8</v>
      </c>
      <c r="C817" s="12">
        <v>1.6</v>
      </c>
      <c r="D817" s="12">
        <v>0.5</v>
      </c>
      <c r="E817" s="12">
        <v>0.8</v>
      </c>
      <c r="F817" s="12">
        <v>3.7</v>
      </c>
      <c r="G817" s="12">
        <v>8.5566898467324223E-2</v>
      </c>
    </row>
    <row r="818" spans="1:7" x14ac:dyDescent="0.25">
      <c r="A818" s="11" t="s">
        <v>293</v>
      </c>
      <c r="B818" s="12">
        <v>6.6</v>
      </c>
      <c r="C818" s="12">
        <v>0.5</v>
      </c>
      <c r="D818" s="12">
        <v>0.5</v>
      </c>
      <c r="E818" s="12">
        <v>1.2</v>
      </c>
      <c r="F818" s="12">
        <v>6.8</v>
      </c>
      <c r="G818" s="12">
        <v>0.28216599998122233</v>
      </c>
    </row>
    <row r="819" spans="1:7" x14ac:dyDescent="0.25">
      <c r="A819" s="13" t="s">
        <v>45</v>
      </c>
      <c r="B819" s="12">
        <v>6.6</v>
      </c>
      <c r="C819" s="12">
        <v>0.5</v>
      </c>
      <c r="D819" s="12">
        <v>0.5</v>
      </c>
      <c r="E819" s="12">
        <v>1.2</v>
      </c>
      <c r="F819" s="12">
        <v>6.8</v>
      </c>
      <c r="G819" s="12">
        <v>0.28216599998122233</v>
      </c>
    </row>
    <row r="820" spans="1:7" x14ac:dyDescent="0.25">
      <c r="A820" s="11" t="s">
        <v>454</v>
      </c>
      <c r="B820" s="12">
        <v>2.5</v>
      </c>
      <c r="C820" s="12">
        <v>0</v>
      </c>
      <c r="D820" s="12">
        <v>0.5</v>
      </c>
      <c r="E820" s="12">
        <v>0</v>
      </c>
      <c r="F820" s="12">
        <v>1.5</v>
      </c>
      <c r="G820" s="12">
        <v>-0.82692600032900176</v>
      </c>
    </row>
    <row r="821" spans="1:7" x14ac:dyDescent="0.25">
      <c r="A821" s="13" t="s">
        <v>30</v>
      </c>
      <c r="B821" s="12">
        <v>2.5</v>
      </c>
      <c r="C821" s="12">
        <v>0</v>
      </c>
      <c r="D821" s="12">
        <v>0.5</v>
      </c>
      <c r="E821" s="12">
        <v>0</v>
      </c>
      <c r="F821" s="12">
        <v>1.5</v>
      </c>
      <c r="G821" s="12">
        <v>-0.82692600032900176</v>
      </c>
    </row>
    <row r="822" spans="1:7" x14ac:dyDescent="0.25">
      <c r="A822" s="11" t="s">
        <v>516</v>
      </c>
      <c r="B822" s="12">
        <v>0.5</v>
      </c>
      <c r="C822" s="12">
        <v>0.5</v>
      </c>
      <c r="D822" s="12">
        <v>0.5</v>
      </c>
      <c r="E822" s="12">
        <v>0</v>
      </c>
      <c r="F822" s="12">
        <v>0</v>
      </c>
      <c r="G822" s="12">
        <v>-0.99592047941111794</v>
      </c>
    </row>
    <row r="823" spans="1:7" x14ac:dyDescent="0.25">
      <c r="A823" s="13" t="s">
        <v>47</v>
      </c>
      <c r="B823" s="12">
        <v>0.5</v>
      </c>
      <c r="C823" s="12">
        <v>0.5</v>
      </c>
      <c r="D823" s="12">
        <v>0.5</v>
      </c>
      <c r="E823" s="12">
        <v>0</v>
      </c>
      <c r="F823" s="12">
        <v>0</v>
      </c>
      <c r="G823" s="12">
        <v>-0.99592047941111794</v>
      </c>
    </row>
    <row r="824" spans="1:7" x14ac:dyDescent="0.25">
      <c r="A824" s="11" t="s">
        <v>115</v>
      </c>
      <c r="B824" s="12">
        <v>15.1</v>
      </c>
      <c r="C824" s="12">
        <v>1</v>
      </c>
      <c r="D824" s="12">
        <v>0.5</v>
      </c>
      <c r="E824" s="12">
        <v>2.7</v>
      </c>
      <c r="F824" s="12">
        <v>8.8000000000000007</v>
      </c>
      <c r="G824" s="12">
        <v>1.4537613677846997</v>
      </c>
    </row>
    <row r="825" spans="1:7" x14ac:dyDescent="0.25">
      <c r="A825" s="13" t="s">
        <v>20</v>
      </c>
      <c r="B825" s="12">
        <v>15.1</v>
      </c>
      <c r="C825" s="12">
        <v>1</v>
      </c>
      <c r="D825" s="12">
        <v>0.5</v>
      </c>
      <c r="E825" s="12">
        <v>2.7</v>
      </c>
      <c r="F825" s="12">
        <v>8.8000000000000007</v>
      </c>
      <c r="G825" s="12">
        <v>1.4537613677846997</v>
      </c>
    </row>
    <row r="826" spans="1:7" x14ac:dyDescent="0.25">
      <c r="A826" s="11" t="s">
        <v>487</v>
      </c>
      <c r="B826" s="12">
        <v>1.7</v>
      </c>
      <c r="C826" s="12">
        <v>0.3</v>
      </c>
      <c r="D826" s="12">
        <v>0.1</v>
      </c>
      <c r="E826" s="12">
        <v>0</v>
      </c>
      <c r="F826" s="12">
        <v>0.7</v>
      </c>
      <c r="G826" s="12">
        <v>-1.0371598411249454</v>
      </c>
    </row>
    <row r="827" spans="1:7" x14ac:dyDescent="0.25">
      <c r="A827" s="13" t="s">
        <v>47</v>
      </c>
      <c r="B827" s="12">
        <v>1.7</v>
      </c>
      <c r="C827" s="12">
        <v>0.3</v>
      </c>
      <c r="D827" s="12">
        <v>0.1</v>
      </c>
      <c r="E827" s="12">
        <v>0</v>
      </c>
      <c r="F827" s="12">
        <v>0.7</v>
      </c>
      <c r="G827" s="12">
        <v>-1.0371598411249454</v>
      </c>
    </row>
    <row r="828" spans="1:7" x14ac:dyDescent="0.25">
      <c r="A828" s="11" t="s">
        <v>495</v>
      </c>
      <c r="B828" s="12">
        <v>1.5</v>
      </c>
      <c r="C828" s="12">
        <v>0</v>
      </c>
      <c r="D828" s="12">
        <v>1</v>
      </c>
      <c r="E828" s="12">
        <v>0</v>
      </c>
      <c r="F828" s="12">
        <v>0.5</v>
      </c>
      <c r="G828" s="12">
        <v>-0.78729761692927525</v>
      </c>
    </row>
    <row r="829" spans="1:7" x14ac:dyDescent="0.25">
      <c r="A829" s="13" t="s">
        <v>47</v>
      </c>
      <c r="B829" s="12">
        <v>1.5</v>
      </c>
      <c r="C829" s="12">
        <v>0</v>
      </c>
      <c r="D829" s="12">
        <v>1</v>
      </c>
      <c r="E829" s="12">
        <v>0</v>
      </c>
      <c r="F829" s="12">
        <v>0.5</v>
      </c>
      <c r="G829" s="12">
        <v>-0.78729761692927525</v>
      </c>
    </row>
    <row r="830" spans="1:7" x14ac:dyDescent="0.25">
      <c r="A830" s="11" t="s">
        <v>388</v>
      </c>
      <c r="B830" s="12">
        <v>3.9</v>
      </c>
      <c r="C830" s="12">
        <v>0.2</v>
      </c>
      <c r="D830" s="12">
        <v>0.2</v>
      </c>
      <c r="E830" s="12">
        <v>0</v>
      </c>
      <c r="F830" s="12">
        <v>1.4</v>
      </c>
      <c r="G830" s="12">
        <v>-0.84434238041207543</v>
      </c>
    </row>
    <row r="831" spans="1:7" x14ac:dyDescent="0.25">
      <c r="A831" s="13" t="s">
        <v>26</v>
      </c>
      <c r="B831" s="12">
        <v>3.9</v>
      </c>
      <c r="C831" s="12">
        <v>0.2</v>
      </c>
      <c r="D831" s="12">
        <v>0.2</v>
      </c>
      <c r="E831" s="12">
        <v>0</v>
      </c>
      <c r="F831" s="12">
        <v>1.4</v>
      </c>
      <c r="G831" s="12">
        <v>-0.84434238041207543</v>
      </c>
    </row>
    <row r="832" spans="1:7" x14ac:dyDescent="0.25">
      <c r="A832" s="11" t="s">
        <v>379</v>
      </c>
      <c r="B832" s="12">
        <v>4.0999999999999996</v>
      </c>
      <c r="C832" s="12">
        <v>0.9</v>
      </c>
      <c r="D832" s="12">
        <v>0.7</v>
      </c>
      <c r="E832" s="12">
        <v>0.5</v>
      </c>
      <c r="F832" s="12">
        <v>1.9</v>
      </c>
      <c r="G832" s="12">
        <v>-0.37197223318396055</v>
      </c>
    </row>
    <row r="833" spans="1:7" x14ac:dyDescent="0.25">
      <c r="A833" s="13" t="s">
        <v>24</v>
      </c>
      <c r="B833" s="12">
        <v>4.0999999999999996</v>
      </c>
      <c r="C833" s="12">
        <v>0.9</v>
      </c>
      <c r="D833" s="12">
        <v>0.7</v>
      </c>
      <c r="E833" s="12">
        <v>0.5</v>
      </c>
      <c r="F833" s="12">
        <v>1.9</v>
      </c>
      <c r="G833" s="12">
        <v>-0.37197223318396055</v>
      </c>
    </row>
    <row r="834" spans="1:7" x14ac:dyDescent="0.25">
      <c r="A834" s="11" t="s">
        <v>507</v>
      </c>
      <c r="B834" s="12">
        <v>1</v>
      </c>
      <c r="C834" s="12">
        <v>0</v>
      </c>
      <c r="D834" s="12">
        <v>0</v>
      </c>
      <c r="E834" s="12">
        <v>0</v>
      </c>
      <c r="F834" s="12">
        <v>1</v>
      </c>
      <c r="G834" s="12">
        <v>-1.1160875659608973</v>
      </c>
    </row>
    <row r="835" spans="1:7" x14ac:dyDescent="0.25">
      <c r="A835" s="13" t="s">
        <v>47</v>
      </c>
      <c r="B835" s="12">
        <v>1</v>
      </c>
      <c r="C835" s="12">
        <v>0</v>
      </c>
      <c r="D835" s="12">
        <v>0</v>
      </c>
      <c r="E835" s="12">
        <v>0</v>
      </c>
      <c r="F835" s="12">
        <v>1</v>
      </c>
      <c r="G835" s="12">
        <v>-1.1160875659608973</v>
      </c>
    </row>
    <row r="836" spans="1:7" x14ac:dyDescent="0.25">
      <c r="A836" s="11" t="s">
        <v>444</v>
      </c>
      <c r="B836" s="12">
        <v>2.8</v>
      </c>
      <c r="C836" s="12">
        <v>1.5</v>
      </c>
      <c r="D836" s="12">
        <v>0.5</v>
      </c>
      <c r="E836" s="12">
        <v>0</v>
      </c>
      <c r="F836" s="12">
        <v>0.9</v>
      </c>
      <c r="G836" s="12">
        <v>-0.69537908683643823</v>
      </c>
    </row>
    <row r="837" spans="1:7" x14ac:dyDescent="0.25">
      <c r="A837" s="13" t="s">
        <v>45</v>
      </c>
      <c r="B837" s="12">
        <v>2.8</v>
      </c>
      <c r="C837" s="12">
        <v>1.5</v>
      </c>
      <c r="D837" s="12">
        <v>0.5</v>
      </c>
      <c r="E837" s="12">
        <v>0</v>
      </c>
      <c r="F837" s="12">
        <v>0.9</v>
      </c>
      <c r="G837" s="12">
        <v>-0.69537908683643823</v>
      </c>
    </row>
    <row r="838" spans="1:7" x14ac:dyDescent="0.25">
      <c r="A838" s="11" t="s">
        <v>467</v>
      </c>
      <c r="B838" s="12">
        <v>2.2000000000000002</v>
      </c>
      <c r="C838" s="12">
        <v>0.3</v>
      </c>
      <c r="D838" s="12">
        <v>0.4</v>
      </c>
      <c r="E838" s="12">
        <v>0</v>
      </c>
      <c r="F838" s="12">
        <v>1</v>
      </c>
      <c r="G838" s="12">
        <v>-0.88417474787526196</v>
      </c>
    </row>
    <row r="839" spans="1:7" x14ac:dyDescent="0.25">
      <c r="A839" s="13" t="s">
        <v>22</v>
      </c>
      <c r="B839" s="12">
        <v>2.2000000000000002</v>
      </c>
      <c r="C839" s="12">
        <v>0.3</v>
      </c>
      <c r="D839" s="12">
        <v>0.4</v>
      </c>
      <c r="E839" s="12">
        <v>0</v>
      </c>
      <c r="F839" s="12">
        <v>1</v>
      </c>
      <c r="G839" s="12">
        <v>-0.88417474787526196</v>
      </c>
    </row>
    <row r="840" spans="1:7" x14ac:dyDescent="0.25">
      <c r="A840" s="11" t="s">
        <v>250</v>
      </c>
      <c r="B840" s="12">
        <v>8.3000000000000007</v>
      </c>
      <c r="C840" s="12">
        <v>3.2</v>
      </c>
      <c r="D840" s="12">
        <v>1.2</v>
      </c>
      <c r="E840" s="12">
        <v>0.4</v>
      </c>
      <c r="F840" s="12">
        <v>3.2</v>
      </c>
      <c r="G840" s="12">
        <v>0.33828803092659299</v>
      </c>
    </row>
    <row r="841" spans="1:7" x14ac:dyDescent="0.25">
      <c r="A841" s="13" t="s">
        <v>52</v>
      </c>
      <c r="B841" s="12">
        <v>8.3000000000000007</v>
      </c>
      <c r="C841" s="12">
        <v>3.2</v>
      </c>
      <c r="D841" s="12">
        <v>1.2</v>
      </c>
      <c r="E841" s="12">
        <v>0.4</v>
      </c>
      <c r="F841" s="12">
        <v>3.2</v>
      </c>
      <c r="G841" s="12">
        <v>0.33828803092659299</v>
      </c>
    </row>
    <row r="842" spans="1:7" x14ac:dyDescent="0.25">
      <c r="A842" s="11" t="s">
        <v>497</v>
      </c>
      <c r="B842" s="12">
        <v>1.4</v>
      </c>
      <c r="C842" s="12">
        <v>0.1</v>
      </c>
      <c r="D842" s="12">
        <v>0.2</v>
      </c>
      <c r="E842" s="12">
        <v>0.1</v>
      </c>
      <c r="F842" s="12">
        <v>1.8</v>
      </c>
      <c r="G842" s="12">
        <v>-0.91656270053930244</v>
      </c>
    </row>
    <row r="843" spans="1:7" x14ac:dyDescent="0.25">
      <c r="A843" s="13" t="s">
        <v>54</v>
      </c>
      <c r="B843" s="12">
        <v>1.4</v>
      </c>
      <c r="C843" s="12">
        <v>0.1</v>
      </c>
      <c r="D843" s="12">
        <v>0.2</v>
      </c>
      <c r="E843" s="12">
        <v>0.1</v>
      </c>
      <c r="F843" s="12">
        <v>1.8</v>
      </c>
      <c r="G843" s="12">
        <v>-0.91656270053930244</v>
      </c>
    </row>
    <row r="844" spans="1:7" x14ac:dyDescent="0.25">
      <c r="A844" s="11" t="s">
        <v>192</v>
      </c>
      <c r="B844" s="12">
        <v>10.4</v>
      </c>
      <c r="C844" s="12">
        <v>1.6</v>
      </c>
      <c r="D844" s="12">
        <v>1.2</v>
      </c>
      <c r="E844" s="12">
        <v>0.5</v>
      </c>
      <c r="F844" s="12">
        <v>6.5</v>
      </c>
      <c r="G844" s="12">
        <v>0.57183659974133727</v>
      </c>
    </row>
    <row r="845" spans="1:7" x14ac:dyDescent="0.25">
      <c r="A845" s="13" t="s">
        <v>45</v>
      </c>
      <c r="B845" s="12">
        <v>10.4</v>
      </c>
      <c r="C845" s="12">
        <v>1.6</v>
      </c>
      <c r="D845" s="12">
        <v>1.2</v>
      </c>
      <c r="E845" s="12">
        <v>0.5</v>
      </c>
      <c r="F845" s="12">
        <v>6.5</v>
      </c>
      <c r="G845" s="12">
        <v>0.57183659974133727</v>
      </c>
    </row>
    <row r="846" spans="1:7" x14ac:dyDescent="0.25">
      <c r="A846" s="11" t="s">
        <v>330</v>
      </c>
      <c r="B846" s="12">
        <v>5.6</v>
      </c>
      <c r="C846" s="12">
        <v>0.8</v>
      </c>
      <c r="D846" s="12">
        <v>0.5</v>
      </c>
      <c r="E846" s="12">
        <v>0.8</v>
      </c>
      <c r="F846" s="12">
        <v>4.5999999999999996</v>
      </c>
      <c r="G846" s="12">
        <v>-5.2541924736724172E-2</v>
      </c>
    </row>
    <row r="847" spans="1:7" x14ac:dyDescent="0.25">
      <c r="A847" s="13" t="s">
        <v>73</v>
      </c>
      <c r="B847" s="12">
        <v>5.6</v>
      </c>
      <c r="C847" s="12">
        <v>0.8</v>
      </c>
      <c r="D847" s="12">
        <v>0.5</v>
      </c>
      <c r="E847" s="12">
        <v>0.8</v>
      </c>
      <c r="F847" s="12">
        <v>4.5999999999999996</v>
      </c>
      <c r="G847" s="12">
        <v>-5.2541924736724172E-2</v>
      </c>
    </row>
    <row r="848" spans="1:7" x14ac:dyDescent="0.25">
      <c r="A848" s="11" t="s">
        <v>268</v>
      </c>
      <c r="B848" s="12">
        <v>7.5</v>
      </c>
      <c r="C848" s="12">
        <v>3.7</v>
      </c>
      <c r="D848" s="12">
        <v>0.7</v>
      </c>
      <c r="E848" s="12">
        <v>0</v>
      </c>
      <c r="F848" s="12">
        <v>2.2000000000000002</v>
      </c>
      <c r="G848" s="12">
        <v>-3.8934525398281988E-2</v>
      </c>
    </row>
    <row r="849" spans="1:7" x14ac:dyDescent="0.25">
      <c r="A849" s="13" t="s">
        <v>66</v>
      </c>
      <c r="B849" s="12">
        <v>7.5</v>
      </c>
      <c r="C849" s="12">
        <v>3.7</v>
      </c>
      <c r="D849" s="12">
        <v>0.7</v>
      </c>
      <c r="E849" s="12">
        <v>0</v>
      </c>
      <c r="F849" s="12">
        <v>2.2000000000000002</v>
      </c>
      <c r="G849" s="12">
        <v>-3.8934525398281988E-2</v>
      </c>
    </row>
    <row r="850" spans="1:7" x14ac:dyDescent="0.25">
      <c r="A850" s="11" t="s">
        <v>491</v>
      </c>
      <c r="B850" s="12">
        <v>1.7</v>
      </c>
      <c r="C850" s="12">
        <v>0.4</v>
      </c>
      <c r="D850" s="12">
        <v>0.2</v>
      </c>
      <c r="E850" s="12">
        <v>0.1</v>
      </c>
      <c r="F850" s="12">
        <v>1.5</v>
      </c>
      <c r="G850" s="12">
        <v>-0.89250630743388748</v>
      </c>
    </row>
    <row r="851" spans="1:7" x14ac:dyDescent="0.25">
      <c r="A851" s="13" t="s">
        <v>43</v>
      </c>
      <c r="B851" s="12">
        <v>1.7</v>
      </c>
      <c r="C851" s="12">
        <v>0.4</v>
      </c>
      <c r="D851" s="12">
        <v>0.2</v>
      </c>
      <c r="E851" s="12">
        <v>0.1</v>
      </c>
      <c r="F851" s="12">
        <v>1.5</v>
      </c>
      <c r="G851" s="12">
        <v>-0.89250630743388748</v>
      </c>
    </row>
    <row r="852" spans="1:7" x14ac:dyDescent="0.25">
      <c r="A852" s="11" t="s">
        <v>498</v>
      </c>
      <c r="B852" s="12">
        <v>1.3</v>
      </c>
      <c r="C852" s="12">
        <v>0.2</v>
      </c>
      <c r="D852" s="12">
        <v>0.2</v>
      </c>
      <c r="E852" s="12">
        <v>0.2</v>
      </c>
      <c r="F852" s="12">
        <v>1.5</v>
      </c>
      <c r="G852" s="12">
        <v>-0.90037498619195278</v>
      </c>
    </row>
    <row r="853" spans="1:7" x14ac:dyDescent="0.25">
      <c r="A853" s="13" t="s">
        <v>71</v>
      </c>
      <c r="B853" s="12">
        <v>1.3</v>
      </c>
      <c r="C853" s="12">
        <v>0.2</v>
      </c>
      <c r="D853" s="12">
        <v>0.2</v>
      </c>
      <c r="E853" s="12">
        <v>0.2</v>
      </c>
      <c r="F853" s="12">
        <v>1.5</v>
      </c>
      <c r="G853" s="12">
        <v>-0.90037498619195278</v>
      </c>
    </row>
    <row r="854" spans="1:7" x14ac:dyDescent="0.25">
      <c r="A854" s="11" t="s">
        <v>144</v>
      </c>
      <c r="B854" s="12">
        <v>13.2</v>
      </c>
      <c r="C854" s="12">
        <v>3</v>
      </c>
      <c r="D854" s="12">
        <v>0.6</v>
      </c>
      <c r="E854" s="12">
        <v>1.2</v>
      </c>
      <c r="F854" s="12">
        <v>8.3000000000000007</v>
      </c>
      <c r="G854" s="12">
        <v>1.0507995680825524</v>
      </c>
    </row>
    <row r="855" spans="1:7" x14ac:dyDescent="0.25">
      <c r="A855" s="13" t="s">
        <v>47</v>
      </c>
      <c r="B855" s="12">
        <v>13.2</v>
      </c>
      <c r="C855" s="12">
        <v>3</v>
      </c>
      <c r="D855" s="12">
        <v>0.6</v>
      </c>
      <c r="E855" s="12">
        <v>1.2</v>
      </c>
      <c r="F855" s="12">
        <v>8.3000000000000007</v>
      </c>
      <c r="G855" s="12">
        <v>1.0507995680825524</v>
      </c>
    </row>
    <row r="856" spans="1:7" x14ac:dyDescent="0.25">
      <c r="A856" s="11" t="s">
        <v>31</v>
      </c>
      <c r="B856" s="12">
        <v>24</v>
      </c>
      <c r="C856" s="12">
        <v>8.5</v>
      </c>
      <c r="D856" s="12">
        <v>1.6</v>
      </c>
      <c r="E856" s="12">
        <v>0.2</v>
      </c>
      <c r="F856" s="12">
        <v>4.3</v>
      </c>
      <c r="G856" s="12">
        <v>1.8825171471641742</v>
      </c>
    </row>
    <row r="857" spans="1:7" x14ac:dyDescent="0.25">
      <c r="A857" s="13" t="s">
        <v>32</v>
      </c>
      <c r="B857" s="12">
        <v>24</v>
      </c>
      <c r="C857" s="12">
        <v>8.5</v>
      </c>
      <c r="D857" s="12">
        <v>1.6</v>
      </c>
      <c r="E857" s="12">
        <v>0.2</v>
      </c>
      <c r="F857" s="12">
        <v>4.3</v>
      </c>
      <c r="G857" s="12">
        <v>1.8825171471641742</v>
      </c>
    </row>
    <row r="858" spans="1:7" x14ac:dyDescent="0.25">
      <c r="A858" s="11" t="s">
        <v>489</v>
      </c>
      <c r="B858" s="12">
        <v>1.7</v>
      </c>
      <c r="C858" s="12">
        <v>0.6</v>
      </c>
      <c r="D858" s="12">
        <v>0.7</v>
      </c>
      <c r="E858" s="12">
        <v>0.1</v>
      </c>
      <c r="F858" s="12">
        <v>1.1000000000000001</v>
      </c>
      <c r="G858" s="12">
        <v>-0.73110509294599912</v>
      </c>
    </row>
    <row r="859" spans="1:7" x14ac:dyDescent="0.25">
      <c r="A859" s="13" t="s">
        <v>30</v>
      </c>
      <c r="B859" s="12">
        <v>1.7</v>
      </c>
      <c r="C859" s="12">
        <v>0.6</v>
      </c>
      <c r="D859" s="12">
        <v>0.7</v>
      </c>
      <c r="E859" s="12">
        <v>0.1</v>
      </c>
      <c r="F859" s="12">
        <v>1.1000000000000001</v>
      </c>
      <c r="G859" s="12">
        <v>-0.73110509294599912</v>
      </c>
    </row>
    <row r="860" spans="1:7" x14ac:dyDescent="0.25">
      <c r="A860" s="11" t="s">
        <v>282</v>
      </c>
      <c r="B860" s="12">
        <v>6.9</v>
      </c>
      <c r="C860" s="12">
        <v>5.6</v>
      </c>
      <c r="D860" s="12">
        <v>1</v>
      </c>
      <c r="E860" s="12">
        <v>0.1</v>
      </c>
      <c r="F860" s="12">
        <v>2.9</v>
      </c>
      <c r="G860" s="12">
        <v>0.33321729113020504</v>
      </c>
    </row>
    <row r="861" spans="1:7" x14ac:dyDescent="0.25">
      <c r="A861" s="13" t="s">
        <v>32</v>
      </c>
      <c r="B861" s="12">
        <v>6.9</v>
      </c>
      <c r="C861" s="12">
        <v>5.6</v>
      </c>
      <c r="D861" s="12">
        <v>1</v>
      </c>
      <c r="E861" s="12">
        <v>0.1</v>
      </c>
      <c r="F861" s="12">
        <v>2.9</v>
      </c>
      <c r="G861" s="12">
        <v>0.33321729113020504</v>
      </c>
    </row>
    <row r="862" spans="1:7" x14ac:dyDescent="0.25">
      <c r="A862" s="11" t="s">
        <v>288</v>
      </c>
      <c r="B862" s="12">
        <v>6.8</v>
      </c>
      <c r="C862" s="12">
        <v>5.7</v>
      </c>
      <c r="D862" s="12">
        <v>0.5</v>
      </c>
      <c r="E862" s="12">
        <v>0.1</v>
      </c>
      <c r="F862" s="12">
        <v>1.9</v>
      </c>
      <c r="G862" s="12">
        <v>8.6382251408016475E-2</v>
      </c>
    </row>
    <row r="863" spans="1:7" x14ac:dyDescent="0.25">
      <c r="A863" s="13" t="s">
        <v>73</v>
      </c>
      <c r="B863" s="12">
        <v>6.8</v>
      </c>
      <c r="C863" s="12">
        <v>5.7</v>
      </c>
      <c r="D863" s="12">
        <v>0.5</v>
      </c>
      <c r="E863" s="12">
        <v>0.1</v>
      </c>
      <c r="F863" s="12">
        <v>1.9</v>
      </c>
      <c r="G863" s="12">
        <v>8.6382251408016475E-2</v>
      </c>
    </row>
    <row r="864" spans="1:7" x14ac:dyDescent="0.25">
      <c r="A864" s="11" t="s">
        <v>421</v>
      </c>
      <c r="B864" s="12">
        <v>3.3</v>
      </c>
      <c r="C864" s="12">
        <v>0.2</v>
      </c>
      <c r="D864" s="12">
        <v>0.2</v>
      </c>
      <c r="E864" s="12">
        <v>0.1</v>
      </c>
      <c r="F864" s="12">
        <v>1.1000000000000001</v>
      </c>
      <c r="G864" s="12">
        <v>-0.86477425282418996</v>
      </c>
    </row>
    <row r="865" spans="1:7" x14ac:dyDescent="0.25">
      <c r="A865" s="13" t="s">
        <v>38</v>
      </c>
      <c r="B865" s="12">
        <v>3.3</v>
      </c>
      <c r="C865" s="12">
        <v>0.2</v>
      </c>
      <c r="D865" s="12">
        <v>0.2</v>
      </c>
      <c r="E865" s="12">
        <v>0.1</v>
      </c>
      <c r="F865" s="12">
        <v>1.1000000000000001</v>
      </c>
      <c r="G865" s="12">
        <v>-0.86477425282418996</v>
      </c>
    </row>
    <row r="866" spans="1:7" x14ac:dyDescent="0.25">
      <c r="A866" s="11" t="s">
        <v>420</v>
      </c>
      <c r="B866" s="12">
        <v>3.3</v>
      </c>
      <c r="C866" s="12">
        <v>0.5</v>
      </c>
      <c r="D866" s="12">
        <v>0.5</v>
      </c>
      <c r="E866" s="12">
        <v>0.7</v>
      </c>
      <c r="F866" s="12">
        <v>4.0999999999999996</v>
      </c>
      <c r="G866" s="12">
        <v>-0.27847181748173444</v>
      </c>
    </row>
    <row r="867" spans="1:7" x14ac:dyDescent="0.25">
      <c r="A867" s="13" t="s">
        <v>20</v>
      </c>
      <c r="B867" s="12">
        <v>3.3</v>
      </c>
      <c r="C867" s="12">
        <v>0.5</v>
      </c>
      <c r="D867" s="12">
        <v>0.5</v>
      </c>
      <c r="E867" s="12">
        <v>0.7</v>
      </c>
      <c r="F867" s="12">
        <v>4.0999999999999996</v>
      </c>
      <c r="G867" s="12">
        <v>-0.27847181748173444</v>
      </c>
    </row>
    <row r="868" spans="1:7" x14ac:dyDescent="0.25">
      <c r="A868" s="11" t="s">
        <v>150</v>
      </c>
      <c r="B868" s="12">
        <v>13</v>
      </c>
      <c r="C868" s="12">
        <v>1.1000000000000001</v>
      </c>
      <c r="D868" s="12">
        <v>0.5</v>
      </c>
      <c r="E868" s="12">
        <v>1.4</v>
      </c>
      <c r="F868" s="12">
        <v>6.8</v>
      </c>
      <c r="G868" s="12">
        <v>0.74543966377172799</v>
      </c>
    </row>
    <row r="869" spans="1:7" x14ac:dyDescent="0.25">
      <c r="A869" s="13" t="s">
        <v>107</v>
      </c>
      <c r="B869" s="12">
        <v>13</v>
      </c>
      <c r="C869" s="12">
        <v>1.1000000000000001</v>
      </c>
      <c r="D869" s="12">
        <v>0.5</v>
      </c>
      <c r="E869" s="12">
        <v>1.4</v>
      </c>
      <c r="F869" s="12">
        <v>6.8</v>
      </c>
      <c r="G869" s="12">
        <v>0.74543966377172799</v>
      </c>
    </row>
    <row r="870" spans="1:7" x14ac:dyDescent="0.25">
      <c r="A870" s="11" t="s">
        <v>318</v>
      </c>
      <c r="B870" s="12">
        <v>6</v>
      </c>
      <c r="C870" s="12">
        <v>1.6</v>
      </c>
      <c r="D870" s="12">
        <v>0.5</v>
      </c>
      <c r="E870" s="12">
        <v>0.3</v>
      </c>
      <c r="F870" s="12">
        <v>3.1</v>
      </c>
      <c r="G870" s="12">
        <v>-0.23853961758259101</v>
      </c>
    </row>
    <row r="871" spans="1:7" x14ac:dyDescent="0.25">
      <c r="A871" s="13" t="s">
        <v>85</v>
      </c>
      <c r="B871" s="12">
        <v>6</v>
      </c>
      <c r="C871" s="12">
        <v>1.6</v>
      </c>
      <c r="D871" s="12">
        <v>0.5</v>
      </c>
      <c r="E871" s="12">
        <v>0.3</v>
      </c>
      <c r="F871" s="12">
        <v>3.1</v>
      </c>
      <c r="G871" s="12">
        <v>-0.23853961758259101</v>
      </c>
    </row>
    <row r="872" spans="1:7" x14ac:dyDescent="0.25">
      <c r="A872" s="11" t="s">
        <v>162</v>
      </c>
      <c r="B872" s="12">
        <v>12.1</v>
      </c>
      <c r="C872" s="12">
        <v>1.1000000000000001</v>
      </c>
      <c r="D872" s="12">
        <v>0.7</v>
      </c>
      <c r="E872" s="12">
        <v>1.3</v>
      </c>
      <c r="F872" s="12">
        <v>6.9</v>
      </c>
      <c r="G872" s="12">
        <v>0.74149319854414697</v>
      </c>
    </row>
    <row r="873" spans="1:7" x14ac:dyDescent="0.25">
      <c r="A873" s="13" t="s">
        <v>28</v>
      </c>
      <c r="B873" s="12">
        <v>12.1</v>
      </c>
      <c r="C873" s="12">
        <v>1.1000000000000001</v>
      </c>
      <c r="D873" s="12">
        <v>0.7</v>
      </c>
      <c r="E873" s="12">
        <v>1.3</v>
      </c>
      <c r="F873" s="12">
        <v>6.9</v>
      </c>
      <c r="G873" s="12">
        <v>0.74149319854414697</v>
      </c>
    </row>
    <row r="874" spans="1:7" x14ac:dyDescent="0.25">
      <c r="A874" s="11" t="s">
        <v>184</v>
      </c>
      <c r="B874" s="12">
        <v>10.9</v>
      </c>
      <c r="C874" s="12">
        <v>1</v>
      </c>
      <c r="D874" s="12">
        <v>0.8</v>
      </c>
      <c r="E874" s="12">
        <v>0.3</v>
      </c>
      <c r="F874" s="12">
        <v>3.1</v>
      </c>
      <c r="G874" s="12">
        <v>4.9930279720582539E-2</v>
      </c>
    </row>
    <row r="875" spans="1:7" x14ac:dyDescent="0.25">
      <c r="A875" s="13" t="s">
        <v>38</v>
      </c>
      <c r="B875" s="12">
        <v>10.9</v>
      </c>
      <c r="C875" s="12">
        <v>1</v>
      </c>
      <c r="D875" s="12">
        <v>0.8</v>
      </c>
      <c r="E875" s="12">
        <v>0.3</v>
      </c>
      <c r="F875" s="12">
        <v>3.1</v>
      </c>
      <c r="G875" s="12">
        <v>4.9930279720582539E-2</v>
      </c>
    </row>
    <row r="876" spans="1:7" x14ac:dyDescent="0.25">
      <c r="A876" s="11" t="s">
        <v>302</v>
      </c>
      <c r="B876" s="12">
        <v>6.3</v>
      </c>
      <c r="C876" s="12">
        <v>1.5</v>
      </c>
      <c r="D876" s="12">
        <v>1.3</v>
      </c>
      <c r="E876" s="12">
        <v>0.3</v>
      </c>
      <c r="F876" s="12">
        <v>3.6</v>
      </c>
      <c r="G876" s="12">
        <v>8.1185087366546463E-2</v>
      </c>
    </row>
    <row r="877" spans="1:7" x14ac:dyDescent="0.25">
      <c r="A877" s="13" t="s">
        <v>20</v>
      </c>
      <c r="B877" s="12">
        <v>6.3</v>
      </c>
      <c r="C877" s="12">
        <v>1.5</v>
      </c>
      <c r="D877" s="12">
        <v>1.3</v>
      </c>
      <c r="E877" s="12">
        <v>0.3</v>
      </c>
      <c r="F877" s="12">
        <v>3.6</v>
      </c>
      <c r="G877" s="12">
        <v>8.1185087366546463E-2</v>
      </c>
    </row>
    <row r="878" spans="1:7" x14ac:dyDescent="0.25">
      <c r="A878" s="11" t="s">
        <v>74</v>
      </c>
      <c r="B878" s="12">
        <v>17.899999999999999</v>
      </c>
      <c r="C878" s="12">
        <v>2.2999999999999998</v>
      </c>
      <c r="D878" s="12">
        <v>2.1</v>
      </c>
      <c r="E878" s="12">
        <v>0.5</v>
      </c>
      <c r="F878" s="12">
        <v>6</v>
      </c>
      <c r="G878" s="12">
        <v>1.3020828241208438</v>
      </c>
    </row>
    <row r="879" spans="1:7" x14ac:dyDescent="0.25">
      <c r="A879" s="13" t="s">
        <v>75</v>
      </c>
      <c r="B879" s="12">
        <v>17.899999999999999</v>
      </c>
      <c r="C879" s="12">
        <v>2.2999999999999998</v>
      </c>
      <c r="D879" s="12">
        <v>2.1</v>
      </c>
      <c r="E879" s="12">
        <v>0.5</v>
      </c>
      <c r="F879" s="12">
        <v>6</v>
      </c>
      <c r="G879" s="12">
        <v>1.3020828241208438</v>
      </c>
    </row>
    <row r="880" spans="1:7" x14ac:dyDescent="0.25">
      <c r="A880" s="11" t="s">
        <v>354</v>
      </c>
      <c r="B880" s="12">
        <v>4.8</v>
      </c>
      <c r="C880" s="12">
        <v>0.5</v>
      </c>
      <c r="D880" s="12">
        <v>0.3</v>
      </c>
      <c r="E880" s="12">
        <v>0.3</v>
      </c>
      <c r="F880" s="12">
        <v>4.4000000000000004</v>
      </c>
      <c r="G880" s="12">
        <v>-0.3844154391805642</v>
      </c>
    </row>
    <row r="881" spans="1:7" x14ac:dyDescent="0.25">
      <c r="A881" s="13" t="s">
        <v>34</v>
      </c>
      <c r="B881" s="12">
        <v>4.8</v>
      </c>
      <c r="C881" s="12">
        <v>0.5</v>
      </c>
      <c r="D881" s="12">
        <v>0.3</v>
      </c>
      <c r="E881" s="12">
        <v>0.3</v>
      </c>
      <c r="F881" s="12">
        <v>4.4000000000000004</v>
      </c>
      <c r="G881" s="12">
        <v>-0.3844154391805642</v>
      </c>
    </row>
    <row r="882" spans="1:7" x14ac:dyDescent="0.25">
      <c r="A882" s="11" t="s">
        <v>251</v>
      </c>
      <c r="B882" s="12">
        <v>8.1999999999999993</v>
      </c>
      <c r="C882" s="12">
        <v>1.5</v>
      </c>
      <c r="D882" s="12">
        <v>0.5</v>
      </c>
      <c r="E882" s="12">
        <v>0.5</v>
      </c>
      <c r="F882" s="12">
        <v>6.2</v>
      </c>
      <c r="G882" s="12">
        <v>0.18325843893949542</v>
      </c>
    </row>
    <row r="883" spans="1:7" x14ac:dyDescent="0.25">
      <c r="A883" s="13" t="s">
        <v>94</v>
      </c>
      <c r="B883" s="12">
        <v>8.1999999999999993</v>
      </c>
      <c r="C883" s="12">
        <v>1.5</v>
      </c>
      <c r="D883" s="12">
        <v>0.5</v>
      </c>
      <c r="E883" s="12">
        <v>0.5</v>
      </c>
      <c r="F883" s="12">
        <v>6.2</v>
      </c>
      <c r="G883" s="12">
        <v>0.18325843893949542</v>
      </c>
    </row>
    <row r="884" spans="1:7" x14ac:dyDescent="0.25">
      <c r="A884" s="11" t="s">
        <v>116</v>
      </c>
      <c r="B884" s="12">
        <v>15.1</v>
      </c>
      <c r="C884" s="12">
        <v>3</v>
      </c>
      <c r="D884" s="12">
        <v>0.6</v>
      </c>
      <c r="E884" s="12">
        <v>1.9</v>
      </c>
      <c r="F884" s="12">
        <v>9.6999999999999993</v>
      </c>
      <c r="G884" s="12">
        <v>1.5036951171591142</v>
      </c>
    </row>
    <row r="885" spans="1:7" x14ac:dyDescent="0.25">
      <c r="A885" s="13" t="s">
        <v>94</v>
      </c>
      <c r="B885" s="12">
        <v>15.1</v>
      </c>
      <c r="C885" s="12">
        <v>3</v>
      </c>
      <c r="D885" s="12">
        <v>0.6</v>
      </c>
      <c r="E885" s="12">
        <v>1.9</v>
      </c>
      <c r="F885" s="12">
        <v>9.6999999999999993</v>
      </c>
      <c r="G885" s="12">
        <v>1.5036951171591142</v>
      </c>
    </row>
    <row r="886" spans="1:7" x14ac:dyDescent="0.25">
      <c r="A886" s="11" t="s">
        <v>196</v>
      </c>
      <c r="B886" s="12">
        <v>10.199999999999999</v>
      </c>
      <c r="C886" s="12">
        <v>0.8</v>
      </c>
      <c r="D886" s="12">
        <v>0.5</v>
      </c>
      <c r="E886" s="12">
        <v>0.1</v>
      </c>
      <c r="F886" s="12">
        <v>1.5</v>
      </c>
      <c r="G886" s="12">
        <v>-0.30963200398916046</v>
      </c>
    </row>
    <row r="887" spans="1:7" x14ac:dyDescent="0.25">
      <c r="A887" s="13" t="s">
        <v>22</v>
      </c>
      <c r="B887" s="12">
        <v>10.199999999999999</v>
      </c>
      <c r="C887" s="12">
        <v>0.8</v>
      </c>
      <c r="D887" s="12">
        <v>0.5</v>
      </c>
      <c r="E887" s="12">
        <v>0.1</v>
      </c>
      <c r="F887" s="12">
        <v>1.5</v>
      </c>
      <c r="G887" s="12">
        <v>-0.30963200398916046</v>
      </c>
    </row>
    <row r="888" spans="1:7" x14ac:dyDescent="0.25">
      <c r="A888" s="11" t="s">
        <v>223</v>
      </c>
      <c r="B888" s="12">
        <v>9.4</v>
      </c>
      <c r="C888" s="12">
        <v>0.8</v>
      </c>
      <c r="D888" s="12">
        <v>0.3</v>
      </c>
      <c r="E888" s="12">
        <v>1.2</v>
      </c>
      <c r="F888" s="12">
        <v>6.4</v>
      </c>
      <c r="G888" s="12">
        <v>0.35761351726535001</v>
      </c>
    </row>
    <row r="889" spans="1:7" x14ac:dyDescent="0.25">
      <c r="A889" s="13" t="s">
        <v>83</v>
      </c>
      <c r="B889" s="12">
        <v>9.4</v>
      </c>
      <c r="C889" s="12">
        <v>0.8</v>
      </c>
      <c r="D889" s="12">
        <v>0.3</v>
      </c>
      <c r="E889" s="12">
        <v>1.2</v>
      </c>
      <c r="F889" s="12">
        <v>6.4</v>
      </c>
      <c r="G889" s="12">
        <v>0.35761351726535001</v>
      </c>
    </row>
    <row r="890" spans="1:7" x14ac:dyDescent="0.25">
      <c r="A890" s="11" t="s">
        <v>118</v>
      </c>
      <c r="B890" s="12">
        <v>14.6</v>
      </c>
      <c r="C890" s="12">
        <v>1.3</v>
      </c>
      <c r="D890" s="12">
        <v>0.7</v>
      </c>
      <c r="E890" s="12">
        <v>0.4</v>
      </c>
      <c r="F890" s="12">
        <v>7</v>
      </c>
      <c r="G890" s="12">
        <v>0.58831620787658712</v>
      </c>
    </row>
    <row r="891" spans="1:7" x14ac:dyDescent="0.25">
      <c r="A891" s="13" t="s">
        <v>71</v>
      </c>
      <c r="B891" s="12">
        <v>14.6</v>
      </c>
      <c r="C891" s="12">
        <v>1.3</v>
      </c>
      <c r="D891" s="12">
        <v>0.7</v>
      </c>
      <c r="E891" s="12">
        <v>0.4</v>
      </c>
      <c r="F891" s="12">
        <v>7</v>
      </c>
      <c r="G891" s="12">
        <v>0.58831620787658712</v>
      </c>
    </row>
    <row r="892" spans="1:7" x14ac:dyDescent="0.25">
      <c r="A892" s="11" t="s">
        <v>387</v>
      </c>
      <c r="B892" s="12">
        <v>4</v>
      </c>
      <c r="C892" s="12">
        <v>1.3</v>
      </c>
      <c r="D892" s="12">
        <v>0.4</v>
      </c>
      <c r="E892" s="12">
        <v>0.1</v>
      </c>
      <c r="F892" s="12">
        <v>1.7</v>
      </c>
      <c r="G892" s="12">
        <v>-0.59084832325212744</v>
      </c>
    </row>
    <row r="893" spans="1:7" x14ac:dyDescent="0.25">
      <c r="A893" s="13" t="s">
        <v>24</v>
      </c>
      <c r="B893" s="12">
        <v>4</v>
      </c>
      <c r="C893" s="12">
        <v>1.3</v>
      </c>
      <c r="D893" s="12">
        <v>0.4</v>
      </c>
      <c r="E893" s="12">
        <v>0.1</v>
      </c>
      <c r="F893" s="12">
        <v>1.7</v>
      </c>
      <c r="G893" s="12">
        <v>-0.59084832325212744</v>
      </c>
    </row>
    <row r="894" spans="1:7" x14ac:dyDescent="0.25">
      <c r="A894" s="11" t="s">
        <v>233</v>
      </c>
      <c r="B894" s="12">
        <v>9</v>
      </c>
      <c r="C894" s="12">
        <v>1.7</v>
      </c>
      <c r="D894" s="12">
        <v>1.6</v>
      </c>
      <c r="E894" s="12">
        <v>0.3</v>
      </c>
      <c r="F894" s="12">
        <v>3.8</v>
      </c>
      <c r="G894" s="12">
        <v>0.36085594959531353</v>
      </c>
    </row>
    <row r="895" spans="1:7" x14ac:dyDescent="0.25">
      <c r="A895" s="13" t="s">
        <v>85</v>
      </c>
      <c r="B895" s="12">
        <v>9</v>
      </c>
      <c r="C895" s="12">
        <v>1.7</v>
      </c>
      <c r="D895" s="12">
        <v>1.6</v>
      </c>
      <c r="E895" s="12">
        <v>0.3</v>
      </c>
      <c r="F895" s="12">
        <v>3.8</v>
      </c>
      <c r="G895" s="12">
        <v>0.36085594959531353</v>
      </c>
    </row>
    <row r="896" spans="1:7" x14ac:dyDescent="0.25">
      <c r="A896" s="11" t="s">
        <v>477</v>
      </c>
      <c r="B896" s="12">
        <v>3</v>
      </c>
      <c r="C896" s="12">
        <v>0.4</v>
      </c>
      <c r="D896" s="12">
        <v>0.6</v>
      </c>
      <c r="E896" s="12">
        <v>0.1</v>
      </c>
      <c r="F896" s="12">
        <v>1.5</v>
      </c>
      <c r="G896" s="12">
        <v>-1.9366614756754175</v>
      </c>
    </row>
    <row r="897" spans="1:7" x14ac:dyDescent="0.25">
      <c r="A897" s="13" t="s">
        <v>100</v>
      </c>
      <c r="B897" s="12">
        <v>1</v>
      </c>
      <c r="C897" s="12">
        <v>0.1</v>
      </c>
      <c r="D897" s="12">
        <v>0.3</v>
      </c>
      <c r="E897" s="12">
        <v>0.1</v>
      </c>
      <c r="F897" s="12">
        <v>1.2</v>
      </c>
      <c r="G897" s="12">
        <v>-0.9512487186369063</v>
      </c>
    </row>
    <row r="898" spans="1:7" x14ac:dyDescent="0.25">
      <c r="A898" s="13" t="s">
        <v>79</v>
      </c>
      <c r="B898" s="12">
        <v>2</v>
      </c>
      <c r="C898" s="12">
        <v>0.3</v>
      </c>
      <c r="D898" s="12">
        <v>0.3</v>
      </c>
      <c r="E898" s="12">
        <v>0</v>
      </c>
      <c r="F898" s="12">
        <v>0.3</v>
      </c>
      <c r="G898" s="12">
        <v>-0.98541275703851117</v>
      </c>
    </row>
    <row r="899" spans="1:7" x14ac:dyDescent="0.25">
      <c r="A899" s="11" t="s">
        <v>93</v>
      </c>
      <c r="B899" s="12">
        <v>16.7</v>
      </c>
      <c r="C899" s="12">
        <v>5.7</v>
      </c>
      <c r="D899" s="12">
        <v>0.5</v>
      </c>
      <c r="E899" s="12">
        <v>0.1</v>
      </c>
      <c r="F899" s="12">
        <v>2.2999999999999998</v>
      </c>
      <c r="G899" s="12">
        <v>0.62640621482481518</v>
      </c>
    </row>
    <row r="900" spans="1:7" x14ac:dyDescent="0.25">
      <c r="A900" s="13" t="s">
        <v>94</v>
      </c>
      <c r="B900" s="12">
        <v>16.7</v>
      </c>
      <c r="C900" s="12">
        <v>5.7</v>
      </c>
      <c r="D900" s="12">
        <v>0.5</v>
      </c>
      <c r="E900" s="12">
        <v>0.1</v>
      </c>
      <c r="F900" s="12">
        <v>2.2999999999999998</v>
      </c>
      <c r="G900" s="12">
        <v>0.62640621482481518</v>
      </c>
    </row>
    <row r="901" spans="1:7" x14ac:dyDescent="0.25">
      <c r="A901" s="11" t="s">
        <v>365</v>
      </c>
      <c r="B901" s="12">
        <v>4.5</v>
      </c>
      <c r="C901" s="12">
        <v>0.9</v>
      </c>
      <c r="D901" s="12">
        <v>0.4</v>
      </c>
      <c r="E901" s="12">
        <v>0.2</v>
      </c>
      <c r="F901" s="12">
        <v>1.6</v>
      </c>
      <c r="G901" s="12">
        <v>-0.58261384934242189</v>
      </c>
    </row>
    <row r="902" spans="1:7" x14ac:dyDescent="0.25">
      <c r="A902" s="13" t="s">
        <v>107</v>
      </c>
      <c r="B902" s="12">
        <v>4.5</v>
      </c>
      <c r="C902" s="12">
        <v>0.9</v>
      </c>
      <c r="D902" s="12">
        <v>0.4</v>
      </c>
      <c r="E902" s="12">
        <v>0.2</v>
      </c>
      <c r="F902" s="12">
        <v>1.6</v>
      </c>
      <c r="G902" s="12">
        <v>-0.58261384934242189</v>
      </c>
    </row>
    <row r="903" spans="1:7" x14ac:dyDescent="0.25">
      <c r="A903" s="11" t="s">
        <v>152</v>
      </c>
      <c r="B903" s="12">
        <v>13</v>
      </c>
      <c r="C903" s="12">
        <v>3</v>
      </c>
      <c r="D903" s="12">
        <v>1.1000000000000001</v>
      </c>
      <c r="E903" s="12">
        <v>0.2</v>
      </c>
      <c r="F903" s="12">
        <v>3.2</v>
      </c>
      <c r="G903" s="12">
        <v>0.45377772801792954</v>
      </c>
    </row>
    <row r="904" spans="1:7" x14ac:dyDescent="0.25">
      <c r="A904" s="13" t="s">
        <v>75</v>
      </c>
      <c r="B904" s="12">
        <v>13</v>
      </c>
      <c r="C904" s="12">
        <v>3</v>
      </c>
      <c r="D904" s="12">
        <v>1.1000000000000001</v>
      </c>
      <c r="E904" s="12">
        <v>0.2</v>
      </c>
      <c r="F904" s="12">
        <v>3.2</v>
      </c>
      <c r="G904" s="12">
        <v>0.45377772801792954</v>
      </c>
    </row>
    <row r="905" spans="1:7" x14ac:dyDescent="0.25">
      <c r="A905" s="11" t="s">
        <v>505</v>
      </c>
      <c r="B905" s="12">
        <v>1.1000000000000001</v>
      </c>
      <c r="C905" s="12">
        <v>0.5</v>
      </c>
      <c r="D905" s="12">
        <v>0.1</v>
      </c>
      <c r="E905" s="12">
        <v>0</v>
      </c>
      <c r="F905" s="12">
        <v>0.6</v>
      </c>
      <c r="G905" s="12">
        <v>-1.0540569950520373</v>
      </c>
    </row>
    <row r="906" spans="1:7" x14ac:dyDescent="0.25">
      <c r="A906" s="13" t="s">
        <v>107</v>
      </c>
      <c r="B906" s="12">
        <v>1.1000000000000001</v>
      </c>
      <c r="C906" s="12">
        <v>0.5</v>
      </c>
      <c r="D906" s="12">
        <v>0.1</v>
      </c>
      <c r="E906" s="12">
        <v>0</v>
      </c>
      <c r="F906" s="12">
        <v>0.6</v>
      </c>
      <c r="G906" s="12">
        <v>-1.0540569950520373</v>
      </c>
    </row>
    <row r="907" spans="1:7" x14ac:dyDescent="0.25">
      <c r="A907" s="11" t="s">
        <v>450</v>
      </c>
      <c r="B907" s="12">
        <v>2.7</v>
      </c>
      <c r="C907" s="12">
        <v>1</v>
      </c>
      <c r="D907" s="12">
        <v>0.4</v>
      </c>
      <c r="E907" s="12">
        <v>0</v>
      </c>
      <c r="F907" s="12">
        <v>0.9</v>
      </c>
      <c r="G907" s="12">
        <v>-0.78976542945812045</v>
      </c>
    </row>
    <row r="908" spans="1:7" x14ac:dyDescent="0.25">
      <c r="A908" s="13" t="s">
        <v>22</v>
      </c>
      <c r="B908" s="12">
        <v>2.7</v>
      </c>
      <c r="C908" s="12">
        <v>1</v>
      </c>
      <c r="D908" s="12">
        <v>0.4</v>
      </c>
      <c r="E908" s="12">
        <v>0</v>
      </c>
      <c r="F908" s="12">
        <v>0.9</v>
      </c>
      <c r="G908" s="12">
        <v>-0.78976542945812045</v>
      </c>
    </row>
    <row r="909" spans="1:7" x14ac:dyDescent="0.25">
      <c r="A909" s="11" t="s">
        <v>333</v>
      </c>
      <c r="B909" s="12">
        <v>5.4</v>
      </c>
      <c r="C909" s="12">
        <v>0.8</v>
      </c>
      <c r="D909" s="12">
        <v>0.3</v>
      </c>
      <c r="E909" s="12">
        <v>0.3</v>
      </c>
      <c r="F909" s="12">
        <v>2.7</v>
      </c>
      <c r="G909" s="12">
        <v>-0.4582203624729374</v>
      </c>
    </row>
    <row r="910" spans="1:7" x14ac:dyDescent="0.25">
      <c r="A910" s="13" t="s">
        <v>36</v>
      </c>
      <c r="B910" s="12">
        <v>5.4</v>
      </c>
      <c r="C910" s="12">
        <v>0.8</v>
      </c>
      <c r="D910" s="12">
        <v>0.3</v>
      </c>
      <c r="E910" s="12">
        <v>0.3</v>
      </c>
      <c r="F910" s="12">
        <v>2.7</v>
      </c>
      <c r="G910" s="12">
        <v>-0.4582203624729374</v>
      </c>
    </row>
    <row r="911" spans="1:7" x14ac:dyDescent="0.25">
      <c r="A911" s="11" t="s">
        <v>122</v>
      </c>
      <c r="B911" s="12">
        <v>14.4</v>
      </c>
      <c r="C911" s="12">
        <v>2.5</v>
      </c>
      <c r="D911" s="12">
        <v>1.6</v>
      </c>
      <c r="E911" s="12">
        <v>0.3</v>
      </c>
      <c r="F911" s="12">
        <v>6.2</v>
      </c>
      <c r="G911" s="12">
        <v>0.91973873540104845</v>
      </c>
    </row>
    <row r="912" spans="1:7" x14ac:dyDescent="0.25">
      <c r="A912" s="13" t="s">
        <v>59</v>
      </c>
      <c r="B912" s="12">
        <v>14.4</v>
      </c>
      <c r="C912" s="12">
        <v>2.5</v>
      </c>
      <c r="D912" s="12">
        <v>1.6</v>
      </c>
      <c r="E912" s="12">
        <v>0.3</v>
      </c>
      <c r="F912" s="12">
        <v>6.2</v>
      </c>
      <c r="G912" s="12">
        <v>0.91973873540104845</v>
      </c>
    </row>
    <row r="913" spans="1:7" x14ac:dyDescent="0.25">
      <c r="A913" s="11" t="s">
        <v>286</v>
      </c>
      <c r="B913" s="12">
        <v>6.8</v>
      </c>
      <c r="C913" s="12">
        <v>0.9</v>
      </c>
      <c r="D913" s="12">
        <v>0.6</v>
      </c>
      <c r="E913" s="12">
        <v>0.6</v>
      </c>
      <c r="F913" s="12">
        <v>5.3</v>
      </c>
      <c r="G913" s="12">
        <v>4.175002771444071E-2</v>
      </c>
    </row>
    <row r="914" spans="1:7" x14ac:dyDescent="0.25">
      <c r="A914" s="13" t="s">
        <v>59</v>
      </c>
      <c r="B914" s="12">
        <v>6.8</v>
      </c>
      <c r="C914" s="12">
        <v>0.9</v>
      </c>
      <c r="D914" s="12">
        <v>0.6</v>
      </c>
      <c r="E914" s="12">
        <v>0.6</v>
      </c>
      <c r="F914" s="12">
        <v>5.3</v>
      </c>
      <c r="G914" s="12">
        <v>4.175002771444071E-2</v>
      </c>
    </row>
    <row r="915" spans="1:7" x14ac:dyDescent="0.25">
      <c r="A915" s="11" t="s">
        <v>154</v>
      </c>
      <c r="B915" s="12">
        <v>12.8</v>
      </c>
      <c r="C915" s="12">
        <v>5.7</v>
      </c>
      <c r="D915" s="12">
        <v>0.6</v>
      </c>
      <c r="E915" s="12">
        <v>0.1</v>
      </c>
      <c r="F915" s="12">
        <v>3</v>
      </c>
      <c r="G915" s="12">
        <v>0.51739780116116518</v>
      </c>
    </row>
    <row r="916" spans="1:7" x14ac:dyDescent="0.25">
      <c r="A916" s="13" t="s">
        <v>103</v>
      </c>
      <c r="B916" s="12">
        <v>12.8</v>
      </c>
      <c r="C916" s="12">
        <v>5.7</v>
      </c>
      <c r="D916" s="12">
        <v>0.6</v>
      </c>
      <c r="E916" s="12">
        <v>0.1</v>
      </c>
      <c r="F916" s="12">
        <v>3</v>
      </c>
      <c r="G916" s="12">
        <v>0.51739780116116518</v>
      </c>
    </row>
    <row r="917" spans="1:7" x14ac:dyDescent="0.25">
      <c r="A917" s="11" t="s">
        <v>169</v>
      </c>
      <c r="B917" s="12">
        <v>11.7</v>
      </c>
      <c r="C917" s="12">
        <v>0.9</v>
      </c>
      <c r="D917" s="12">
        <v>0.5</v>
      </c>
      <c r="E917" s="12">
        <v>0.4</v>
      </c>
      <c r="F917" s="12">
        <v>9.1999999999999993</v>
      </c>
      <c r="G917" s="12">
        <v>0.50492398026581642</v>
      </c>
    </row>
    <row r="918" spans="1:7" x14ac:dyDescent="0.25">
      <c r="A918" s="13" t="s">
        <v>47</v>
      </c>
      <c r="B918" s="12">
        <v>11.7</v>
      </c>
      <c r="C918" s="12">
        <v>0.9</v>
      </c>
      <c r="D918" s="12">
        <v>0.5</v>
      </c>
      <c r="E918" s="12">
        <v>0.4</v>
      </c>
      <c r="F918" s="12">
        <v>9.1999999999999993</v>
      </c>
      <c r="G918" s="12">
        <v>0.50492398026581642</v>
      </c>
    </row>
    <row r="919" spans="1:7" x14ac:dyDescent="0.25">
      <c r="A919" s="11" t="s">
        <v>243</v>
      </c>
      <c r="B919" s="12">
        <v>8.4</v>
      </c>
      <c r="C919" s="12">
        <v>1</v>
      </c>
      <c r="D919" s="12">
        <v>0</v>
      </c>
      <c r="E919" s="12">
        <v>0</v>
      </c>
      <c r="F919" s="12">
        <v>0.8</v>
      </c>
      <c r="G919" s="12">
        <v>-0.64299850744594567</v>
      </c>
    </row>
    <row r="920" spans="1:7" x14ac:dyDescent="0.25">
      <c r="A920" s="13" t="s">
        <v>28</v>
      </c>
      <c r="B920" s="12">
        <v>8.4</v>
      </c>
      <c r="C920" s="12">
        <v>1</v>
      </c>
      <c r="D920" s="12">
        <v>0</v>
      </c>
      <c r="E920" s="12">
        <v>0</v>
      </c>
      <c r="F920" s="12">
        <v>0.8</v>
      </c>
      <c r="G920" s="12">
        <v>-0.64299850744594567</v>
      </c>
    </row>
    <row r="921" spans="1:7" x14ac:dyDescent="0.25">
      <c r="A921" s="11" t="s">
        <v>82</v>
      </c>
      <c r="B921" s="12">
        <v>17.600000000000001</v>
      </c>
      <c r="C921" s="12">
        <v>8.8000000000000007</v>
      </c>
      <c r="D921" s="12">
        <v>1.6</v>
      </c>
      <c r="E921" s="12">
        <v>0.2</v>
      </c>
      <c r="F921" s="12">
        <v>3.5</v>
      </c>
      <c r="G921" s="12">
        <v>1.5225554029602137</v>
      </c>
    </row>
    <row r="922" spans="1:7" x14ac:dyDescent="0.25">
      <c r="A922" s="13" t="s">
        <v>83</v>
      </c>
      <c r="B922" s="12">
        <v>17.600000000000001</v>
      </c>
      <c r="C922" s="12">
        <v>8.8000000000000007</v>
      </c>
      <c r="D922" s="12">
        <v>1.6</v>
      </c>
      <c r="E922" s="12">
        <v>0.2</v>
      </c>
      <c r="F922" s="12">
        <v>3.5</v>
      </c>
      <c r="G922" s="12">
        <v>1.5225554029602137</v>
      </c>
    </row>
    <row r="923" spans="1:7" x14ac:dyDescent="0.25">
      <c r="A923" s="11" t="s">
        <v>345</v>
      </c>
      <c r="B923" s="12">
        <v>4.9000000000000004</v>
      </c>
      <c r="C923" s="12">
        <v>0.3</v>
      </c>
      <c r="D923" s="12">
        <v>0.4</v>
      </c>
      <c r="E923" s="12">
        <v>0.3</v>
      </c>
      <c r="F923" s="12">
        <v>4.5</v>
      </c>
      <c r="G923" s="12">
        <v>-0.35879860731420621</v>
      </c>
    </row>
    <row r="924" spans="1:7" x14ac:dyDescent="0.25">
      <c r="A924" s="13" t="s">
        <v>38</v>
      </c>
      <c r="B924" s="12">
        <v>4.9000000000000004</v>
      </c>
      <c r="C924" s="12">
        <v>0.3</v>
      </c>
      <c r="D924" s="12">
        <v>0.4</v>
      </c>
      <c r="E924" s="12">
        <v>0.3</v>
      </c>
      <c r="F924" s="12">
        <v>4.5</v>
      </c>
      <c r="G924" s="12">
        <v>-0.35879860731420621</v>
      </c>
    </row>
    <row r="925" spans="1:7" x14ac:dyDescent="0.25">
      <c r="A925" s="11" t="s">
        <v>323</v>
      </c>
      <c r="B925" s="12">
        <v>5.7</v>
      </c>
      <c r="C925" s="12">
        <v>0.5</v>
      </c>
      <c r="D925" s="12">
        <v>0.3</v>
      </c>
      <c r="E925" s="12">
        <v>0.5</v>
      </c>
      <c r="F925" s="12">
        <v>4</v>
      </c>
      <c r="G925" s="12">
        <v>-0.30141410596875057</v>
      </c>
    </row>
    <row r="926" spans="1:7" x14ac:dyDescent="0.25">
      <c r="A926" s="13" t="s">
        <v>47</v>
      </c>
      <c r="B926" s="12">
        <v>5.7</v>
      </c>
      <c r="C926" s="12">
        <v>0.5</v>
      </c>
      <c r="D926" s="12">
        <v>0.3</v>
      </c>
      <c r="E926" s="12">
        <v>0.5</v>
      </c>
      <c r="F926" s="12">
        <v>4</v>
      </c>
      <c r="G926" s="12">
        <v>-0.30141410596875057</v>
      </c>
    </row>
    <row r="927" spans="1:7" x14ac:dyDescent="0.25">
      <c r="A927" s="11" t="s">
        <v>120</v>
      </c>
      <c r="B927" s="12">
        <v>14.5</v>
      </c>
      <c r="C927" s="12">
        <v>5</v>
      </c>
      <c r="D927" s="12">
        <v>1.2</v>
      </c>
      <c r="E927" s="12">
        <v>0.3</v>
      </c>
      <c r="F927" s="12">
        <v>4.7</v>
      </c>
      <c r="G927" s="12">
        <v>0.94058908804717323</v>
      </c>
    </row>
    <row r="928" spans="1:7" x14ac:dyDescent="0.25">
      <c r="A928" s="13" t="s">
        <v>49</v>
      </c>
      <c r="B928" s="12">
        <v>14.5</v>
      </c>
      <c r="C928" s="12">
        <v>5</v>
      </c>
      <c r="D928" s="12">
        <v>1.2</v>
      </c>
      <c r="E928" s="12">
        <v>0.3</v>
      </c>
      <c r="F928" s="12">
        <v>4.7</v>
      </c>
      <c r="G928" s="12">
        <v>0.94058908804717323</v>
      </c>
    </row>
    <row r="929" spans="1:7" x14ac:dyDescent="0.25">
      <c r="A929" s="11" t="s">
        <v>389</v>
      </c>
      <c r="B929" s="12">
        <v>3.9</v>
      </c>
      <c r="C929" s="12">
        <v>1.6</v>
      </c>
      <c r="D929" s="12">
        <v>0.5</v>
      </c>
      <c r="E929" s="12">
        <v>0</v>
      </c>
      <c r="F929" s="12">
        <v>0.7</v>
      </c>
      <c r="G929" s="12">
        <v>-0.64416961673920481</v>
      </c>
    </row>
    <row r="930" spans="1:7" x14ac:dyDescent="0.25">
      <c r="A930" s="13" t="s">
        <v>52</v>
      </c>
      <c r="B930" s="12">
        <v>3.9</v>
      </c>
      <c r="C930" s="12">
        <v>1.6</v>
      </c>
      <c r="D930" s="12">
        <v>0.5</v>
      </c>
      <c r="E930" s="12">
        <v>0</v>
      </c>
      <c r="F930" s="12">
        <v>0.7</v>
      </c>
      <c r="G930" s="12">
        <v>-0.64416961673920481</v>
      </c>
    </row>
    <row r="931" spans="1:7" x14ac:dyDescent="0.25">
      <c r="A931" s="11" t="s">
        <v>235</v>
      </c>
      <c r="B931" s="12">
        <v>8.6999999999999993</v>
      </c>
      <c r="C931" s="12">
        <v>1.1000000000000001</v>
      </c>
      <c r="D931" s="12">
        <v>0.7</v>
      </c>
      <c r="E931" s="12">
        <v>1.1000000000000001</v>
      </c>
      <c r="F931" s="12">
        <v>9.6</v>
      </c>
      <c r="G931" s="12">
        <v>0.71633851437197704</v>
      </c>
    </row>
    <row r="932" spans="1:7" x14ac:dyDescent="0.25">
      <c r="A932" s="13" t="s">
        <v>22</v>
      </c>
      <c r="B932" s="12">
        <v>8.6999999999999993</v>
      </c>
      <c r="C932" s="12">
        <v>1.1000000000000001</v>
      </c>
      <c r="D932" s="12">
        <v>0.7</v>
      </c>
      <c r="E932" s="12">
        <v>1.1000000000000001</v>
      </c>
      <c r="F932" s="12">
        <v>9.6</v>
      </c>
      <c r="G932" s="12">
        <v>0.71633851437197704</v>
      </c>
    </row>
    <row r="933" spans="1:7" x14ac:dyDescent="0.25">
      <c r="A933" s="11" t="s">
        <v>397</v>
      </c>
      <c r="B933" s="12">
        <v>3.8</v>
      </c>
      <c r="C933" s="12">
        <v>0.3</v>
      </c>
      <c r="D933" s="12">
        <v>0.2</v>
      </c>
      <c r="E933" s="12">
        <v>0.3</v>
      </c>
      <c r="F933" s="12">
        <v>3.8</v>
      </c>
      <c r="G933" s="12">
        <v>-0.5405477558698093</v>
      </c>
    </row>
    <row r="934" spans="1:7" x14ac:dyDescent="0.25">
      <c r="A934" s="13" t="s">
        <v>24</v>
      </c>
      <c r="B934" s="12">
        <v>3.8</v>
      </c>
      <c r="C934" s="12">
        <v>0.3</v>
      </c>
      <c r="D934" s="12">
        <v>0.2</v>
      </c>
      <c r="E934" s="12">
        <v>0.3</v>
      </c>
      <c r="F934" s="12">
        <v>3.8</v>
      </c>
      <c r="G934" s="12">
        <v>-0.5405477558698093</v>
      </c>
    </row>
    <row r="935" spans="1:7" x14ac:dyDescent="0.25">
      <c r="A935" s="11" t="s">
        <v>488</v>
      </c>
      <c r="B935" s="12">
        <v>1.7</v>
      </c>
      <c r="C935" s="12">
        <v>0.3</v>
      </c>
      <c r="D935" s="12">
        <v>0</v>
      </c>
      <c r="E935" s="12">
        <v>0</v>
      </c>
      <c r="F935" s="12">
        <v>1</v>
      </c>
      <c r="G935" s="12">
        <v>-1.047252497941412</v>
      </c>
    </row>
    <row r="936" spans="1:7" x14ac:dyDescent="0.25">
      <c r="A936" s="13" t="s">
        <v>92</v>
      </c>
      <c r="B936" s="12">
        <v>1.7</v>
      </c>
      <c r="C936" s="12">
        <v>0.3</v>
      </c>
      <c r="D936" s="12">
        <v>0</v>
      </c>
      <c r="E936" s="12">
        <v>0</v>
      </c>
      <c r="F936" s="12">
        <v>1</v>
      </c>
      <c r="G936" s="12">
        <v>-1.047252497941412</v>
      </c>
    </row>
    <row r="937" spans="1:7" x14ac:dyDescent="0.25">
      <c r="A937" s="11" t="s">
        <v>509</v>
      </c>
      <c r="B937" s="12">
        <v>1</v>
      </c>
      <c r="C937" s="12">
        <v>0.1</v>
      </c>
      <c r="D937" s="12">
        <v>0</v>
      </c>
      <c r="E937" s="12">
        <v>0.1</v>
      </c>
      <c r="F937" s="12">
        <v>0.9</v>
      </c>
      <c r="G937" s="12">
        <v>-1.078594004224773</v>
      </c>
    </row>
    <row r="938" spans="1:7" x14ac:dyDescent="0.25">
      <c r="A938" s="13" t="s">
        <v>54</v>
      </c>
      <c r="B938" s="12">
        <v>1</v>
      </c>
      <c r="C938" s="12">
        <v>0.1</v>
      </c>
      <c r="D938" s="12">
        <v>0</v>
      </c>
      <c r="E938" s="12">
        <v>0.1</v>
      </c>
      <c r="F938" s="12">
        <v>0.9</v>
      </c>
      <c r="G938" s="12">
        <v>-1.078594004224773</v>
      </c>
    </row>
    <row r="939" spans="1:7" x14ac:dyDescent="0.25">
      <c r="A939" s="11" t="s">
        <v>470</v>
      </c>
      <c r="B939" s="12">
        <v>2.2000000000000002</v>
      </c>
      <c r="C939" s="12">
        <v>0.6</v>
      </c>
      <c r="D939" s="12">
        <v>0.1</v>
      </c>
      <c r="E939" s="12">
        <v>0.1</v>
      </c>
      <c r="F939" s="12">
        <v>1.9</v>
      </c>
      <c r="G939" s="12">
        <v>-0.8469106554650373</v>
      </c>
    </row>
    <row r="940" spans="1:7" x14ac:dyDescent="0.25">
      <c r="A940" s="13" t="s">
        <v>34</v>
      </c>
      <c r="B940" s="12">
        <v>2.2000000000000002</v>
      </c>
      <c r="C940" s="12">
        <v>0.6</v>
      </c>
      <c r="D940" s="12">
        <v>0.1</v>
      </c>
      <c r="E940" s="12">
        <v>0.1</v>
      </c>
      <c r="F940" s="12">
        <v>1.9</v>
      </c>
      <c r="G940" s="12">
        <v>-0.8469106554650373</v>
      </c>
    </row>
    <row r="941" spans="1:7" x14ac:dyDescent="0.25">
      <c r="A941" s="11" t="s">
        <v>135</v>
      </c>
      <c r="B941" s="12">
        <v>13.8</v>
      </c>
      <c r="C941" s="12">
        <v>4.0999999999999996</v>
      </c>
      <c r="D941" s="12">
        <v>1.6</v>
      </c>
      <c r="E941" s="12">
        <v>0.5</v>
      </c>
      <c r="F941" s="12">
        <v>4.0999999999999996</v>
      </c>
      <c r="G941" s="12">
        <v>0.96398508141027028</v>
      </c>
    </row>
    <row r="942" spans="1:7" x14ac:dyDescent="0.25">
      <c r="A942" s="13" t="s">
        <v>71</v>
      </c>
      <c r="B942" s="12">
        <v>13.8</v>
      </c>
      <c r="C942" s="12">
        <v>4.0999999999999996</v>
      </c>
      <c r="D942" s="12">
        <v>1.6</v>
      </c>
      <c r="E942" s="12">
        <v>0.5</v>
      </c>
      <c r="F942" s="12">
        <v>4.0999999999999996</v>
      </c>
      <c r="G942" s="12">
        <v>0.96398508141027028</v>
      </c>
    </row>
    <row r="943" spans="1:7" x14ac:dyDescent="0.25">
      <c r="A943" s="11" t="s">
        <v>166</v>
      </c>
      <c r="B943" s="12">
        <v>11.9</v>
      </c>
      <c r="C943" s="12">
        <v>2.6</v>
      </c>
      <c r="D943" s="12">
        <v>0.8</v>
      </c>
      <c r="E943" s="12">
        <v>0.4</v>
      </c>
      <c r="F943" s="12">
        <v>3.5</v>
      </c>
      <c r="G943" s="12">
        <v>0.34384485788607594</v>
      </c>
    </row>
    <row r="944" spans="1:7" x14ac:dyDescent="0.25">
      <c r="A944" s="13" t="s">
        <v>45</v>
      </c>
      <c r="B944" s="12">
        <v>11.9</v>
      </c>
      <c r="C944" s="12">
        <v>2.6</v>
      </c>
      <c r="D944" s="12">
        <v>0.8</v>
      </c>
      <c r="E944" s="12">
        <v>0.4</v>
      </c>
      <c r="F944" s="12">
        <v>3.5</v>
      </c>
      <c r="G944" s="12">
        <v>0.34384485788607594</v>
      </c>
    </row>
    <row r="945" spans="1:7" x14ac:dyDescent="0.25">
      <c r="A945" s="11" t="s">
        <v>368</v>
      </c>
      <c r="B945" s="12">
        <v>4.4000000000000004</v>
      </c>
      <c r="C945" s="12">
        <v>0.4</v>
      </c>
      <c r="D945" s="12">
        <v>0.4</v>
      </c>
      <c r="E945" s="12">
        <v>0.7</v>
      </c>
      <c r="F945" s="12">
        <v>3.5</v>
      </c>
      <c r="G945" s="12">
        <v>-0.315937162893701</v>
      </c>
    </row>
    <row r="946" spans="1:7" x14ac:dyDescent="0.25">
      <c r="A946" s="13" t="s">
        <v>92</v>
      </c>
      <c r="B946" s="12">
        <v>4.4000000000000004</v>
      </c>
      <c r="C946" s="12">
        <v>0.4</v>
      </c>
      <c r="D946" s="12">
        <v>0.4</v>
      </c>
      <c r="E946" s="12">
        <v>0.7</v>
      </c>
      <c r="F946" s="12">
        <v>3.5</v>
      </c>
      <c r="G946" s="12">
        <v>-0.315937162893701</v>
      </c>
    </row>
    <row r="947" spans="1:7" x14ac:dyDescent="0.25">
      <c r="A947" s="11" t="s">
        <v>423</v>
      </c>
      <c r="B947" s="12">
        <v>3.2</v>
      </c>
      <c r="C947" s="12">
        <v>0.4</v>
      </c>
      <c r="D947" s="12">
        <v>0.4</v>
      </c>
      <c r="E947" s="12">
        <v>0</v>
      </c>
      <c r="F947" s="12">
        <v>1</v>
      </c>
      <c r="G947" s="12">
        <v>-0.8219153534539807</v>
      </c>
    </row>
    <row r="948" spans="1:7" x14ac:dyDescent="0.25">
      <c r="A948" s="13" t="s">
        <v>45</v>
      </c>
      <c r="B948" s="12">
        <v>3.2</v>
      </c>
      <c r="C948" s="12">
        <v>0.4</v>
      </c>
      <c r="D948" s="12">
        <v>0.4</v>
      </c>
      <c r="E948" s="12">
        <v>0</v>
      </c>
      <c r="F948" s="12">
        <v>1</v>
      </c>
      <c r="G948" s="12">
        <v>-0.8219153534539807</v>
      </c>
    </row>
    <row r="949" spans="1:7" x14ac:dyDescent="0.25">
      <c r="A949" s="11" t="s">
        <v>226</v>
      </c>
      <c r="B949" s="12">
        <v>9.1</v>
      </c>
      <c r="C949" s="12">
        <v>1.6</v>
      </c>
      <c r="D949" s="12">
        <v>1.1000000000000001</v>
      </c>
      <c r="E949" s="12">
        <v>1</v>
      </c>
      <c r="F949" s="12">
        <v>4.4000000000000004</v>
      </c>
      <c r="G949" s="12">
        <v>0.473959440560626</v>
      </c>
    </row>
    <row r="950" spans="1:7" x14ac:dyDescent="0.25">
      <c r="A950" s="13" t="s">
        <v>73</v>
      </c>
      <c r="B950" s="12">
        <v>9.1</v>
      </c>
      <c r="C950" s="12">
        <v>1.6</v>
      </c>
      <c r="D950" s="12">
        <v>1.1000000000000001</v>
      </c>
      <c r="E950" s="12">
        <v>1</v>
      </c>
      <c r="F950" s="12">
        <v>4.4000000000000004</v>
      </c>
      <c r="G950" s="12">
        <v>0.473959440560626</v>
      </c>
    </row>
    <row r="951" spans="1:7" x14ac:dyDescent="0.25">
      <c r="A951" s="11" t="s">
        <v>98</v>
      </c>
      <c r="B951" s="12">
        <v>16.399999999999999</v>
      </c>
      <c r="C951" s="12">
        <v>2.4</v>
      </c>
      <c r="D951" s="12">
        <v>0.9</v>
      </c>
      <c r="E951" s="12">
        <v>0.2</v>
      </c>
      <c r="F951" s="12">
        <v>3.5</v>
      </c>
      <c r="G951" s="12">
        <v>0.51779760311485201</v>
      </c>
    </row>
    <row r="952" spans="1:7" x14ac:dyDescent="0.25">
      <c r="A952" s="13" t="s">
        <v>34</v>
      </c>
      <c r="B952" s="12">
        <v>16.399999999999999</v>
      </c>
      <c r="C952" s="12">
        <v>2.4</v>
      </c>
      <c r="D952" s="12">
        <v>0.9</v>
      </c>
      <c r="E952" s="12">
        <v>0.2</v>
      </c>
      <c r="F952" s="12">
        <v>3.5</v>
      </c>
      <c r="G952" s="12">
        <v>0.51779760311485201</v>
      </c>
    </row>
    <row r="953" spans="1:7" x14ac:dyDescent="0.25">
      <c r="A953" s="11" t="s">
        <v>383</v>
      </c>
      <c r="B953" s="12">
        <v>4</v>
      </c>
      <c r="C953" s="12">
        <v>0.8</v>
      </c>
      <c r="D953" s="12">
        <v>0.2</v>
      </c>
      <c r="E953" s="12">
        <v>0.2</v>
      </c>
      <c r="F953" s="12">
        <v>1.8</v>
      </c>
      <c r="G953" s="12">
        <v>-0.67177452144764149</v>
      </c>
    </row>
    <row r="954" spans="1:7" x14ac:dyDescent="0.25">
      <c r="A954" s="13" t="s">
        <v>34</v>
      </c>
      <c r="B954" s="12">
        <v>4</v>
      </c>
      <c r="C954" s="12">
        <v>0.8</v>
      </c>
      <c r="D954" s="12">
        <v>0.2</v>
      </c>
      <c r="E954" s="12">
        <v>0.2</v>
      </c>
      <c r="F954" s="12">
        <v>1.8</v>
      </c>
      <c r="G954" s="12">
        <v>-0.67177452144764149</v>
      </c>
    </row>
    <row r="955" spans="1:7" x14ac:dyDescent="0.25">
      <c r="A955" s="11" t="s">
        <v>237</v>
      </c>
      <c r="B955" s="12">
        <v>8.6999999999999993</v>
      </c>
      <c r="C955" s="12">
        <v>3.9</v>
      </c>
      <c r="D955" s="12">
        <v>0.7</v>
      </c>
      <c r="E955" s="12">
        <v>0.1</v>
      </c>
      <c r="F955" s="12">
        <v>1.8</v>
      </c>
      <c r="G955" s="12">
        <v>4.6807525039233383E-2</v>
      </c>
    </row>
    <row r="956" spans="1:7" x14ac:dyDescent="0.25">
      <c r="A956" s="13" t="s">
        <v>100</v>
      </c>
      <c r="B956" s="12">
        <v>8.6999999999999993</v>
      </c>
      <c r="C956" s="12">
        <v>3.9</v>
      </c>
      <c r="D956" s="12">
        <v>0.7</v>
      </c>
      <c r="E956" s="12">
        <v>0.1</v>
      </c>
      <c r="F956" s="12">
        <v>1.8</v>
      </c>
      <c r="G956" s="12">
        <v>4.6807525039233383E-2</v>
      </c>
    </row>
    <row r="957" spans="1:7" x14ac:dyDescent="0.25">
      <c r="A957" s="11" t="s">
        <v>341</v>
      </c>
      <c r="B957" s="12">
        <v>5</v>
      </c>
      <c r="C957" s="12">
        <v>0.9</v>
      </c>
      <c r="D957" s="12">
        <v>0.4</v>
      </c>
      <c r="E957" s="12">
        <v>0.2</v>
      </c>
      <c r="F957" s="12">
        <v>1.4</v>
      </c>
      <c r="G957" s="12">
        <v>-0.57315192753701605</v>
      </c>
    </row>
    <row r="958" spans="1:7" x14ac:dyDescent="0.25">
      <c r="A958" s="13" t="s">
        <v>30</v>
      </c>
      <c r="B958" s="12">
        <v>5</v>
      </c>
      <c r="C958" s="12">
        <v>0.9</v>
      </c>
      <c r="D958" s="12">
        <v>0.4</v>
      </c>
      <c r="E958" s="12">
        <v>0.2</v>
      </c>
      <c r="F958" s="12">
        <v>1.4</v>
      </c>
      <c r="G958" s="12">
        <v>-0.57315192753701605</v>
      </c>
    </row>
    <row r="959" spans="1:7" x14ac:dyDescent="0.25">
      <c r="A959" s="11" t="s">
        <v>138</v>
      </c>
      <c r="B959" s="12">
        <v>13.6</v>
      </c>
      <c r="C959" s="12">
        <v>1.8</v>
      </c>
      <c r="D959" s="12">
        <v>0.7</v>
      </c>
      <c r="E959" s="12">
        <v>0.5</v>
      </c>
      <c r="F959" s="12">
        <v>4.7</v>
      </c>
      <c r="G959" s="12">
        <v>0.44049252625914304</v>
      </c>
    </row>
    <row r="960" spans="1:7" x14ac:dyDescent="0.25">
      <c r="A960" s="13" t="s">
        <v>83</v>
      </c>
      <c r="B960" s="12">
        <v>13.6</v>
      </c>
      <c r="C960" s="12">
        <v>1.8</v>
      </c>
      <c r="D960" s="12">
        <v>0.7</v>
      </c>
      <c r="E960" s="12">
        <v>0.5</v>
      </c>
      <c r="F960" s="12">
        <v>4.7</v>
      </c>
      <c r="G960" s="12">
        <v>0.44049252625914304</v>
      </c>
    </row>
    <row r="961" spans="1:7" x14ac:dyDescent="0.25">
      <c r="A961" s="11" t="s">
        <v>201</v>
      </c>
      <c r="B961" s="12">
        <v>10</v>
      </c>
      <c r="C961" s="12">
        <v>1.2</v>
      </c>
      <c r="D961" s="12">
        <v>1</v>
      </c>
      <c r="E961" s="12">
        <v>0.2</v>
      </c>
      <c r="F961" s="12">
        <v>2.7</v>
      </c>
      <c r="G961" s="12">
        <v>2.7498658047267713E-2</v>
      </c>
    </row>
    <row r="962" spans="1:7" x14ac:dyDescent="0.25">
      <c r="A962" s="13" t="s">
        <v>73</v>
      </c>
      <c r="B962" s="12">
        <v>10</v>
      </c>
      <c r="C962" s="12">
        <v>1.2</v>
      </c>
      <c r="D962" s="12">
        <v>1</v>
      </c>
      <c r="E962" s="12">
        <v>0.2</v>
      </c>
      <c r="F962" s="12">
        <v>2.7</v>
      </c>
      <c r="G962" s="12">
        <v>2.7498658047267713E-2</v>
      </c>
    </row>
    <row r="963" spans="1:7" x14ac:dyDescent="0.25">
      <c r="A963" s="11" t="s">
        <v>84</v>
      </c>
      <c r="B963" s="12">
        <v>17.399999999999999</v>
      </c>
      <c r="C963" s="12">
        <v>2.5</v>
      </c>
      <c r="D963" s="12">
        <v>0.7</v>
      </c>
      <c r="E963" s="12">
        <v>0.3</v>
      </c>
      <c r="F963" s="12">
        <v>10.1</v>
      </c>
      <c r="G963" s="12">
        <v>1.0798109851622184</v>
      </c>
    </row>
    <row r="964" spans="1:7" x14ac:dyDescent="0.25">
      <c r="A964" s="13" t="s">
        <v>85</v>
      </c>
      <c r="B964" s="12">
        <v>17.399999999999999</v>
      </c>
      <c r="C964" s="12">
        <v>2.5</v>
      </c>
      <c r="D964" s="12">
        <v>0.7</v>
      </c>
      <c r="E964" s="12">
        <v>0.3</v>
      </c>
      <c r="F964" s="12">
        <v>10.1</v>
      </c>
      <c r="G964" s="12">
        <v>1.0798109851622184</v>
      </c>
    </row>
    <row r="965" spans="1:7" x14ac:dyDescent="0.25">
      <c r="A965" s="11" t="s">
        <v>264</v>
      </c>
      <c r="B965" s="12">
        <v>7.7</v>
      </c>
      <c r="C965" s="12">
        <v>2.6</v>
      </c>
      <c r="D965" s="12">
        <v>0.8</v>
      </c>
      <c r="E965" s="12">
        <v>0.3</v>
      </c>
      <c r="F965" s="12">
        <v>6.3</v>
      </c>
      <c r="G965" s="12">
        <v>0.32035814994988704</v>
      </c>
    </row>
    <row r="966" spans="1:7" x14ac:dyDescent="0.25">
      <c r="A966" s="13" t="s">
        <v>79</v>
      </c>
      <c r="B966" s="12">
        <v>7.7</v>
      </c>
      <c r="C966" s="12">
        <v>2.6</v>
      </c>
      <c r="D966" s="12">
        <v>0.8</v>
      </c>
      <c r="E966" s="12">
        <v>0.3</v>
      </c>
      <c r="F966" s="12">
        <v>6.3</v>
      </c>
      <c r="G966" s="12">
        <v>0.32035814994988704</v>
      </c>
    </row>
    <row r="967" spans="1:7" x14ac:dyDescent="0.25">
      <c r="A967" s="11" t="s">
        <v>559</v>
      </c>
      <c r="B967" s="12">
        <v>3899.3999999999983</v>
      </c>
      <c r="C967" s="12">
        <v>858.0999999999998</v>
      </c>
      <c r="D967" s="12">
        <v>305.00000000000011</v>
      </c>
      <c r="E967" s="12">
        <v>188.69999999999985</v>
      </c>
      <c r="F967" s="12">
        <v>1698.5000000000002</v>
      </c>
      <c r="G967" s="12">
        <v>-1.9656498650988397E-13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" sqref="B1"/>
    </sheetView>
  </sheetViews>
  <sheetFormatPr defaultRowHeight="13.5" x14ac:dyDescent="0.25"/>
  <cols>
    <col min="1" max="1" width="7.375" style="3" bestFit="1" customWidth="1"/>
    <col min="2" max="2" width="4.875" style="3" bestFit="1" customWidth="1"/>
    <col min="3" max="3" width="7.75" style="3" bestFit="1" customWidth="1"/>
    <col min="4" max="5" width="8.375" style="3" bestFit="1" customWidth="1"/>
    <col min="6" max="6" width="8.75" style="3" bestFit="1" customWidth="1"/>
    <col min="7" max="16384" width="9" style="3"/>
  </cols>
  <sheetData>
    <row r="1" spans="1:6" x14ac:dyDescent="0.25">
      <c r="A1" s="3" t="s">
        <v>539</v>
      </c>
      <c r="B1" s="3">
        <v>0.25</v>
      </c>
    </row>
    <row r="2" spans="1:6" x14ac:dyDescent="0.25">
      <c r="A2" s="3" t="s">
        <v>536</v>
      </c>
      <c r="B2" s="17">
        <f>AVERAGE('5 Stats'!$N$5:$N$486)</f>
        <v>1.5662897442844533E-16</v>
      </c>
    </row>
    <row r="3" spans="1:6" x14ac:dyDescent="0.25">
      <c r="A3" s="3" t="s">
        <v>534</v>
      </c>
      <c r="B3" s="18">
        <f>_xlfn.STDEV.P('5 Stats'!$N$5:$N$486)</f>
        <v>0.76790521014587099</v>
      </c>
    </row>
    <row r="4" spans="1:6" x14ac:dyDescent="0.25">
      <c r="A4" s="3" t="s">
        <v>535</v>
      </c>
      <c r="B4" s="3">
        <f>COUNT('5 Stats'!N5:N486)</f>
        <v>482</v>
      </c>
    </row>
    <row r="6" spans="1:6" x14ac:dyDescent="0.25">
      <c r="A6" s="8" t="s">
        <v>538</v>
      </c>
      <c r="B6" s="8" t="s">
        <v>537</v>
      </c>
      <c r="C6" s="8" t="s">
        <v>554</v>
      </c>
      <c r="D6" s="8" t="s">
        <v>547</v>
      </c>
      <c r="E6" s="8" t="s">
        <v>555</v>
      </c>
      <c r="F6" s="8" t="s">
        <v>548</v>
      </c>
    </row>
    <row r="7" spans="1:6" x14ac:dyDescent="0.25">
      <c r="A7" s="3">
        <v>-10</v>
      </c>
      <c r="B7" s="6">
        <f t="shared" ref="B7:B27" si="0">A7*$B$1</f>
        <v>-2.5</v>
      </c>
      <c r="C7" s="6">
        <f>FREQUENCY('5 Stats'!$N$5:$N$486,B7)/COUNT('5 Stats'!$N$5:$N$486)</f>
        <v>0</v>
      </c>
      <c r="D7" s="6">
        <f>_xlfn.NORM.DIST(B7,AVERAGE(Table1[WAvgSD]),_xlfn.STDEV.P(Table1[WAvgSD]),FALSE)</f>
        <v>2.5945341542001595E-3</v>
      </c>
      <c r="E7" s="6">
        <f>FREQUENCY('5 Stats'!$N$5:$N$486,B7)/COUNT('5 Stats'!$N$5:$N$486)</f>
        <v>0</v>
      </c>
      <c r="F7" s="6">
        <f>_xlfn.NORM.DIST(B7,AVERAGE(Table1[WAvgSD]),_xlfn.STDEV.P(Table1[WAvgSD]),TRUE)</f>
        <v>5.6574497557120094E-4</v>
      </c>
    </row>
    <row r="8" spans="1:6" x14ac:dyDescent="0.25">
      <c r="A8" s="3">
        <v>-9</v>
      </c>
      <c r="B8" s="6">
        <f t="shared" si="0"/>
        <v>-2.25</v>
      </c>
      <c r="C8" s="6">
        <f>(FREQUENCY('5 Stats'!$N$5:$N$486,B8)-FREQUENCY('5 Stats'!$N$5:$N$486,B7))/COUNT('5 Stats'!$N$5:$N$486)</f>
        <v>0</v>
      </c>
      <c r="D8" s="6">
        <f>_xlfn.NORM.DIST(B8,AVERAGE(Table1[WAvgSD]),_xlfn.STDEV.P(Table1[WAvgSD]),FALSE)</f>
        <v>7.101540585338989E-3</v>
      </c>
      <c r="E8" s="6">
        <f>FREQUENCY('5 Stats'!$N$5:$N$486,B8)/COUNT('5 Stats'!$N$5:$N$486)</f>
        <v>0</v>
      </c>
      <c r="F8" s="6">
        <f>_xlfn.NORM.DIST(B8,AVERAGE(Table1[WAvgSD]),_xlfn.STDEV.P(Table1[WAvgSD]),TRUE)</f>
        <v>1.6945420285168142E-3</v>
      </c>
    </row>
    <row r="9" spans="1:6" x14ac:dyDescent="0.25">
      <c r="A9" s="3">
        <v>-8</v>
      </c>
      <c r="B9" s="6">
        <f t="shared" si="0"/>
        <v>-2</v>
      </c>
      <c r="C9" s="6">
        <f>(FREQUENCY('5 Stats'!$N$5:$N$486,B9)-FREQUENCY('5 Stats'!$N$5:$N$486,B8))/COUNT('5 Stats'!$N$5:$N$486)</f>
        <v>0</v>
      </c>
      <c r="D9" s="6">
        <f>_xlfn.NORM.DIST(B9,AVERAGE(Table1[WAvgSD]),_xlfn.STDEV.P(Table1[WAvgSD]),FALSE)</f>
        <v>1.7482957164849405E-2</v>
      </c>
      <c r="E9" s="6">
        <f>FREQUENCY('5 Stats'!$N$5:$N$486,B9)/COUNT('5 Stats'!$N$5:$N$486)</f>
        <v>0</v>
      </c>
      <c r="F9" s="6">
        <f>_xlfn.NORM.DIST(B9,AVERAGE(Table1[WAvgSD]),_xlfn.STDEV.P(Table1[WAvgSD]),TRUE)</f>
        <v>4.6005804869037664E-3</v>
      </c>
    </row>
    <row r="10" spans="1:6" x14ac:dyDescent="0.25">
      <c r="A10" s="3">
        <v>-7</v>
      </c>
      <c r="B10" s="6">
        <f t="shared" si="0"/>
        <v>-1.75</v>
      </c>
      <c r="C10" s="6">
        <f>(FREQUENCY('5 Stats'!$N$5:$N$486,B10)-FREQUENCY('5 Stats'!$N$5:$N$486,B9))/COUNT('5 Stats'!$N$5:$N$486)</f>
        <v>0</v>
      </c>
      <c r="D10" s="6">
        <f>_xlfn.NORM.DIST(B10,AVERAGE(Table1[WAvgSD]),_xlfn.STDEV.P(Table1[WAvgSD]),FALSE)</f>
        <v>3.8712066258499551E-2</v>
      </c>
      <c r="E10" s="6">
        <f>FREQUENCY('5 Stats'!$N$5:$N$486,B10)/COUNT('5 Stats'!$N$5:$N$486)</f>
        <v>0</v>
      </c>
      <c r="F10" s="6">
        <f>_xlfn.NORM.DIST(B10,AVERAGE(Table1[WAvgSD]),_xlfn.STDEV.P(Table1[WAvgSD]),TRUE)</f>
        <v>1.1335699336611266E-2</v>
      </c>
    </row>
    <row r="11" spans="1:6" x14ac:dyDescent="0.25">
      <c r="A11" s="3">
        <v>-6</v>
      </c>
      <c r="B11" s="6">
        <f t="shared" si="0"/>
        <v>-1.5</v>
      </c>
      <c r="C11" s="6">
        <f>(FREQUENCY('5 Stats'!$N$5:$N$486,B11)-FREQUENCY('5 Stats'!$N$5:$N$486,B10))/COUNT('5 Stats'!$N$5:$N$486)</f>
        <v>0</v>
      </c>
      <c r="D11" s="6">
        <f>_xlfn.NORM.DIST(B11,AVERAGE(Table1[WAvgSD]),_xlfn.STDEV.P(Table1[WAvgSD]),FALSE)</f>
        <v>7.7098681343507697E-2</v>
      </c>
      <c r="E11" s="6">
        <f>FREQUENCY('5 Stats'!$N$5:$N$486,B11)/COUNT('5 Stats'!$N$5:$N$486)</f>
        <v>0</v>
      </c>
      <c r="F11" s="6">
        <f>_xlfn.NORM.DIST(B11,AVERAGE(Table1[WAvgSD]),_xlfn.STDEV.P(Table1[WAvgSD]),TRUE)</f>
        <v>2.5388115509758207E-2</v>
      </c>
    </row>
    <row r="12" spans="1:6" x14ac:dyDescent="0.25">
      <c r="A12" s="3">
        <v>-5</v>
      </c>
      <c r="B12" s="6">
        <f t="shared" si="0"/>
        <v>-1.25</v>
      </c>
      <c r="C12" s="6">
        <f>(FREQUENCY('5 Stats'!$N$5:$N$486,B12)-FREQUENCY('5 Stats'!$N$5:$N$486,B11))/COUNT('5 Stats'!$N$5:$N$486)</f>
        <v>0</v>
      </c>
      <c r="D12" s="6">
        <f>_xlfn.NORM.DIST(B12,AVERAGE(Table1[WAvgSD]),_xlfn.STDEV.P(Table1[WAvgSD]),FALSE)</f>
        <v>0.13810731648017438</v>
      </c>
      <c r="E12" s="6">
        <f>FREQUENCY('5 Stats'!$N$5:$N$486,B12)/COUNT('5 Stats'!$N$5:$N$486)</f>
        <v>0</v>
      </c>
      <c r="F12" s="6">
        <f>_xlfn.NORM.DIST(B12,AVERAGE(Table1[WAvgSD]),_xlfn.STDEV.P(Table1[WAvgSD]),TRUE)</f>
        <v>5.1783111801335331E-2</v>
      </c>
    </row>
    <row r="13" spans="1:6" x14ac:dyDescent="0.25">
      <c r="A13" s="3">
        <v>-4</v>
      </c>
      <c r="B13" s="6">
        <f t="shared" si="0"/>
        <v>-1</v>
      </c>
      <c r="C13" s="6">
        <f>(FREQUENCY('5 Stats'!$N$5:$N$486,B13)-FREQUENCY('5 Stats'!$N$5:$N$486,B12))/COUNT('5 Stats'!$N$5:$N$486)</f>
        <v>5.1867219917012451E-2</v>
      </c>
      <c r="D13" s="6">
        <f>_xlfn.NORM.DIST(B13,AVERAGE(Table1[WAvgSD]),_xlfn.STDEV.P(Table1[WAvgSD]),FALSE)</f>
        <v>0.22251308862705768</v>
      </c>
      <c r="E13" s="6">
        <f>FREQUENCY('5 Stats'!$N$5:$N$486,B13)/COUNT('5 Stats'!$N$5:$N$486)</f>
        <v>5.1867219917012451E-2</v>
      </c>
      <c r="F13" s="6">
        <f>_xlfn.NORM.DIST(B13,AVERAGE(Table1[WAvgSD]),_xlfn.STDEV.P(Table1[WAvgSD]),TRUE)</f>
        <v>9.641648357476755E-2</v>
      </c>
    </row>
    <row r="14" spans="1:6" x14ac:dyDescent="0.25">
      <c r="A14" s="3">
        <v>-3</v>
      </c>
      <c r="B14" s="6">
        <f t="shared" si="0"/>
        <v>-0.75</v>
      </c>
      <c r="C14" s="6">
        <f>(FREQUENCY('5 Stats'!$N$5:$N$486,B14)-FREQUENCY('5 Stats'!$N$5:$N$486,B13))/COUNT('5 Stats'!$N$5:$N$486)</f>
        <v>0.12448132780082988</v>
      </c>
      <c r="D14" s="6">
        <f>_xlfn.NORM.DIST(B14,AVERAGE(Table1[WAvgSD]),_xlfn.STDEV.P(Table1[WAvgSD]),FALSE)</f>
        <v>0.32245088721885851</v>
      </c>
      <c r="E14" s="6">
        <f>FREQUENCY('5 Stats'!$N$5:$N$486,B14)/COUNT('5 Stats'!$N$5:$N$486)</f>
        <v>0.17634854771784234</v>
      </c>
      <c r="F14" s="6">
        <f>_xlfn.NORM.DIST(B14,AVERAGE(Table1[WAvgSD]),_xlfn.STDEV.P(Table1[WAvgSD]),TRUE)</f>
        <v>0.16436304545827043</v>
      </c>
    </row>
    <row r="15" spans="1:6" x14ac:dyDescent="0.25">
      <c r="A15" s="3">
        <v>-2</v>
      </c>
      <c r="B15" s="6">
        <f t="shared" si="0"/>
        <v>-0.5</v>
      </c>
      <c r="C15" s="6">
        <f>(FREQUENCY('5 Stats'!$N$5:$N$486,B15)-FREQUENCY('5 Stats'!$N$5:$N$486,B14))/COUNT('5 Stats'!$N$5:$N$486)</f>
        <v>0.13692946058091288</v>
      </c>
      <c r="D15" s="6">
        <f>_xlfn.NORM.DIST(B15,AVERAGE(Table1[WAvgSD]),_xlfn.STDEV.P(Table1[WAvgSD]),FALSE)</f>
        <v>0.42028194090372062</v>
      </c>
      <c r="E15" s="6">
        <f>FREQUENCY('5 Stats'!$N$5:$N$486,B15)/COUNT('5 Stats'!$N$5:$N$486)</f>
        <v>0.31327800829875518</v>
      </c>
      <c r="F15" s="6">
        <f>_xlfn.NORM.DIST(B15,AVERAGE(Table1[WAvgSD]),_xlfn.STDEV.P(Table1[WAvgSD]),TRUE)</f>
        <v>0.25748385801658191</v>
      </c>
    </row>
    <row r="16" spans="1:6" x14ac:dyDescent="0.25">
      <c r="A16" s="3">
        <v>-1</v>
      </c>
      <c r="B16" s="6">
        <f t="shared" si="0"/>
        <v>-0.25</v>
      </c>
      <c r="C16" s="6">
        <f>(FREQUENCY('5 Stats'!$N$5:$N$486,B16)-FREQUENCY('5 Stats'!$N$5:$N$486,B15))/COUNT('5 Stats'!$N$5:$N$486)</f>
        <v>0.12863070539419086</v>
      </c>
      <c r="D16" s="6">
        <f>_xlfn.NORM.DIST(B16,AVERAGE(Table1[WAvgSD]),_xlfn.STDEV.P(Table1[WAvgSD]),FALSE)</f>
        <v>0.49270505836580825</v>
      </c>
      <c r="E16" s="6">
        <f>FREQUENCY('5 Stats'!$N$5:$N$486,B16)/COUNT('5 Stats'!$N$5:$N$486)</f>
        <v>0.44190871369294604</v>
      </c>
      <c r="F16" s="6">
        <f>_xlfn.NORM.DIST(B16,AVERAGE(Table1[WAvgSD]),_xlfn.STDEV.P(Table1[WAvgSD]),TRUE)</f>
        <v>0.37237825583097905</v>
      </c>
    </row>
    <row r="17" spans="1:6" x14ac:dyDescent="0.25">
      <c r="A17" s="3">
        <v>0</v>
      </c>
      <c r="B17" s="6">
        <f t="shared" si="0"/>
        <v>0</v>
      </c>
      <c r="C17" s="6">
        <f>(FREQUENCY('5 Stats'!$N$5:$N$486,B17)-FREQUENCY('5 Stats'!$N$5:$N$486,B16))/COUNT('5 Stats'!$N$5:$N$486)</f>
        <v>0.1078838174273859</v>
      </c>
      <c r="D17" s="6">
        <f>_xlfn.NORM.DIST(B17,AVERAGE(Table1[WAvgSD]),_xlfn.STDEV.P(Table1[WAvgSD]),FALSE)</f>
        <v>0.51952021568606077</v>
      </c>
      <c r="E17" s="6">
        <f>FREQUENCY('5 Stats'!$N$5:$N$486,B17)/COUNT('5 Stats'!$N$5:$N$486)</f>
        <v>0.549792531120332</v>
      </c>
      <c r="F17" s="6">
        <f>_xlfn.NORM.DIST(B17,AVERAGE(Table1[WAvgSD]),_xlfn.STDEV.P(Table1[WAvgSD]),TRUE)</f>
        <v>0.49999999999999994</v>
      </c>
    </row>
    <row r="18" spans="1:6" x14ac:dyDescent="0.25">
      <c r="A18" s="3">
        <v>1</v>
      </c>
      <c r="B18" s="6">
        <f t="shared" si="0"/>
        <v>0.25</v>
      </c>
      <c r="C18" s="6">
        <f>(FREQUENCY('5 Stats'!$N$5:$N$486,B18)-FREQUENCY('5 Stats'!$N$5:$N$486,B17))/COUNT('5 Stats'!$N$5:$N$486)</f>
        <v>0.1037344398340249</v>
      </c>
      <c r="D18" s="6">
        <f>_xlfn.NORM.DIST(B18,AVERAGE(Table1[WAvgSD]),_xlfn.STDEV.P(Table1[WAvgSD]),FALSE)</f>
        <v>0.4927050583658083</v>
      </c>
      <c r="E18" s="6">
        <f>FREQUENCY('5 Stats'!$N$5:$N$486,B18)/COUNT('5 Stats'!$N$5:$N$486)</f>
        <v>0.65352697095435686</v>
      </c>
      <c r="F18" s="6">
        <f>_xlfn.NORM.DIST(B18,AVERAGE(Table1[WAvgSD]),_xlfn.STDEV.P(Table1[WAvgSD]),TRUE)</f>
        <v>0.62762174416902072</v>
      </c>
    </row>
    <row r="19" spans="1:6" x14ac:dyDescent="0.25">
      <c r="A19" s="3">
        <v>2</v>
      </c>
      <c r="B19" s="6">
        <f t="shared" si="0"/>
        <v>0.5</v>
      </c>
      <c r="C19" s="6">
        <f>(FREQUENCY('5 Stats'!$N$5:$N$486,B19)-FREQUENCY('5 Stats'!$N$5:$N$486,B18))/COUNT('5 Stats'!$N$5:$N$486)</f>
        <v>9.9585062240663894E-2</v>
      </c>
      <c r="D19" s="6">
        <f>_xlfn.NORM.DIST(B19,AVERAGE(Table1[WAvgSD]),_xlfn.STDEV.P(Table1[WAvgSD]),FALSE)</f>
        <v>0.42028194090372067</v>
      </c>
      <c r="E19" s="6">
        <f>FREQUENCY('5 Stats'!$N$5:$N$486,B19)/COUNT('5 Stats'!$N$5:$N$486)</f>
        <v>0.75311203319502074</v>
      </c>
      <c r="F19" s="6">
        <f>_xlfn.NORM.DIST(B19,AVERAGE(Table1[WAvgSD]),_xlfn.STDEV.P(Table1[WAvgSD]),TRUE)</f>
        <v>0.74251614198341798</v>
      </c>
    </row>
    <row r="20" spans="1:6" x14ac:dyDescent="0.25">
      <c r="A20" s="3">
        <v>3</v>
      </c>
      <c r="B20" s="6">
        <f t="shared" si="0"/>
        <v>0.75</v>
      </c>
      <c r="C20" s="6">
        <f>(FREQUENCY('5 Stats'!$N$5:$N$486,B20)-FREQUENCY('5 Stats'!$N$5:$N$486,B19))/COUNT('5 Stats'!$N$5:$N$486)</f>
        <v>8.7136929460580909E-2</v>
      </c>
      <c r="D20" s="6">
        <f>_xlfn.NORM.DIST(B20,AVERAGE(Table1[WAvgSD]),_xlfn.STDEV.P(Table1[WAvgSD]),FALSE)</f>
        <v>0.32245088721885856</v>
      </c>
      <c r="E20" s="6">
        <f>FREQUENCY('5 Stats'!$N$5:$N$486,B20)/COUNT('5 Stats'!$N$5:$N$486)</f>
        <v>0.84024896265560167</v>
      </c>
      <c r="F20" s="6">
        <f>_xlfn.NORM.DIST(B20,AVERAGE(Table1[WAvgSD]),_xlfn.STDEV.P(Table1[WAvgSD]),TRUE)</f>
        <v>0.83563695454172959</v>
      </c>
    </row>
    <row r="21" spans="1:6" x14ac:dyDescent="0.25">
      <c r="A21" s="3">
        <v>4</v>
      </c>
      <c r="B21" s="6">
        <f t="shared" si="0"/>
        <v>1</v>
      </c>
      <c r="C21" s="6">
        <f>(FREQUENCY('5 Stats'!$N$5:$N$486,B21)-FREQUENCY('5 Stats'!$N$5:$N$486,B20))/COUNT('5 Stats'!$N$5:$N$486)</f>
        <v>4.1493775933609957E-2</v>
      </c>
      <c r="D21" s="6">
        <f>_xlfn.NORM.DIST(B21,AVERAGE(Table1[WAvgSD]),_xlfn.STDEV.P(Table1[WAvgSD]),FALSE)</f>
        <v>0.22251308862705782</v>
      </c>
      <c r="E21" s="6">
        <f>FREQUENCY('5 Stats'!$N$5:$N$486,B21)/COUNT('5 Stats'!$N$5:$N$486)</f>
        <v>0.88174273858921159</v>
      </c>
      <c r="F21" s="6">
        <f>_xlfn.NORM.DIST(B21,AVERAGE(Table1[WAvgSD]),_xlfn.STDEV.P(Table1[WAvgSD]),TRUE)</f>
        <v>0.90358351642523238</v>
      </c>
    </row>
    <row r="22" spans="1:6" x14ac:dyDescent="0.25">
      <c r="A22" s="3">
        <v>5</v>
      </c>
      <c r="B22" s="6">
        <f t="shared" si="0"/>
        <v>1.25</v>
      </c>
      <c r="C22" s="6">
        <f>(FREQUENCY('5 Stats'!$N$5:$N$486,B22)-FREQUENCY('5 Stats'!$N$5:$N$486,B21))/COUNT('5 Stats'!$N$5:$N$486)</f>
        <v>3.7344398340248962E-2</v>
      </c>
      <c r="D22" s="6">
        <f>_xlfn.NORM.DIST(B22,AVERAGE(Table1[WAvgSD]),_xlfn.STDEV.P(Table1[WAvgSD]),FALSE)</f>
        <v>0.13810731648017452</v>
      </c>
      <c r="E22" s="6">
        <f>FREQUENCY('5 Stats'!$N$5:$N$486,B22)/COUNT('5 Stats'!$N$5:$N$486)</f>
        <v>0.91908713692946054</v>
      </c>
      <c r="F22" s="6">
        <f>_xlfn.NORM.DIST(B22,AVERAGE(Table1[WAvgSD]),_xlfn.STDEV.P(Table1[WAvgSD]),TRUE)</f>
        <v>0.94821688819866456</v>
      </c>
    </row>
    <row r="23" spans="1:6" x14ac:dyDescent="0.25">
      <c r="A23" s="3">
        <v>6</v>
      </c>
      <c r="B23" s="6">
        <f t="shared" si="0"/>
        <v>1.5</v>
      </c>
      <c r="C23" s="6">
        <f>(FREQUENCY('5 Stats'!$N$5:$N$486,B23)-FREQUENCY('5 Stats'!$N$5:$N$486,B22))/COUNT('5 Stats'!$N$5:$N$486)</f>
        <v>3.3195020746887967E-2</v>
      </c>
      <c r="D23" s="6">
        <f>_xlfn.NORM.DIST(B23,AVERAGE(Table1[WAvgSD]),_xlfn.STDEV.P(Table1[WAvgSD]),FALSE)</f>
        <v>7.7098681343507752E-2</v>
      </c>
      <c r="E23" s="6">
        <f>FREQUENCY('5 Stats'!$N$5:$N$486,B23)/COUNT('5 Stats'!$N$5:$N$486)</f>
        <v>0.9522821576763485</v>
      </c>
      <c r="F23" s="6">
        <f>_xlfn.NORM.DIST(B23,AVERAGE(Table1[WAvgSD]),_xlfn.STDEV.P(Table1[WAvgSD]),TRUE)</f>
        <v>0.97461188449024183</v>
      </c>
    </row>
    <row r="24" spans="1:6" x14ac:dyDescent="0.25">
      <c r="A24" s="3">
        <v>7</v>
      </c>
      <c r="B24" s="6">
        <f t="shared" si="0"/>
        <v>1.75</v>
      </c>
      <c r="C24" s="6">
        <f>(FREQUENCY('5 Stats'!$N$5:$N$486,B24)-FREQUENCY('5 Stats'!$N$5:$N$486,B23))/COUNT('5 Stats'!$N$5:$N$486)</f>
        <v>1.6597510373443983E-2</v>
      </c>
      <c r="D24" s="6">
        <f>_xlfn.NORM.DIST(B24,AVERAGE(Table1[WAvgSD]),_xlfn.STDEV.P(Table1[WAvgSD]),FALSE)</f>
        <v>3.8712066258499586E-2</v>
      </c>
      <c r="E24" s="6">
        <f>FREQUENCY('5 Stats'!$N$5:$N$486,B24)/COUNT('5 Stats'!$N$5:$N$486)</f>
        <v>0.96887966804979253</v>
      </c>
      <c r="F24" s="6">
        <f>_xlfn.NORM.DIST(B24,AVERAGE(Table1[WAvgSD]),_xlfn.STDEV.P(Table1[WAvgSD]),TRUE)</f>
        <v>0.98866430066338873</v>
      </c>
    </row>
    <row r="25" spans="1:6" x14ac:dyDescent="0.25">
      <c r="A25" s="3">
        <v>8</v>
      </c>
      <c r="B25" s="6">
        <f t="shared" si="0"/>
        <v>2</v>
      </c>
      <c r="C25" s="6">
        <f>(FREQUENCY('5 Stats'!$N$5:$N$486,B25)-FREQUENCY('5 Stats'!$N$5:$N$486,B24))/COUNT('5 Stats'!$N$5:$N$486)</f>
        <v>1.8672199170124481E-2</v>
      </c>
      <c r="D25" s="6">
        <f>_xlfn.NORM.DIST(B25,AVERAGE(Table1[WAvgSD]),_xlfn.STDEV.P(Table1[WAvgSD]),FALSE)</f>
        <v>1.7482957164849405E-2</v>
      </c>
      <c r="E25" s="6">
        <f>FREQUENCY('5 Stats'!$N$5:$N$486,B25)/COUNT('5 Stats'!$N$5:$N$486)</f>
        <v>0.98755186721991706</v>
      </c>
      <c r="F25" s="6">
        <f>_xlfn.NORM.DIST(B25,AVERAGE(Table1[WAvgSD]),_xlfn.STDEV.P(Table1[WAvgSD]),TRUE)</f>
        <v>0.99539941951309618</v>
      </c>
    </row>
    <row r="26" spans="1:6" x14ac:dyDescent="0.25">
      <c r="A26" s="3">
        <v>9</v>
      </c>
      <c r="B26" s="6">
        <f t="shared" si="0"/>
        <v>2.25</v>
      </c>
      <c r="C26" s="6">
        <f>(FREQUENCY('5 Stats'!$N$5:$N$486,B26)-FREQUENCY('5 Stats'!$N$5:$N$486,B25))/COUNT('5 Stats'!$N$5:$N$486)</f>
        <v>1.0373443983402489E-2</v>
      </c>
      <c r="D26" s="6">
        <f>_xlfn.NORM.DIST(B26,AVERAGE(Table1[WAvgSD]),_xlfn.STDEV.P(Table1[WAvgSD]),FALSE)</f>
        <v>7.101540585338989E-3</v>
      </c>
      <c r="E26" s="6">
        <f>FREQUENCY('5 Stats'!$N$5:$N$486,B26)/COUNT('5 Stats'!$N$5:$N$486)</f>
        <v>0.99792531120331951</v>
      </c>
      <c r="F26" s="6">
        <f>_xlfn.NORM.DIST(B26,AVERAGE(Table1[WAvgSD]),_xlfn.STDEV.P(Table1[WAvgSD]),TRUE)</f>
        <v>0.99830545797148318</v>
      </c>
    </row>
    <row r="27" spans="1:6" x14ac:dyDescent="0.25">
      <c r="A27" s="3">
        <v>10</v>
      </c>
      <c r="B27" s="6">
        <f t="shared" si="0"/>
        <v>2.5</v>
      </c>
      <c r="C27" s="6">
        <f>(FREQUENCY('5 Stats'!$N$5:$N$486,B27)-FREQUENCY('5 Stats'!$N$5:$N$486,B26))/COUNT('5 Stats'!$N$5:$N$486)</f>
        <v>2.0746887966804979E-3</v>
      </c>
      <c r="D27" s="6">
        <f>_xlfn.NORM.DIST(B27,AVERAGE(Table1[WAvgSD]),_xlfn.STDEV.P(Table1[WAvgSD]),FALSE)</f>
        <v>2.5945341542001595E-3</v>
      </c>
      <c r="E27" s="6">
        <f>FREQUENCY('5 Stats'!$N$5:$N$486,B27)/COUNT('5 Stats'!$N$5:$N$486)</f>
        <v>1</v>
      </c>
      <c r="F27" s="6">
        <f>_xlfn.NORM.DIST(B27,AVERAGE(Table1[WAvgSD]),_xlfn.STDEV.P(Table1[WAvgSD]),TRUE)</f>
        <v>0.99943425502442884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1" sqref="B1"/>
    </sheetView>
  </sheetViews>
  <sheetFormatPr defaultRowHeight="13.5" x14ac:dyDescent="0.25"/>
  <cols>
    <col min="1" max="1" width="7.375" style="10" bestFit="1" customWidth="1"/>
    <col min="2" max="2" width="4.875" style="10" bestFit="1" customWidth="1"/>
    <col min="3" max="3" width="7.75" style="10" bestFit="1" customWidth="1"/>
    <col min="4" max="4" width="10.75" style="10" bestFit="1" customWidth="1"/>
    <col min="5" max="5" width="8.375" style="10" bestFit="1" customWidth="1"/>
    <col min="6" max="6" width="11.125" style="10" bestFit="1" customWidth="1"/>
    <col min="7" max="16384" width="9" style="10"/>
  </cols>
  <sheetData>
    <row r="1" spans="1:7" x14ac:dyDescent="0.25">
      <c r="A1" s="3" t="s">
        <v>539</v>
      </c>
      <c r="B1" s="10">
        <v>1</v>
      </c>
    </row>
    <row r="2" spans="1:7" x14ac:dyDescent="0.25">
      <c r="A2" s="3" t="s">
        <v>536</v>
      </c>
      <c r="B2" s="16">
        <f>AVERAGE(Table1[Pts])</f>
        <v>8.0900414937759297</v>
      </c>
    </row>
    <row r="3" spans="1:7" x14ac:dyDescent="0.25">
      <c r="A3" s="3" t="s">
        <v>567</v>
      </c>
      <c r="B3" s="16">
        <f>_xlfn.VAR.P(Table1[Pts])</f>
        <v>34.225751450560516</v>
      </c>
    </row>
    <row r="4" spans="1:7" x14ac:dyDescent="0.25">
      <c r="A4" s="3" t="s">
        <v>568</v>
      </c>
      <c r="B4" s="16">
        <f>B2^2/B3</f>
        <v>1.9122668925343471</v>
      </c>
    </row>
    <row r="5" spans="1:7" x14ac:dyDescent="0.25">
      <c r="A5" s="3" t="s">
        <v>569</v>
      </c>
      <c r="B5" s="16">
        <f>B3/B2</f>
        <v>4.2306027078961321</v>
      </c>
    </row>
    <row r="6" spans="1:7" x14ac:dyDescent="0.25">
      <c r="A6" s="3" t="s">
        <v>535</v>
      </c>
      <c r="B6" s="10">
        <f>COUNT(Table1[Pts])</f>
        <v>482</v>
      </c>
    </row>
    <row r="8" spans="1:7" x14ac:dyDescent="0.25">
      <c r="A8" s="8" t="s">
        <v>538</v>
      </c>
      <c r="B8" s="8" t="s">
        <v>537</v>
      </c>
      <c r="C8" s="8" t="s">
        <v>554</v>
      </c>
      <c r="D8" s="8" t="s">
        <v>566</v>
      </c>
      <c r="E8" s="8" t="s">
        <v>555</v>
      </c>
      <c r="F8" s="8" t="s">
        <v>570</v>
      </c>
      <c r="G8" s="8" t="s">
        <v>571</v>
      </c>
    </row>
    <row r="9" spans="1:7" x14ac:dyDescent="0.25">
      <c r="A9" s="10">
        <v>0</v>
      </c>
      <c r="B9" s="10">
        <f>A9*$B$1</f>
        <v>0</v>
      </c>
      <c r="C9" s="16">
        <f>FREQUENCY(Table1[Pts],Points!B9)/$B$6</f>
        <v>1.6597510373443983E-2</v>
      </c>
      <c r="D9" s="16">
        <f>_xlfn.GAMMA.DIST(B9,$B$4,$B$5,FALSE)</f>
        <v>0</v>
      </c>
      <c r="E9" s="16">
        <f>FREQUENCY(Table1[Pts],Points!B9)/$B$6</f>
        <v>1.6597510373443983E-2</v>
      </c>
      <c r="F9" s="16">
        <f>_xlfn.GAMMA.DIST(B9,$B$4,$B$5,TRUE)</f>
        <v>0</v>
      </c>
      <c r="G9" s="16">
        <f>_xlfn.CHISQ.DIST(B9,2,FALSE)</f>
        <v>0.5</v>
      </c>
    </row>
    <row r="10" spans="1:7" x14ac:dyDescent="0.25">
      <c r="A10" s="10">
        <v>1</v>
      </c>
      <c r="B10" s="10">
        <f t="shared" ref="B10:B44" si="0">A10*$B$1</f>
        <v>1</v>
      </c>
      <c r="C10" s="16">
        <f>(FREQUENCY(Table1[Pts],Points!B10)-FREQUENCY(Table1[Pts],Points!B9))/$B$6</f>
        <v>3.5269709543568464E-2</v>
      </c>
      <c r="D10" s="16">
        <f t="shared" ref="D10:D44" si="1">_xlfn.GAMMA.DIST(B10,$B$4,$B$5,FALSE)</f>
        <v>5.1821138682795267E-2</v>
      </c>
      <c r="E10" s="16">
        <f>FREQUENCY(Table1[Pts],Points!B10)/$B$6</f>
        <v>5.1867219917012451E-2</v>
      </c>
      <c r="F10" s="16">
        <f t="shared" ref="F10:F44" si="2">_xlfn.GAMMA.DIST(B10,$B$4,$B$5,TRUE)</f>
        <v>2.9438378478301549E-2</v>
      </c>
      <c r="G10" s="16">
        <f t="shared" ref="G10:G44" si="3">_xlfn.CHISQ.DIST(B10,2,FALSE)</f>
        <v>0.30326532985631671</v>
      </c>
    </row>
    <row r="11" spans="1:7" x14ac:dyDescent="0.25">
      <c r="A11" s="10">
        <v>2</v>
      </c>
      <c r="B11" s="10">
        <f t="shared" si="0"/>
        <v>2</v>
      </c>
      <c r="C11" s="16">
        <f>(FREQUENCY(Table1[Pts],Points!B11)-FREQUENCY(Table1[Pts],Points!B10))/$B$6</f>
        <v>6.8464730290456438E-2</v>
      </c>
      <c r="D11" s="16">
        <f t="shared" si="1"/>
        <v>7.6996535950740658E-2</v>
      </c>
      <c r="E11" s="16">
        <f>FREQUENCY(Table1[Pts],Points!B11)/$B$6</f>
        <v>0.12033195020746888</v>
      </c>
      <c r="F11" s="16">
        <f t="shared" si="2"/>
        <v>9.5345947915240259E-2</v>
      </c>
      <c r="G11" s="16">
        <f t="shared" si="3"/>
        <v>0.18393972058572117</v>
      </c>
    </row>
    <row r="12" spans="1:7" x14ac:dyDescent="0.25">
      <c r="A12" s="10">
        <v>3</v>
      </c>
      <c r="B12" s="10">
        <f t="shared" si="0"/>
        <v>3</v>
      </c>
      <c r="C12" s="16">
        <f>(FREQUENCY(Table1[Pts],Points!B12)-FREQUENCY(Table1[Pts],Points!B11))/$B$6</f>
        <v>9.5435684647302899E-2</v>
      </c>
      <c r="D12" s="16">
        <f t="shared" si="1"/>
        <v>8.7994990559948597E-2</v>
      </c>
      <c r="E12" s="16">
        <f>FREQUENCY(Table1[Pts],Points!B12)/$B$6</f>
        <v>0.21576763485477179</v>
      </c>
      <c r="F12" s="16">
        <f t="shared" si="2"/>
        <v>0.17875163118329435</v>
      </c>
      <c r="G12" s="16">
        <f t="shared" si="3"/>
        <v>0.11156508007421491</v>
      </c>
    </row>
    <row r="13" spans="1:7" x14ac:dyDescent="0.25">
      <c r="A13" s="10">
        <v>4</v>
      </c>
      <c r="B13" s="10">
        <f t="shared" si="0"/>
        <v>4</v>
      </c>
      <c r="C13" s="16">
        <f>(FREQUENCY(Table1[Pts],Points!B13)-FREQUENCY(Table1[Pts],Points!B12))/$B$6</f>
        <v>9.7510373443983403E-2</v>
      </c>
      <c r="D13" s="16">
        <f t="shared" si="1"/>
        <v>9.0319174284209769E-2</v>
      </c>
      <c r="E13" s="16">
        <f>FREQUENCY(Table1[Pts],Points!B13)/$B$6</f>
        <v>0.31327800829875518</v>
      </c>
      <c r="F13" s="16">
        <f t="shared" si="2"/>
        <v>0.26846577850360975</v>
      </c>
      <c r="G13" s="16">
        <f t="shared" si="3"/>
        <v>6.7667641618306337E-2</v>
      </c>
    </row>
    <row r="14" spans="1:7" x14ac:dyDescent="0.25">
      <c r="A14" s="10">
        <v>5</v>
      </c>
      <c r="B14" s="10">
        <f t="shared" si="0"/>
        <v>5</v>
      </c>
      <c r="C14" s="16">
        <f>(FREQUENCY(Table1[Pts],Points!B14)-FREQUENCY(Table1[Pts],Points!B13))/$B$6</f>
        <v>8.5062240663900418E-2</v>
      </c>
      <c r="D14" s="16">
        <f t="shared" si="1"/>
        <v>8.7404197851041129E-2</v>
      </c>
      <c r="E14" s="16">
        <f>FREQUENCY(Table1[Pts],Points!B14)/$B$6</f>
        <v>0.39834024896265557</v>
      </c>
      <c r="F14" s="16">
        <f t="shared" si="2"/>
        <v>0.35765640183007563</v>
      </c>
      <c r="G14" s="16">
        <f t="shared" si="3"/>
        <v>4.10424993119494E-2</v>
      </c>
    </row>
    <row r="15" spans="1:7" x14ac:dyDescent="0.25">
      <c r="A15" s="10">
        <v>6</v>
      </c>
      <c r="B15" s="10">
        <f t="shared" si="0"/>
        <v>6</v>
      </c>
      <c r="C15" s="16">
        <f>(FREQUENCY(Table1[Pts],Points!B15)-FREQUENCY(Table1[Pts],Points!B14))/$B$6</f>
        <v>5.6016597510373446E-2</v>
      </c>
      <c r="D15" s="16">
        <f t="shared" si="1"/>
        <v>8.1491302104520283E-2</v>
      </c>
      <c r="E15" s="16">
        <f>FREQUENCY(Table1[Pts],Points!B15)/$B$6</f>
        <v>0.45435684647302904</v>
      </c>
      <c r="F15" s="16">
        <f t="shared" si="2"/>
        <v>0.44228323625781324</v>
      </c>
      <c r="G15" s="16">
        <f t="shared" si="3"/>
        <v>2.4893534183931976E-2</v>
      </c>
    </row>
    <row r="16" spans="1:7" x14ac:dyDescent="0.25">
      <c r="A16" s="10">
        <v>7</v>
      </c>
      <c r="B16" s="10">
        <f t="shared" si="0"/>
        <v>7</v>
      </c>
      <c r="C16" s="16">
        <f>(FREQUENCY(Table1[Pts],Points!B16)-FREQUENCY(Table1[Pts],Points!B15))/$B$6</f>
        <v>7.0539419087136929E-2</v>
      </c>
      <c r="D16" s="16">
        <f t="shared" si="1"/>
        <v>7.4050694064329708E-2</v>
      </c>
      <c r="E16" s="16">
        <f>FREQUENCY(Table1[Pts],Points!B16)/$B$6</f>
        <v>0.524896265560166</v>
      </c>
      <c r="F16" s="16">
        <f t="shared" si="2"/>
        <v>0.52013540405859848</v>
      </c>
      <c r="G16" s="16">
        <f t="shared" si="3"/>
        <v>1.509869171115925E-2</v>
      </c>
    </row>
    <row r="17" spans="1:7" x14ac:dyDescent="0.25">
      <c r="A17" s="10">
        <v>8</v>
      </c>
      <c r="B17" s="10">
        <f t="shared" si="0"/>
        <v>8</v>
      </c>
      <c r="C17" s="16">
        <f>(FREQUENCY(Table1[Pts],Points!B17)-FREQUENCY(Table1[Pts],Points!B16))/$B$6</f>
        <v>4.9792531120331947E-2</v>
      </c>
      <c r="D17" s="16">
        <f t="shared" si="1"/>
        <v>6.6035550582509817E-2</v>
      </c>
      <c r="E17" s="16">
        <f>FREQUENCY(Table1[Pts],Points!B17)/$B$6</f>
        <v>0.57468879668049788</v>
      </c>
      <c r="F17" s="16">
        <f t="shared" si="2"/>
        <v>0.59019694551095325</v>
      </c>
      <c r="G17" s="16">
        <f t="shared" si="3"/>
        <v>9.1578194443670893E-3</v>
      </c>
    </row>
    <row r="18" spans="1:7" x14ac:dyDescent="0.25">
      <c r="A18" s="10">
        <v>9</v>
      </c>
      <c r="B18" s="10">
        <f t="shared" si="0"/>
        <v>9</v>
      </c>
      <c r="C18" s="16">
        <f>(FREQUENCY(Table1[Pts],Points!B18)-FREQUENCY(Table1[Pts],Points!B17))/$B$6</f>
        <v>4.7717842323651449E-2</v>
      </c>
      <c r="D18" s="16">
        <f t="shared" si="1"/>
        <v>5.8047977456854256E-2</v>
      </c>
      <c r="E18" s="16">
        <f>FREQUENCY(Table1[Pts],Points!B18)/$B$6</f>
        <v>0.62240663900414939</v>
      </c>
      <c r="F18" s="16">
        <f t="shared" si="2"/>
        <v>0.65221830064469311</v>
      </c>
      <c r="G18" s="16">
        <f t="shared" si="3"/>
        <v>5.5544982691211539E-3</v>
      </c>
    </row>
    <row r="19" spans="1:7" x14ac:dyDescent="0.25">
      <c r="A19" s="10">
        <v>10</v>
      </c>
      <c r="B19" s="10">
        <f t="shared" si="0"/>
        <v>10</v>
      </c>
      <c r="C19" s="16">
        <f>(FREQUENCY(Table1[Pts],Points!B19)-FREQUENCY(Table1[Pts],Points!B18))/$B$6</f>
        <v>6.4315352697095429E-2</v>
      </c>
      <c r="D19" s="16">
        <f t="shared" si="1"/>
        <v>5.0451568492848341E-2</v>
      </c>
      <c r="E19" s="16">
        <f>FREQUENCY(Table1[Pts],Points!B19)/$B$6</f>
        <v>0.68672199170124482</v>
      </c>
      <c r="F19" s="16">
        <f t="shared" si="2"/>
        <v>0.7064250451452655</v>
      </c>
      <c r="G19" s="16">
        <f t="shared" si="3"/>
        <v>3.3689734995427331E-3</v>
      </c>
    </row>
    <row r="20" spans="1:7" x14ac:dyDescent="0.25">
      <c r="A20" s="10">
        <v>11</v>
      </c>
      <c r="B20" s="10">
        <f t="shared" si="0"/>
        <v>11</v>
      </c>
      <c r="C20" s="16">
        <f>(FREQUENCY(Table1[Pts],Points!B20)-FREQUENCY(Table1[Pts],Points!B19))/$B$6</f>
        <v>3.7344398340248962E-2</v>
      </c>
      <c r="D20" s="16">
        <f t="shared" si="1"/>
        <v>4.344906002230909E-2</v>
      </c>
      <c r="E20" s="16">
        <f>FREQUENCY(Table1[Pts],Points!B20)/$B$6</f>
        <v>0.72406639004149376</v>
      </c>
      <c r="F20" s="16">
        <f t="shared" si="2"/>
        <v>0.75332057121639306</v>
      </c>
      <c r="G20" s="16">
        <f t="shared" si="3"/>
        <v>2.0433857192320337E-3</v>
      </c>
    </row>
    <row r="21" spans="1:7" x14ac:dyDescent="0.25">
      <c r="A21" s="10">
        <v>12</v>
      </c>
      <c r="B21" s="10">
        <f t="shared" si="0"/>
        <v>12</v>
      </c>
      <c r="C21" s="16">
        <f>(FREQUENCY(Table1[Pts],Points!B21)-FREQUENCY(Table1[Pts],Points!B20))/$B$6</f>
        <v>3.9419087136929459E-2</v>
      </c>
      <c r="D21" s="16">
        <f t="shared" si="1"/>
        <v>3.7136260952131898E-2</v>
      </c>
      <c r="E21" s="16">
        <f>FREQUENCY(Table1[Pts],Points!B21)/$B$6</f>
        <v>0.76348547717842319</v>
      </c>
      <c r="F21" s="16">
        <f t="shared" si="2"/>
        <v>0.79355382515438067</v>
      </c>
      <c r="G21" s="16">
        <f t="shared" si="3"/>
        <v>1.2393760883331792E-3</v>
      </c>
    </row>
    <row r="22" spans="1:7" x14ac:dyDescent="0.25">
      <c r="A22" s="10">
        <v>13</v>
      </c>
      <c r="B22" s="10">
        <f t="shared" si="0"/>
        <v>13</v>
      </c>
      <c r="C22" s="16">
        <f>(FREQUENCY(Table1[Pts],Points!B22)-FREQUENCY(Table1[Pts],Points!B21))/$B$6</f>
        <v>2.9045643153526972E-2</v>
      </c>
      <c r="D22" s="16">
        <f t="shared" si="1"/>
        <v>3.1539516404429577E-2</v>
      </c>
      <c r="E22" s="16">
        <f>FREQUENCY(Table1[Pts],Points!B22)/$B$6</f>
        <v>0.79253112033195017</v>
      </c>
      <c r="F22" s="16">
        <f t="shared" si="2"/>
        <v>0.82783225131930704</v>
      </c>
      <c r="G22" s="16">
        <f t="shared" si="3"/>
        <v>7.5171959648878618E-4</v>
      </c>
    </row>
    <row r="23" spans="1:7" x14ac:dyDescent="0.25">
      <c r="A23" s="10">
        <v>14</v>
      </c>
      <c r="B23" s="10">
        <f t="shared" si="0"/>
        <v>14</v>
      </c>
      <c r="C23" s="16">
        <f>(FREQUENCY(Table1[Pts],Points!B23)-FREQUENCY(Table1[Pts],Points!B22))/$B$6</f>
        <v>4.7717842323651449E-2</v>
      </c>
      <c r="D23" s="16">
        <f t="shared" si="1"/>
        <v>2.6641617428834211E-2</v>
      </c>
      <c r="E23" s="16">
        <f>FREQUENCY(Table1[Pts],Points!B23)/$B$6</f>
        <v>0.84024896265560167</v>
      </c>
      <c r="F23" s="16">
        <f t="shared" si="2"/>
        <v>0.85686608558182242</v>
      </c>
      <c r="G23" s="16">
        <f t="shared" si="3"/>
        <v>4.5594098277725801E-4</v>
      </c>
    </row>
    <row r="24" spans="1:7" x14ac:dyDescent="0.25">
      <c r="A24" s="10">
        <v>15</v>
      </c>
      <c r="B24" s="10">
        <f t="shared" si="0"/>
        <v>15</v>
      </c>
      <c r="C24" s="16">
        <f>(FREQUENCY(Table1[Pts],Points!B24)-FREQUENCY(Table1[Pts],Points!B23))/$B$6</f>
        <v>2.0746887966804978E-2</v>
      </c>
      <c r="D24" s="16">
        <f t="shared" si="1"/>
        <v>2.2399564811449682E-2</v>
      </c>
      <c r="E24" s="16">
        <f>FREQUENCY(Table1[Pts],Points!B24)/$B$6</f>
        <v>0.86099585062240669</v>
      </c>
      <c r="F24" s="16">
        <f t="shared" si="2"/>
        <v>0.8813342494141253</v>
      </c>
      <c r="G24" s="16">
        <f t="shared" si="3"/>
        <v>2.7654218507391676E-4</v>
      </c>
    </row>
    <row r="25" spans="1:7" x14ac:dyDescent="0.25">
      <c r="A25" s="10">
        <v>16</v>
      </c>
      <c r="B25" s="10">
        <f t="shared" si="0"/>
        <v>16</v>
      </c>
      <c r="C25" s="16">
        <f>(FREQUENCY(Table1[Pts],Points!B25)-FREQUENCY(Table1[Pts],Points!B24))/$B$6</f>
        <v>2.4896265560165973E-2</v>
      </c>
      <c r="D25" s="16">
        <f t="shared" si="1"/>
        <v>1.8756586050136533E-2</v>
      </c>
      <c r="E25" s="16">
        <f>FREQUENCY(Table1[Pts],Points!B25)/$B$6</f>
        <v>0.88589211618257258</v>
      </c>
      <c r="F25" s="16">
        <f t="shared" si="2"/>
        <v>0.9018649672628074</v>
      </c>
      <c r="G25" s="16">
        <f t="shared" si="3"/>
        <v>1.6773131395125587E-4</v>
      </c>
    </row>
    <row r="26" spans="1:7" x14ac:dyDescent="0.25">
      <c r="A26" s="10">
        <v>17</v>
      </c>
      <c r="B26" s="10">
        <f t="shared" si="0"/>
        <v>17</v>
      </c>
      <c r="C26" s="16">
        <f>(FREQUENCY(Table1[Pts],Points!B26)-FREQUENCY(Table1[Pts],Points!B25))/$B$6</f>
        <v>1.8672199170124481E-2</v>
      </c>
      <c r="D26" s="16">
        <f t="shared" si="1"/>
        <v>1.565010837859673E-2</v>
      </c>
      <c r="E26" s="16">
        <f>FREQUENCY(Table1[Pts],Points!B26)/$B$6</f>
        <v>0.9045643153526971</v>
      </c>
      <c r="F26" s="16">
        <f t="shared" si="2"/>
        <v>0.91902625996779097</v>
      </c>
      <c r="G26" s="16">
        <f t="shared" si="3"/>
        <v>1.0173418450532208E-4</v>
      </c>
    </row>
    <row r="27" spans="1:7" x14ac:dyDescent="0.25">
      <c r="A27" s="10">
        <v>18</v>
      </c>
      <c r="B27" s="10">
        <f t="shared" si="0"/>
        <v>18</v>
      </c>
      <c r="C27" s="16">
        <f>(FREQUENCY(Table1[Pts],Points!B27)-FREQUENCY(Table1[Pts],Points!B26))/$B$6</f>
        <v>2.6970954356846474E-2</v>
      </c>
      <c r="D27" s="16">
        <f t="shared" si="1"/>
        <v>1.3016901529534955E-2</v>
      </c>
      <c r="E27" s="16">
        <f>FREQUENCY(Table1[Pts],Points!B27)/$B$6</f>
        <v>0.93153526970954359</v>
      </c>
      <c r="F27" s="16">
        <f t="shared" si="2"/>
        <v>0.93332291120358302</v>
      </c>
      <c r="G27" s="16">
        <f t="shared" si="3"/>
        <v>6.1704902043339781E-5</v>
      </c>
    </row>
    <row r="28" spans="1:7" x14ac:dyDescent="0.25">
      <c r="A28" s="10">
        <v>19</v>
      </c>
      <c r="B28" s="10">
        <f t="shared" si="0"/>
        <v>19</v>
      </c>
      <c r="C28" s="16">
        <f>(FREQUENCY(Table1[Pts],Points!B28)-FREQUENCY(Table1[Pts],Points!B27))/$B$6</f>
        <v>1.6597510373443983E-2</v>
      </c>
      <c r="D28" s="16">
        <f t="shared" si="1"/>
        <v>1.0796256208165177E-2</v>
      </c>
      <c r="E28" s="16">
        <f>FREQUENCY(Table1[Pts],Points!B28)/$B$6</f>
        <v>0.94813278008298751</v>
      </c>
      <c r="F28" s="16">
        <f t="shared" si="2"/>
        <v>0.94519753400123241</v>
      </c>
      <c r="G28" s="16">
        <f t="shared" si="3"/>
        <v>3.7425914943850299E-5</v>
      </c>
    </row>
    <row r="29" spans="1:7" x14ac:dyDescent="0.25">
      <c r="A29" s="10">
        <v>20</v>
      </c>
      <c r="B29" s="10">
        <f t="shared" si="0"/>
        <v>20</v>
      </c>
      <c r="C29" s="16">
        <f>(FREQUENCY(Table1[Pts],Points!B29)-FREQUENCY(Table1[Pts],Points!B28))/$B$6</f>
        <v>1.0373443983402489E-2</v>
      </c>
      <c r="D29" s="16">
        <f t="shared" si="1"/>
        <v>8.9318153502409309E-3</v>
      </c>
      <c r="E29" s="16">
        <f>FREQUENCY(Table1[Pts],Points!B29)/$B$6</f>
        <v>0.95850622406639008</v>
      </c>
      <c r="F29" s="16">
        <f t="shared" si="2"/>
        <v>0.95503409906098991</v>
      </c>
      <c r="G29" s="16">
        <f t="shared" si="3"/>
        <v>2.269996488124243E-5</v>
      </c>
    </row>
    <row r="30" spans="1:7" x14ac:dyDescent="0.25">
      <c r="A30" s="10">
        <v>21</v>
      </c>
      <c r="B30" s="10">
        <f t="shared" si="0"/>
        <v>21</v>
      </c>
      <c r="C30" s="16">
        <f>(FREQUENCY(Table1[Pts],Points!B30)-FREQUENCY(Table1[Pts],Points!B29))/$B$6</f>
        <v>1.2448132780082987E-2</v>
      </c>
      <c r="D30" s="16">
        <f t="shared" si="1"/>
        <v>7.3724963925201874E-3</v>
      </c>
      <c r="E30" s="16">
        <f>FREQUENCY(Table1[Pts],Points!B30)/$B$6</f>
        <v>0.97095435684647302</v>
      </c>
      <c r="F30" s="16">
        <f t="shared" si="2"/>
        <v>0.96316280931670961</v>
      </c>
      <c r="G30" s="16">
        <f t="shared" si="3"/>
        <v>1.3768224674873576E-5</v>
      </c>
    </row>
    <row r="31" spans="1:7" x14ac:dyDescent="0.25">
      <c r="A31" s="10">
        <v>22</v>
      </c>
      <c r="B31" s="10">
        <f t="shared" si="0"/>
        <v>22</v>
      </c>
      <c r="C31" s="16">
        <f>(FREQUENCY(Table1[Pts],Points!B31)-FREQUENCY(Table1[Pts],Points!B30))/$B$6</f>
        <v>8.2987551867219917E-3</v>
      </c>
      <c r="D31" s="16">
        <f t="shared" si="1"/>
        <v>6.0728140815266137E-3</v>
      </c>
      <c r="E31" s="16">
        <f>FREQUENCY(Table1[Pts],Points!B31)/$B$6</f>
        <v>0.97925311203319498</v>
      </c>
      <c r="F31" s="16">
        <f t="shared" si="2"/>
        <v>0.9698655755685669</v>
      </c>
      <c r="G31" s="16">
        <f t="shared" si="3"/>
        <v>8.3508503951228313E-6</v>
      </c>
    </row>
    <row r="32" spans="1:7" x14ac:dyDescent="0.25">
      <c r="A32" s="10">
        <v>23</v>
      </c>
      <c r="B32" s="10">
        <f t="shared" si="0"/>
        <v>23</v>
      </c>
      <c r="C32" s="16">
        <f>(FREQUENCY(Table1[Pts],Points!B32)-FREQUENCY(Table1[Pts],Points!B31))/$B$6</f>
        <v>4.1493775933609959E-3</v>
      </c>
      <c r="D32" s="16">
        <f t="shared" si="1"/>
        <v>4.992820766014725E-3</v>
      </c>
      <c r="E32" s="16">
        <f>FREQUENCY(Table1[Pts],Points!B32)/$B$6</f>
        <v>0.98340248962655596</v>
      </c>
      <c r="F32" s="16">
        <f t="shared" si="2"/>
        <v>0.97538160869354518</v>
      </c>
      <c r="G32" s="16">
        <f t="shared" si="3"/>
        <v>5.0650467993153544E-6</v>
      </c>
    </row>
    <row r="33" spans="1:7" x14ac:dyDescent="0.25">
      <c r="A33" s="10">
        <v>24</v>
      </c>
      <c r="B33" s="10">
        <f t="shared" si="0"/>
        <v>24</v>
      </c>
      <c r="C33" s="16">
        <f>(FREQUENCY(Table1[Pts],Points!B33)-FREQUENCY(Table1[Pts],Points!B32))/$B$6</f>
        <v>4.1493775933609959E-3</v>
      </c>
      <c r="D33" s="16">
        <f t="shared" si="1"/>
        <v>4.0978146565963059E-3</v>
      </c>
      <c r="E33" s="16">
        <f>FREQUENCY(Table1[Pts],Points!B33)/$B$6</f>
        <v>0.98755186721991706</v>
      </c>
      <c r="F33" s="16">
        <f t="shared" si="2"/>
        <v>0.979912825816593</v>
      </c>
      <c r="G33" s="16">
        <f t="shared" si="3"/>
        <v>3.0721061766641045E-6</v>
      </c>
    </row>
    <row r="34" spans="1:7" x14ac:dyDescent="0.25">
      <c r="A34" s="10">
        <v>25</v>
      </c>
      <c r="B34" s="10">
        <f t="shared" si="0"/>
        <v>25</v>
      </c>
      <c r="C34" s="16">
        <f>(FREQUENCY(Table1[Pts],Points!B34)-FREQUENCY(Table1[Pts],Points!B33))/$B$6</f>
        <v>2.0746887966804979E-3</v>
      </c>
      <c r="D34" s="16">
        <f t="shared" si="1"/>
        <v>3.3579189941461713E-3</v>
      </c>
      <c r="E34" s="16">
        <f>FREQUENCY(Table1[Pts],Points!B34)/$B$6</f>
        <v>0.98962655601659755</v>
      </c>
      <c r="F34" s="16">
        <f t="shared" si="2"/>
        <v>0.9836288932037609</v>
      </c>
      <c r="G34" s="16">
        <f t="shared" si="3"/>
        <v>1.8633265860393359E-6</v>
      </c>
    </row>
    <row r="35" spans="1:7" x14ac:dyDescent="0.25">
      <c r="A35" s="10">
        <v>26</v>
      </c>
      <c r="B35" s="10">
        <f t="shared" si="0"/>
        <v>26</v>
      </c>
      <c r="C35" s="16">
        <f>(FREQUENCY(Table1[Pts],Points!B35)-FREQUENCY(Table1[Pts],Points!B34))/$B$6</f>
        <v>2.0746887966804979E-3</v>
      </c>
      <c r="D35" s="16">
        <f t="shared" si="1"/>
        <v>2.747601236098273E-3</v>
      </c>
      <c r="E35" s="16">
        <f>FREQUENCY(Table1[Pts],Points!B35)/$B$6</f>
        <v>0.99170124481327804</v>
      </c>
      <c r="F35" s="16">
        <f t="shared" si="2"/>
        <v>0.98667181369762358</v>
      </c>
      <c r="G35" s="16">
        <f t="shared" si="3"/>
        <v>1.1301647034905273E-6</v>
      </c>
    </row>
    <row r="36" spans="1:7" x14ac:dyDescent="0.25">
      <c r="A36" s="10">
        <v>27</v>
      </c>
      <c r="B36" s="10">
        <f t="shared" si="0"/>
        <v>27</v>
      </c>
      <c r="C36" s="16">
        <f>(FREQUENCY(Table1[Pts],Points!B36)-FREQUENCY(Table1[Pts],Points!B35))/$B$6</f>
        <v>2.0746887966804979E-3</v>
      </c>
      <c r="D36" s="16">
        <f t="shared" si="1"/>
        <v>2.2451774603156243E-3</v>
      </c>
      <c r="E36" s="16">
        <f>FREQUENCY(Table1[Pts],Points!B36)/$B$6</f>
        <v>0.99377593360995853</v>
      </c>
      <c r="F36" s="16">
        <f t="shared" si="2"/>
        <v>0.98916002297092076</v>
      </c>
      <c r="G36" s="16">
        <f t="shared" si="3"/>
        <v>6.8547954319204212E-7</v>
      </c>
    </row>
    <row r="37" spans="1:7" x14ac:dyDescent="0.25">
      <c r="A37" s="10">
        <v>28</v>
      </c>
      <c r="B37" s="10">
        <f t="shared" si="0"/>
        <v>28</v>
      </c>
      <c r="C37" s="16">
        <f>(FREQUENCY(Table1[Pts],Points!B37)-FREQUENCY(Table1[Pts],Points!B36))/$B$6</f>
        <v>4.1493775933609959E-3</v>
      </c>
      <c r="D37" s="16">
        <f t="shared" si="1"/>
        <v>1.8323304428597325E-3</v>
      </c>
      <c r="E37" s="16">
        <f>FREQUENCY(Table1[Pts],Points!B37)/$B$6</f>
        <v>0.99792531120331951</v>
      </c>
      <c r="F37" s="16">
        <f t="shared" si="2"/>
        <v>0.99119199519857215</v>
      </c>
      <c r="G37" s="16">
        <f t="shared" si="3"/>
        <v>4.1576435955178383E-7</v>
      </c>
    </row>
    <row r="38" spans="1:7" x14ac:dyDescent="0.25">
      <c r="A38" s="10">
        <v>29</v>
      </c>
      <c r="B38" s="10">
        <f t="shared" si="0"/>
        <v>29</v>
      </c>
      <c r="C38" s="16">
        <f>(FREQUENCY(Table1[Pts],Points!B38)-FREQUENCY(Table1[Pts],Points!B37))/$B$6</f>
        <v>0</v>
      </c>
      <c r="D38" s="16">
        <f t="shared" si="1"/>
        <v>1.4936582795709282E-3</v>
      </c>
      <c r="E38" s="16">
        <f>FREQUENCY(Table1[Pts],Points!B38)/$B$6</f>
        <v>0.99792531120331951</v>
      </c>
      <c r="F38" s="16">
        <f t="shared" si="2"/>
        <v>0.99284938104964326</v>
      </c>
      <c r="G38" s="16">
        <f t="shared" si="3"/>
        <v>2.5217383128394401E-7</v>
      </c>
    </row>
    <row r="39" spans="1:7" x14ac:dyDescent="0.25">
      <c r="A39" s="10">
        <v>30</v>
      </c>
      <c r="B39" s="10">
        <f t="shared" si="0"/>
        <v>30</v>
      </c>
      <c r="C39" s="16">
        <f>(FREQUENCY(Table1[Pts],Points!B39)-FREQUENCY(Table1[Pts],Points!B38))/$B$6</f>
        <v>0</v>
      </c>
      <c r="D39" s="16">
        <f t="shared" si="1"/>
        <v>1.2162625282967029E-3</v>
      </c>
      <c r="E39" s="16">
        <f>FREQUENCY(Table1[Pts],Points!B39)/$B$6</f>
        <v>0.99792531120331951</v>
      </c>
      <c r="F39" s="16">
        <f t="shared" si="2"/>
        <v>0.99419971356597436</v>
      </c>
      <c r="G39" s="16">
        <f t="shared" si="3"/>
        <v>1.5295116025091289E-7</v>
      </c>
    </row>
    <row r="40" spans="1:7" x14ac:dyDescent="0.25">
      <c r="A40" s="10">
        <v>31</v>
      </c>
      <c r="B40" s="10">
        <f t="shared" si="0"/>
        <v>31</v>
      </c>
      <c r="C40" s="16">
        <f>(FREQUENCY(Table1[Pts],Points!B40)-FREQUENCY(Table1[Pts],Points!B39))/$B$6</f>
        <v>0</v>
      </c>
      <c r="D40" s="16">
        <f t="shared" si="1"/>
        <v>9.8937958413327872E-4</v>
      </c>
      <c r="E40" s="16">
        <f>FREQUENCY(Table1[Pts],Points!B40)/$B$6</f>
        <v>0.99792531120331951</v>
      </c>
      <c r="F40" s="16">
        <f t="shared" si="2"/>
        <v>0.99529872365571581</v>
      </c>
      <c r="G40" s="16">
        <f t="shared" si="3"/>
        <v>9.2769568130798905E-8</v>
      </c>
    </row>
    <row r="41" spans="1:7" x14ac:dyDescent="0.25">
      <c r="A41" s="10">
        <v>32</v>
      </c>
      <c r="B41" s="10">
        <f t="shared" si="0"/>
        <v>32</v>
      </c>
      <c r="C41" s="16">
        <f>(FREQUENCY(Table1[Pts],Points!B41)-FREQUENCY(Table1[Pts],Points!B40))/$B$6</f>
        <v>2.0746887966804979E-3</v>
      </c>
      <c r="D41" s="16">
        <f t="shared" si="1"/>
        <v>8.0405559142298483E-4</v>
      </c>
      <c r="E41" s="16">
        <f>FREQUENCY(Table1[Pts],Points!B41)/$B$6</f>
        <v>1</v>
      </c>
      <c r="F41" s="16">
        <f t="shared" si="2"/>
        <v>0.99619230880948162</v>
      </c>
      <c r="G41" s="16">
        <f t="shared" si="3"/>
        <v>5.6267587359629552E-8</v>
      </c>
    </row>
    <row r="42" spans="1:7" x14ac:dyDescent="0.25">
      <c r="A42" s="10">
        <v>33</v>
      </c>
      <c r="B42" s="10">
        <f t="shared" si="0"/>
        <v>33</v>
      </c>
      <c r="C42" s="16">
        <f>(FREQUENCY(Table1[Pts],Points!B42)-FREQUENCY(Table1[Pts],Points!B41))/$B$6</f>
        <v>0</v>
      </c>
      <c r="D42" s="16">
        <f t="shared" si="1"/>
        <v>6.5286308450800449E-4</v>
      </c>
      <c r="E42" s="16">
        <f>FREQUENCY(Table1[Pts],Points!B42)/$B$6</f>
        <v>1</v>
      </c>
      <c r="F42" s="16">
        <f t="shared" si="2"/>
        <v>0.99691819780542557</v>
      </c>
      <c r="G42" s="16">
        <f t="shared" si="3"/>
        <v>3.4128016881674343E-8</v>
      </c>
    </row>
    <row r="43" spans="1:7" x14ac:dyDescent="0.25">
      <c r="A43" s="10">
        <v>34</v>
      </c>
      <c r="B43" s="10">
        <f t="shared" si="0"/>
        <v>34</v>
      </c>
      <c r="C43" s="16">
        <f>(FREQUENCY(Table1[Pts],Points!B43)-FREQUENCY(Table1[Pts],Points!B42))/$B$6</f>
        <v>0</v>
      </c>
      <c r="D43" s="16">
        <f t="shared" si="1"/>
        <v>5.2965633183426665E-4</v>
      </c>
      <c r="E43" s="16">
        <f>FREQUENCY(Table1[Pts],Points!B43)/$B$6</f>
        <v>1</v>
      </c>
      <c r="F43" s="16">
        <f t="shared" si="2"/>
        <v>0.99750735169180749</v>
      </c>
      <c r="G43" s="16">
        <f t="shared" si="3"/>
        <v>2.0699688593925834E-8</v>
      </c>
    </row>
    <row r="44" spans="1:7" x14ac:dyDescent="0.25">
      <c r="A44" s="10">
        <v>35</v>
      </c>
      <c r="B44" s="10">
        <f t="shared" si="0"/>
        <v>35</v>
      </c>
      <c r="C44" s="16">
        <f>(FREQUENCY(Table1[Pts],Points!B44)-FREQUENCY(Table1[Pts],Points!B43))/$B$6</f>
        <v>0</v>
      </c>
      <c r="D44" s="16">
        <f t="shared" si="1"/>
        <v>4.2936174666092104E-4</v>
      </c>
      <c r="E44" s="16">
        <f>FREQUENCY(Table1[Pts],Points!B44)/$B$6</f>
        <v>1</v>
      </c>
      <c r="F44" s="16">
        <f t="shared" si="2"/>
        <v>0.99798513796365107</v>
      </c>
      <c r="G44" s="16">
        <f t="shared" si="3"/>
        <v>1.2554995778719909E-8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1" sqref="B1"/>
    </sheetView>
  </sheetViews>
  <sheetFormatPr defaultRowHeight="13.5" x14ac:dyDescent="0.25"/>
  <cols>
    <col min="1" max="1" width="7.375" style="10" bestFit="1" customWidth="1"/>
    <col min="2" max="2" width="4" style="10" bestFit="1" customWidth="1"/>
    <col min="3" max="3" width="7.75" style="10" bestFit="1" customWidth="1"/>
    <col min="4" max="4" width="10.75" style="10" bestFit="1" customWidth="1"/>
    <col min="5" max="5" width="8.375" style="10" bestFit="1" customWidth="1"/>
    <col min="6" max="6" width="11.125" style="10" bestFit="1" customWidth="1"/>
    <col min="7" max="16384" width="9" style="10"/>
  </cols>
  <sheetData>
    <row r="1" spans="1:7" x14ac:dyDescent="0.25">
      <c r="A1" s="3" t="s">
        <v>539</v>
      </c>
      <c r="B1" s="10">
        <v>0.5</v>
      </c>
    </row>
    <row r="2" spans="1:7" x14ac:dyDescent="0.25">
      <c r="A2" s="3" t="s">
        <v>536</v>
      </c>
      <c r="B2" s="16">
        <f>AVERAGE(Table1[Ast])</f>
        <v>1.7802904564315365</v>
      </c>
    </row>
    <row r="3" spans="1:7" x14ac:dyDescent="0.25">
      <c r="A3" s="3" t="s">
        <v>567</v>
      </c>
      <c r="B3" s="16">
        <f>_xlfn.VAR.P(Table1[Ast])</f>
        <v>3.317972529742939</v>
      </c>
      <c r="F3" s="16"/>
    </row>
    <row r="4" spans="1:7" x14ac:dyDescent="0.25">
      <c r="A4" s="3" t="s">
        <v>568</v>
      </c>
      <c r="B4" s="16">
        <f>B2^2/B3</f>
        <v>0.955232172915778</v>
      </c>
    </row>
    <row r="5" spans="1:7" x14ac:dyDescent="0.25">
      <c r="A5" s="3" t="s">
        <v>569</v>
      </c>
      <c r="B5" s="16">
        <f>B3/B2</f>
        <v>1.8637253925371116</v>
      </c>
    </row>
    <row r="6" spans="1:7" x14ac:dyDescent="0.25">
      <c r="A6" s="3" t="s">
        <v>535</v>
      </c>
      <c r="B6" s="10">
        <f>COUNT(Table1[Pts])</f>
        <v>482</v>
      </c>
    </row>
    <row r="8" spans="1:7" x14ac:dyDescent="0.25">
      <c r="A8" s="8" t="s">
        <v>538</v>
      </c>
      <c r="B8" s="8" t="s">
        <v>537</v>
      </c>
      <c r="C8" s="8" t="s">
        <v>554</v>
      </c>
      <c r="D8" s="8" t="s">
        <v>566</v>
      </c>
      <c r="E8" s="8" t="s">
        <v>555</v>
      </c>
      <c r="F8" s="8" t="s">
        <v>570</v>
      </c>
    </row>
    <row r="9" spans="1:7" x14ac:dyDescent="0.25">
      <c r="A9" s="10">
        <v>0</v>
      </c>
      <c r="B9" s="10">
        <f>A9*$B$1</f>
        <v>0</v>
      </c>
      <c r="C9" s="16">
        <f>FREQUENCY(Table1[Ast],Assists!B9)/Assists!$B$6</f>
        <v>3.9419087136929459E-2</v>
      </c>
      <c r="D9" s="16" t="e">
        <f t="shared" ref="D9:D24" si="0">_xlfn.GAMMA.DIST(B9,$B$4,$B$5,FALSE)</f>
        <v>#NUM!</v>
      </c>
      <c r="E9" s="16">
        <f>FREQUENCY(Table1[Ast],Assists!B9)/Assists!$B$6</f>
        <v>3.9419087136929459E-2</v>
      </c>
      <c r="F9" s="16">
        <f>_xlfn.GAMMA.DIST(B9,$B$4,$B$5,TRUE)</f>
        <v>0</v>
      </c>
      <c r="G9" s="16"/>
    </row>
    <row r="10" spans="1:7" x14ac:dyDescent="0.25">
      <c r="A10" s="10">
        <v>1</v>
      </c>
      <c r="B10" s="10">
        <f>A10*$B$1</f>
        <v>0.5</v>
      </c>
      <c r="C10" s="16">
        <f>(FREQUENCY(Table1[Ast],Assists!B10)-FREQUENCY(Table1[Ast],B9))/Assists!$B$6</f>
        <v>0.21369294605809128</v>
      </c>
      <c r="D10" s="16">
        <f t="shared" si="0"/>
        <v>0.42338165806104089</v>
      </c>
      <c r="E10" s="16">
        <f>FREQUENCY(Table1[Ast],Assists!B10)/Assists!$B$6</f>
        <v>0.25311203319502074</v>
      </c>
      <c r="F10" s="16">
        <f t="shared" ref="F10:F24" si="1">_xlfn.GAMMA.DIST(B10,$B$4,$B$5,TRUE)</f>
        <v>0.25497785943981244</v>
      </c>
      <c r="G10" s="16"/>
    </row>
    <row r="11" spans="1:7" x14ac:dyDescent="0.25">
      <c r="A11" s="10">
        <v>2</v>
      </c>
      <c r="B11" s="10">
        <f t="shared" ref="B11:B24" si="2">A11*$B$1</f>
        <v>1</v>
      </c>
      <c r="C11" s="16">
        <f>(FREQUENCY(Table1[Ast],Assists!B11)-FREQUENCY(Table1[Ast],B10))/Assists!$B$6</f>
        <v>0.21784232365145229</v>
      </c>
      <c r="D11" s="16">
        <f t="shared" si="0"/>
        <v>0.31386516324942582</v>
      </c>
      <c r="E11" s="16">
        <f>FREQUENCY(Table1[Ast],Assists!B11)/Assists!$B$6</f>
        <v>0.47095435684647302</v>
      </c>
      <c r="F11" s="16">
        <f t="shared" si="1"/>
        <v>0.43759906924574971</v>
      </c>
      <c r="G11" s="16"/>
    </row>
    <row r="12" spans="1:7" x14ac:dyDescent="0.25">
      <c r="A12" s="10">
        <v>3</v>
      </c>
      <c r="B12" s="10">
        <f t="shared" si="2"/>
        <v>1.5</v>
      </c>
      <c r="C12" s="16">
        <f>(FREQUENCY(Table1[Ast],Assists!B12)-FREQUENCY(Table1[Ast],B11))/Assists!$B$6</f>
        <v>0.13900414937759337</v>
      </c>
      <c r="D12" s="16">
        <f t="shared" si="0"/>
        <v>0.23569340254812018</v>
      </c>
      <c r="E12" s="16">
        <f>FREQUENCY(Table1[Ast],Assists!B12)/Assists!$B$6</f>
        <v>0.60995850622406644</v>
      </c>
      <c r="F12" s="16">
        <f t="shared" si="1"/>
        <v>0.57397338862883085</v>
      </c>
      <c r="G12" s="16"/>
    </row>
    <row r="13" spans="1:7" x14ac:dyDescent="0.25">
      <c r="A13" s="10">
        <v>4</v>
      </c>
      <c r="B13" s="10">
        <f t="shared" si="2"/>
        <v>2</v>
      </c>
      <c r="C13" s="16">
        <f>(FREQUENCY(Table1[Ast],Assists!B13)-FREQUENCY(Table1[Ast],B12))/Assists!$B$6</f>
        <v>0.1016597510373444</v>
      </c>
      <c r="D13" s="16">
        <f t="shared" si="0"/>
        <v>0.1779269460541395</v>
      </c>
      <c r="E13" s="16">
        <f>FREQUENCY(Table1[Ast],Assists!B13)/Assists!$B$6</f>
        <v>0.71161825726141081</v>
      </c>
      <c r="F13" s="16">
        <f t="shared" si="1"/>
        <v>0.67667092266151285</v>
      </c>
      <c r="G13" s="16"/>
    </row>
    <row r="14" spans="1:7" x14ac:dyDescent="0.25">
      <c r="A14" s="10">
        <v>5</v>
      </c>
      <c r="B14" s="10">
        <f t="shared" si="2"/>
        <v>2.5</v>
      </c>
      <c r="C14" s="16">
        <f>(FREQUENCY(Table1[Ast],Assists!B14)-FREQUENCY(Table1[Ast],B13))/Assists!$B$6</f>
        <v>4.5643153526970952E-2</v>
      </c>
      <c r="D14" s="16">
        <f t="shared" si="0"/>
        <v>0.13470719970791434</v>
      </c>
      <c r="E14" s="16">
        <f>FREQUENCY(Table1[Ast],Assists!B14)/Assists!$B$6</f>
        <v>0.75726141078838172</v>
      </c>
      <c r="F14" s="16">
        <f t="shared" si="1"/>
        <v>0.75431456708650546</v>
      </c>
      <c r="G14" s="16"/>
    </row>
    <row r="15" spans="1:7" x14ac:dyDescent="0.25">
      <c r="A15" s="10">
        <v>6</v>
      </c>
      <c r="B15" s="10">
        <f t="shared" si="2"/>
        <v>3</v>
      </c>
      <c r="C15" s="16">
        <f>(FREQUENCY(Table1[Ast],Assists!B15)-FREQUENCY(Table1[Ast],B14))/Assists!$B$6</f>
        <v>6.4315352697095429E-2</v>
      </c>
      <c r="D15" s="16">
        <f t="shared" si="0"/>
        <v>0.10217239414054999</v>
      </c>
      <c r="E15" s="16">
        <f>FREQUENCY(Table1[Ast],Assists!B15)/Assists!$B$6</f>
        <v>0.82157676348547715</v>
      </c>
      <c r="F15" s="16">
        <f t="shared" si="1"/>
        <v>0.81315289663661561</v>
      </c>
      <c r="G15" s="16"/>
    </row>
    <row r="16" spans="1:7" x14ac:dyDescent="0.25">
      <c r="A16" s="10">
        <v>7</v>
      </c>
      <c r="B16" s="10">
        <f t="shared" si="2"/>
        <v>3.5</v>
      </c>
      <c r="C16" s="16">
        <f>(FREQUENCY(Table1[Ast],Assists!B16)-FREQUENCY(Table1[Ast],B15))/Assists!$B$6</f>
        <v>4.3568464730290454E-2</v>
      </c>
      <c r="D16" s="16">
        <f t="shared" si="0"/>
        <v>7.759326773968446E-2</v>
      </c>
      <c r="E16" s="16">
        <f>FREQUENCY(Table1[Ast],Assists!B16)/Assists!$B$6</f>
        <v>0.86514522821576767</v>
      </c>
      <c r="F16" s="16">
        <f t="shared" si="1"/>
        <v>0.85780888819917378</v>
      </c>
      <c r="G16" s="16"/>
    </row>
    <row r="17" spans="1:7" x14ac:dyDescent="0.25">
      <c r="A17" s="10">
        <v>8</v>
      </c>
      <c r="B17" s="10">
        <f t="shared" si="2"/>
        <v>4</v>
      </c>
      <c r="C17" s="16">
        <f>(FREQUENCY(Table1[Ast],Assists!B17)-FREQUENCY(Table1[Ast],B16))/Assists!$B$6</f>
        <v>1.8672199170124481E-2</v>
      </c>
      <c r="D17" s="16">
        <f t="shared" si="0"/>
        <v>5.8981444263559661E-2</v>
      </c>
      <c r="E17" s="16">
        <f>FREQUENCY(Table1[Ast],Assists!B17)/Assists!$B$6</f>
        <v>0.88381742738589208</v>
      </c>
      <c r="F17" s="16">
        <f t="shared" si="1"/>
        <v>0.89173789119066982</v>
      </c>
      <c r="G17" s="16"/>
    </row>
    <row r="18" spans="1:7" x14ac:dyDescent="0.25">
      <c r="A18" s="10">
        <v>9</v>
      </c>
      <c r="B18" s="10">
        <f t="shared" si="2"/>
        <v>4.5</v>
      </c>
      <c r="C18" s="16">
        <f>(FREQUENCY(Table1[Ast],Assists!B18)-FREQUENCY(Table1[Ast],B17))/Assists!$B$6</f>
        <v>2.9045643153526972E-2</v>
      </c>
      <c r="D18" s="16">
        <f t="shared" si="0"/>
        <v>4.4865545218084085E-2</v>
      </c>
      <c r="E18" s="16">
        <f>FREQUENCY(Table1[Ast],Assists!B18)/Assists!$B$6</f>
        <v>0.91286307053941906</v>
      </c>
      <c r="F18" s="16">
        <f t="shared" si="1"/>
        <v>0.91753761065844475</v>
      </c>
      <c r="G18" s="16"/>
    </row>
    <row r="19" spans="1:7" x14ac:dyDescent="0.25">
      <c r="A19" s="10">
        <v>10</v>
      </c>
      <c r="B19" s="10">
        <f t="shared" si="2"/>
        <v>5</v>
      </c>
      <c r="C19" s="16">
        <f>(FREQUENCY(Table1[Ast],Assists!B19)-FREQUENCY(Table1[Ast],B18))/Assists!$B$6</f>
        <v>1.4522821576763486E-2</v>
      </c>
      <c r="D19" s="16">
        <f t="shared" si="0"/>
        <v>3.4146958017999551E-2</v>
      </c>
      <c r="E19" s="16">
        <f>FREQUENCY(Table1[Ast],Assists!B19)/Assists!$B$6</f>
        <v>0.92738589211618261</v>
      </c>
      <c r="F19" s="16">
        <f t="shared" si="1"/>
        <v>0.937168152617609</v>
      </c>
      <c r="G19" s="16"/>
    </row>
    <row r="20" spans="1:7" x14ac:dyDescent="0.25">
      <c r="A20" s="10">
        <v>11</v>
      </c>
      <c r="B20" s="10">
        <f t="shared" si="2"/>
        <v>5.5</v>
      </c>
      <c r="C20" s="16">
        <f>(FREQUENCY(Table1[Ast],Assists!B20)-FREQUENCY(Table1[Ast],B19))/Assists!$B$6</f>
        <v>1.0373443983402489E-2</v>
      </c>
      <c r="D20" s="16">
        <f t="shared" si="0"/>
        <v>2.6000787045956979E-2</v>
      </c>
      <c r="E20" s="16">
        <f>FREQUENCY(Table1[Ast],Assists!B20)/Assists!$B$6</f>
        <v>0.93775933609958506</v>
      </c>
      <c r="F20" s="16">
        <f t="shared" si="1"/>
        <v>0.95211218819115717</v>
      </c>
      <c r="G20" s="16"/>
    </row>
    <row r="21" spans="1:7" x14ac:dyDescent="0.25">
      <c r="A21" s="10">
        <v>12</v>
      </c>
      <c r="B21" s="10">
        <f t="shared" si="2"/>
        <v>6</v>
      </c>
      <c r="C21" s="16">
        <f>(FREQUENCY(Table1[Ast],Assists!B21)-FREQUENCY(Table1[Ast],B20))/Assists!$B$6</f>
        <v>1.8672199170124481E-2</v>
      </c>
      <c r="D21" s="16">
        <f t="shared" si="0"/>
        <v>1.9805340657672213E-2</v>
      </c>
      <c r="E21" s="16">
        <f>FREQUENCY(Table1[Ast],Assists!B21)/Assists!$B$6</f>
        <v>0.95643153526970959</v>
      </c>
      <c r="F21" s="16">
        <f t="shared" si="1"/>
        <v>0.96349322515748148</v>
      </c>
      <c r="G21" s="16"/>
    </row>
    <row r="22" spans="1:7" x14ac:dyDescent="0.25">
      <c r="A22" s="10">
        <v>13</v>
      </c>
      <c r="B22" s="10">
        <f t="shared" si="2"/>
        <v>6.5</v>
      </c>
      <c r="C22" s="16">
        <f>(FREQUENCY(Table1[Ast],Assists!B22)-FREQUENCY(Table1[Ast],B21))/Assists!$B$6</f>
        <v>1.6597510373443983E-2</v>
      </c>
      <c r="D22" s="16">
        <f t="shared" si="0"/>
        <v>1.5090847385722356E-2</v>
      </c>
      <c r="E22" s="16">
        <f>FREQUENCY(Table1[Ast],Assists!B22)/Assists!$B$6</f>
        <v>0.97302904564315351</v>
      </c>
      <c r="F22" s="16">
        <f t="shared" si="1"/>
        <v>0.97216372667058804</v>
      </c>
      <c r="G22" s="16"/>
    </row>
    <row r="23" spans="1:7" x14ac:dyDescent="0.25">
      <c r="A23" s="10">
        <v>14</v>
      </c>
      <c r="B23" s="10">
        <f t="shared" si="2"/>
        <v>7</v>
      </c>
      <c r="C23" s="16">
        <f>(FREQUENCY(Table1[Ast],Assists!B23)-FREQUENCY(Table1[Ast],B22))/Assists!$B$6</f>
        <v>6.2240663900414933E-3</v>
      </c>
      <c r="D23" s="16">
        <f t="shared" si="0"/>
        <v>1.1501654642802688E-2</v>
      </c>
      <c r="E23" s="16">
        <f>FREQUENCY(Table1[Ast],Assists!B23)/Assists!$B$6</f>
        <v>0.97925311203319498</v>
      </c>
      <c r="F23" s="16">
        <f t="shared" si="1"/>
        <v>0.97877114940815169</v>
      </c>
      <c r="G23" s="16"/>
    </row>
    <row r="24" spans="1:7" x14ac:dyDescent="0.25">
      <c r="A24" s="10">
        <v>15</v>
      </c>
      <c r="B24" s="10">
        <f t="shared" si="2"/>
        <v>7.5</v>
      </c>
      <c r="C24" s="16">
        <f>(FREQUENCY(Table1[Ast],Assists!B24)-FREQUENCY(Table1[Ast],B23))/Assists!$B$6</f>
        <v>2.0746887966804979E-3</v>
      </c>
      <c r="D24" s="16">
        <f t="shared" si="0"/>
        <v>8.7681196760261513E-3</v>
      </c>
      <c r="E24" s="16">
        <f>FREQUENCY(Table1[Ast],Assists!B24)/Assists!$B$6</f>
        <v>0.98132780082987547</v>
      </c>
      <c r="F24" s="16">
        <f t="shared" si="1"/>
        <v>0.98380763333912702</v>
      </c>
      <c r="G24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5" sqref="E15"/>
    </sheetView>
  </sheetViews>
  <sheetFormatPr defaultRowHeight="16.5" x14ac:dyDescent="0.3"/>
  <sheetData>
    <row r="1" spans="1:3" x14ac:dyDescent="0.3">
      <c r="A1" t="s">
        <v>572</v>
      </c>
      <c r="B1">
        <v>0</v>
      </c>
    </row>
    <row r="2" spans="1:3" x14ac:dyDescent="0.3">
      <c r="A2" t="s">
        <v>573</v>
      </c>
      <c r="B2">
        <v>0</v>
      </c>
    </row>
    <row r="3" spans="1:3" x14ac:dyDescent="0.3">
      <c r="A3" t="s">
        <v>574</v>
      </c>
      <c r="B3">
        <v>0</v>
      </c>
    </row>
    <row r="4" spans="1:3" x14ac:dyDescent="0.3">
      <c r="A4" t="s">
        <v>575</v>
      </c>
      <c r="B4">
        <v>40</v>
      </c>
    </row>
    <row r="5" spans="1:3" x14ac:dyDescent="0.3">
      <c r="A5" t="s">
        <v>576</v>
      </c>
      <c r="B5">
        <v>9.81</v>
      </c>
    </row>
    <row r="6" spans="1:3" x14ac:dyDescent="0.3">
      <c r="A6" t="s">
        <v>577</v>
      </c>
      <c r="B6">
        <v>0.35</v>
      </c>
    </row>
    <row r="7" spans="1:3" x14ac:dyDescent="0.3">
      <c r="A7" t="s">
        <v>580</v>
      </c>
      <c r="B7" s="14">
        <f>PI()/6</f>
        <v>0.52359877559829882</v>
      </c>
    </row>
    <row r="9" spans="1:3" x14ac:dyDescent="0.3">
      <c r="A9" t="s">
        <v>579</v>
      </c>
      <c r="B9">
        <v>8</v>
      </c>
      <c r="C9" s="20"/>
    </row>
    <row r="10" spans="1:3" x14ac:dyDescent="0.3">
      <c r="A10" t="s">
        <v>578</v>
      </c>
      <c r="B10" s="19">
        <f>(-B2+SQRT(B2^2-2*B5*(SIN(B7)-B6*COS(B7))*(B1-B9)))/(B5*(SIN(B7)-B6*COS(B7)))</f>
        <v>2.8781434468909648</v>
      </c>
      <c r="C10" s="19"/>
    </row>
    <row r="12" spans="1:3" x14ac:dyDescent="0.3">
      <c r="A12" t="s">
        <v>581</v>
      </c>
      <c r="B12" s="19">
        <f>B5*B10*(SIN(B7)-B6*COS(B7))+B2</f>
        <v>5.559139179558116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Clean</vt:lpstr>
      <vt:lpstr>5 Stats</vt:lpstr>
      <vt:lpstr>5 Stats Pvt</vt:lpstr>
      <vt:lpstr>Overall Dist</vt:lpstr>
      <vt:lpstr>Points</vt:lpstr>
      <vt:lpstr>Assists</vt:lpstr>
      <vt:lpstr>Sheet2</vt:lpstr>
      <vt:lpstr>Clean!ExternalData_1</vt:lpstr>
    </vt:vector>
  </TitlesOfParts>
  <Company>Appalachian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AppState User</dc:creator>
  <cp:lastModifiedBy>Kathy</cp:lastModifiedBy>
  <dcterms:created xsi:type="dcterms:W3CDTF">2014-12-01T15:01:30Z</dcterms:created>
  <dcterms:modified xsi:type="dcterms:W3CDTF">2015-02-05T22:20:28Z</dcterms:modified>
</cp:coreProperties>
</file>