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nathanielolisa/Desktop/Ticket Pricing Analyst Project/"/>
    </mc:Choice>
  </mc:AlternateContent>
  <xr:revisionPtr revIDLastSave="0" documentId="8_{83CC1E2A-E09B-FD47-B896-5AB3D0125B2F}" xr6:coauthVersionLast="47" xr6:coauthVersionMax="47" xr10:uidLastSave="{00000000-0000-0000-0000-000000000000}"/>
  <bookViews>
    <workbookView xWindow="0" yWindow="760" windowWidth="34200" windowHeight="21380" activeTab="7" xr2:uid="{00000000-000D-0000-FFFF-FFFF00000000}"/>
  </bookViews>
  <sheets>
    <sheet name="Game_Info" sheetId="1" r:id="rId1"/>
    <sheet name="Ticket_Inventory" sheetId="2" r:id="rId2"/>
    <sheet name="Resale_Data" sheetId="3" r:id="rId3"/>
    <sheet name="Ancillary_Revenue" sheetId="4" r:id="rId4"/>
    <sheet name="League_Benchmarks" sheetId="5" r:id="rId5"/>
    <sheet name="Calculations" sheetId="6" r:id="rId6"/>
    <sheet name="Scenarios" sheetId="7" r:id="rId7"/>
    <sheet name="Dashboar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8" l="1"/>
  <c r="B7" i="8"/>
  <c r="B6" i="8"/>
  <c r="B5" i="8"/>
  <c r="C9" i="7"/>
  <c r="B9" i="7"/>
  <c r="D9" i="7" s="1"/>
  <c r="C8" i="7"/>
  <c r="B8" i="7"/>
  <c r="D8" i="7" s="1"/>
  <c r="C7" i="7"/>
  <c r="D7" i="7" s="1"/>
  <c r="B7" i="7"/>
  <c r="C6" i="7"/>
  <c r="B6" i="7"/>
  <c r="D6" i="7" s="1"/>
  <c r="C5" i="7"/>
  <c r="B5" i="7"/>
  <c r="D5" i="7" s="1"/>
  <c r="C2" i="6"/>
</calcChain>
</file>

<file path=xl/sharedStrings.xml><?xml version="1.0" encoding="utf-8"?>
<sst xmlns="http://schemas.openxmlformats.org/spreadsheetml/2006/main" count="149" uniqueCount="68">
  <si>
    <t>Game_ID</t>
  </si>
  <si>
    <t>Date</t>
  </si>
  <si>
    <t>Opponent</t>
  </si>
  <si>
    <t>DayOfWeek</t>
  </si>
  <si>
    <t>Marquee</t>
  </si>
  <si>
    <t>Attendance</t>
  </si>
  <si>
    <t>Capacity</t>
  </si>
  <si>
    <t>Lakers</t>
  </si>
  <si>
    <t>Tue</t>
  </si>
  <si>
    <t>Y</t>
  </si>
  <si>
    <t>Warriors</t>
  </si>
  <si>
    <t>Wed</t>
  </si>
  <si>
    <t>Suns</t>
  </si>
  <si>
    <t>Fri</t>
  </si>
  <si>
    <t>N</t>
  </si>
  <si>
    <t>Spurs</t>
  </si>
  <si>
    <t>Sun</t>
  </si>
  <si>
    <t>Celtics</t>
  </si>
  <si>
    <t>Thu</t>
  </si>
  <si>
    <t>Nuggets</t>
  </si>
  <si>
    <t>Sat</t>
  </si>
  <si>
    <t>Kings</t>
  </si>
  <si>
    <t>Mon</t>
  </si>
  <si>
    <t>Mavericks</t>
  </si>
  <si>
    <t>Rockets</t>
  </si>
  <si>
    <t>Jazz</t>
  </si>
  <si>
    <t>Section</t>
  </si>
  <si>
    <t>Ticket_Type</t>
  </si>
  <si>
    <t>Avg_Price</t>
  </si>
  <si>
    <t>Min_Price</t>
  </si>
  <si>
    <t>Max_Price</t>
  </si>
  <si>
    <t>Units_Released</t>
  </si>
  <si>
    <t>Units_Sold</t>
  </si>
  <si>
    <t>Sell_Through_%</t>
  </si>
  <si>
    <t>Lower Bowl</t>
  </si>
  <si>
    <t>Single Game</t>
  </si>
  <si>
    <t>Upper Bowl</t>
  </si>
  <si>
    <t>Avg_Resale_Price</t>
  </si>
  <si>
    <t>Resale_Volume</t>
  </si>
  <si>
    <t>Primary_vs_Resale_Diff_%</t>
  </si>
  <si>
    <t>Concessions_per_Fan</t>
  </si>
  <si>
    <t>Merch_per_Fan</t>
  </si>
  <si>
    <t>Parking_per_Fan</t>
  </si>
  <si>
    <t>Premium_Upgrades</t>
  </si>
  <si>
    <t>Total_Ancillary_Revenue</t>
  </si>
  <si>
    <t>Avg_Attendance</t>
  </si>
  <si>
    <t>Revenue_Index</t>
  </si>
  <si>
    <t>Notes</t>
  </si>
  <si>
    <t>Always sellout</t>
  </si>
  <si>
    <t>High resale markup</t>
  </si>
  <si>
    <t>Marquee East</t>
  </si>
  <si>
    <t>Champions</t>
  </si>
  <si>
    <t>Mid-tier</t>
  </si>
  <si>
    <t>Elasticity</t>
  </si>
  <si>
    <t>Base Price</t>
  </si>
  <si>
    <t>Base Quantity</t>
  </si>
  <si>
    <t>Price Change %</t>
  </si>
  <si>
    <t>New Price</t>
  </si>
  <si>
    <t>Projected Quantity</t>
  </si>
  <si>
    <t>Projected Revenue</t>
  </si>
  <si>
    <t>Clippers Pricing Analytics Dashboard</t>
  </si>
  <si>
    <t>Interactive summary of ticket sales, resale comparisons, and revenue performance</t>
  </si>
  <si>
    <t>KPI</t>
  </si>
  <si>
    <t>Value</t>
  </si>
  <si>
    <t>Total Attendance</t>
  </si>
  <si>
    <t>Average Ticket Price</t>
  </si>
  <si>
    <t>Average Sell-Through %</t>
  </si>
  <si>
    <t>Avg Resale Premium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</si>
</sst>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 Curve: Units Sold vs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Calculations!$A$2:$A$3</c:f>
              <c:numCache>
                <c:formatCode>General</c:formatCode>
                <c:ptCount val="2"/>
                <c:pt idx="0">
                  <c:v>80</c:v>
                </c:pt>
                <c:pt idx="1">
                  <c:v>200</c:v>
                </c:pt>
              </c:numCache>
            </c:numRef>
          </c:xVal>
          <c:yVal>
            <c:numRef>
              <c:f>Calculations!$B$2:$B$3</c:f>
              <c:numCache>
                <c:formatCode>General</c:formatCode>
                <c:ptCount val="2"/>
                <c:pt idx="0">
                  <c:v>88970</c:v>
                </c:pt>
                <c:pt idx="1">
                  <c:v>45131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1-9045-BED0-2BB40531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Scenarios by Price Change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Scenarios!$A$5:$A$9</c:f>
              <c:numCache>
                <c:formatCode>General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Scenarios!$D$5:$D$9</c:f>
              <c:numCache>
                <c:formatCode>General</c:formatCode>
                <c:ptCount val="5"/>
                <c:pt idx="0">
                  <c:v>928000.00000000012</c:v>
                </c:pt>
                <c:pt idx="1">
                  <c:v>972000</c:v>
                </c:pt>
                <c:pt idx="2">
                  <c:v>1000000</c:v>
                </c:pt>
                <c:pt idx="3">
                  <c:v>1012000.0000000001</c:v>
                </c:pt>
                <c:pt idx="4">
                  <c:v>1008000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6-BC4C-AABD-DB5FD441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Change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Sell-through % by Section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Ticket_Inventory!$B$2:$B$21</c:f>
              <c:strCache>
                <c:ptCount val="20"/>
                <c:pt idx="0">
                  <c:v>Lower Bowl</c:v>
                </c:pt>
                <c:pt idx="1">
                  <c:v>Upper Bowl</c:v>
                </c:pt>
                <c:pt idx="2">
                  <c:v>Lower Bowl</c:v>
                </c:pt>
                <c:pt idx="3">
                  <c:v>Upper Bowl</c:v>
                </c:pt>
                <c:pt idx="4">
                  <c:v>Lower Bowl</c:v>
                </c:pt>
                <c:pt idx="5">
                  <c:v>Upper Bowl</c:v>
                </c:pt>
                <c:pt idx="6">
                  <c:v>Lower Bowl</c:v>
                </c:pt>
                <c:pt idx="7">
                  <c:v>Upper Bowl</c:v>
                </c:pt>
                <c:pt idx="8">
                  <c:v>Lower Bowl</c:v>
                </c:pt>
                <c:pt idx="9">
                  <c:v>Upper Bowl</c:v>
                </c:pt>
                <c:pt idx="10">
                  <c:v>Lower Bowl</c:v>
                </c:pt>
                <c:pt idx="11">
                  <c:v>Upper Bowl</c:v>
                </c:pt>
                <c:pt idx="12">
                  <c:v>Lower Bowl</c:v>
                </c:pt>
                <c:pt idx="13">
                  <c:v>Upper Bowl</c:v>
                </c:pt>
                <c:pt idx="14">
                  <c:v>Lower Bowl</c:v>
                </c:pt>
                <c:pt idx="15">
                  <c:v>Upper Bowl</c:v>
                </c:pt>
                <c:pt idx="16">
                  <c:v>Lower Bowl</c:v>
                </c:pt>
                <c:pt idx="17">
                  <c:v>Upper Bowl</c:v>
                </c:pt>
                <c:pt idx="18">
                  <c:v>Lower Bowl</c:v>
                </c:pt>
                <c:pt idx="19">
                  <c:v>Upper Bowl</c:v>
                </c:pt>
              </c:strCache>
            </c:strRef>
          </c:cat>
          <c:val>
            <c:numRef>
              <c:f>Ticket_Inventory!$I$2:$I$21</c:f>
              <c:numCache>
                <c:formatCode>General</c:formatCode>
                <c:ptCount val="20"/>
                <c:pt idx="0">
                  <c:v>94.7</c:v>
                </c:pt>
                <c:pt idx="1">
                  <c:v>97.8</c:v>
                </c:pt>
                <c:pt idx="2">
                  <c:v>95.7</c:v>
                </c:pt>
                <c:pt idx="3">
                  <c:v>98.6</c:v>
                </c:pt>
                <c:pt idx="4">
                  <c:v>95.5</c:v>
                </c:pt>
                <c:pt idx="5">
                  <c:v>99</c:v>
                </c:pt>
                <c:pt idx="6">
                  <c:v>96.6</c:v>
                </c:pt>
                <c:pt idx="7">
                  <c:v>98.2</c:v>
                </c:pt>
                <c:pt idx="8">
                  <c:v>95.3</c:v>
                </c:pt>
                <c:pt idx="9">
                  <c:v>97.7</c:v>
                </c:pt>
                <c:pt idx="10">
                  <c:v>97.2</c:v>
                </c:pt>
                <c:pt idx="11">
                  <c:v>98.2</c:v>
                </c:pt>
                <c:pt idx="12">
                  <c:v>94.6</c:v>
                </c:pt>
                <c:pt idx="13">
                  <c:v>97.7</c:v>
                </c:pt>
                <c:pt idx="14">
                  <c:v>94.5</c:v>
                </c:pt>
                <c:pt idx="15">
                  <c:v>97.9</c:v>
                </c:pt>
                <c:pt idx="16">
                  <c:v>96.9</c:v>
                </c:pt>
                <c:pt idx="17">
                  <c:v>96.8</c:v>
                </c:pt>
                <c:pt idx="18">
                  <c:v>96.1</c:v>
                </c:pt>
                <c:pt idx="19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9F42-9EAB-5611022E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Primary vs Resale Avg Price (Sample)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Primary Price</c:v>
          </c:tx>
          <c:spPr>
            <a:ln>
              <a:prstDash val="solid"/>
            </a:ln>
          </c:spPr>
          <c:invertIfNegative val="0"/>
          <c:cat>
            <c:strRef>
              <c:f>Resale_Data!$B$2:$B$5</c:f>
              <c:strCache>
                <c:ptCount val="4"/>
                <c:pt idx="0">
                  <c:v>Lower Bowl</c:v>
                </c:pt>
                <c:pt idx="1">
                  <c:v>Upper Bowl</c:v>
                </c:pt>
                <c:pt idx="2">
                  <c:v>Lower Bowl</c:v>
                </c:pt>
                <c:pt idx="3">
                  <c:v>Upper Bowl</c:v>
                </c:pt>
              </c:strCache>
            </c:strRef>
          </c:cat>
          <c:val>
            <c:numRef>
              <c:f>Ticket_Inventory!$D$2:$D$5</c:f>
              <c:numCache>
                <c:formatCode>General</c:formatCode>
                <c:ptCount val="4"/>
                <c:pt idx="0">
                  <c:v>200</c:v>
                </c:pt>
                <c:pt idx="1">
                  <c:v>80</c:v>
                </c:pt>
                <c:pt idx="2">
                  <c:v>200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D-FF4D-9407-ECB76B44CFBE}"/>
            </c:ext>
          </c:extLst>
        </c:ser>
        <c:ser>
          <c:idx val="1"/>
          <c:order val="1"/>
          <c:tx>
            <c:v>Resale Price</c:v>
          </c:tx>
          <c:spPr>
            <a:ln>
              <a:prstDash val="solid"/>
            </a:ln>
          </c:spPr>
          <c:invertIfNegative val="0"/>
          <c:cat>
            <c:strRef>
              <c:f>Resale_Data!$B$2:$B$5</c:f>
              <c:strCache>
                <c:ptCount val="4"/>
                <c:pt idx="0">
                  <c:v>Lower Bowl</c:v>
                </c:pt>
                <c:pt idx="1">
                  <c:v>Upper Bowl</c:v>
                </c:pt>
                <c:pt idx="2">
                  <c:v>Lower Bowl</c:v>
                </c:pt>
                <c:pt idx="3">
                  <c:v>Upper Bowl</c:v>
                </c:pt>
              </c:strCache>
            </c:strRef>
          </c:cat>
          <c:val>
            <c:numRef>
              <c:f>Resale_Data!$C$2:$C$5</c:f>
              <c:numCache>
                <c:formatCode>General</c:formatCode>
                <c:ptCount val="4"/>
                <c:pt idx="0">
                  <c:v>240</c:v>
                </c:pt>
                <c:pt idx="1">
                  <c:v>90</c:v>
                </c:pt>
                <c:pt idx="2">
                  <c:v>240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D-FF4D-9407-ECB76B44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Trend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Game_Info!$B$2:$B$11</c:f>
              <c:numCache>
                <c:formatCode>yyyy\-mm\-dd\ hh:mm:ss</c:formatCode>
                <c:ptCount val="10"/>
                <c:pt idx="0">
                  <c:v>45566</c:v>
                </c:pt>
                <c:pt idx="1">
                  <c:v>45573</c:v>
                </c:pt>
                <c:pt idx="2">
                  <c:v>45580</c:v>
                </c:pt>
                <c:pt idx="3">
                  <c:v>45587</c:v>
                </c:pt>
                <c:pt idx="4">
                  <c:v>45594</c:v>
                </c:pt>
                <c:pt idx="5">
                  <c:v>45601</c:v>
                </c:pt>
                <c:pt idx="6">
                  <c:v>45608</c:v>
                </c:pt>
                <c:pt idx="7">
                  <c:v>45615</c:v>
                </c:pt>
                <c:pt idx="8">
                  <c:v>45622</c:v>
                </c:pt>
                <c:pt idx="9">
                  <c:v>45629</c:v>
                </c:pt>
              </c:numCache>
            </c:numRef>
          </c:xVal>
          <c:yVal>
            <c:numRef>
              <c:f>Game_Info!$F$2:$F$11</c:f>
              <c:numCache>
                <c:formatCode>General</c:formatCode>
                <c:ptCount val="10"/>
                <c:pt idx="0">
                  <c:v>16106</c:v>
                </c:pt>
                <c:pt idx="1">
                  <c:v>17386</c:v>
                </c:pt>
                <c:pt idx="2">
                  <c:v>16747</c:v>
                </c:pt>
                <c:pt idx="3">
                  <c:v>17668</c:v>
                </c:pt>
                <c:pt idx="4">
                  <c:v>15180</c:v>
                </c:pt>
                <c:pt idx="5">
                  <c:v>18200</c:v>
                </c:pt>
                <c:pt idx="6">
                  <c:v>18886</c:v>
                </c:pt>
                <c:pt idx="7">
                  <c:v>15169</c:v>
                </c:pt>
                <c:pt idx="8">
                  <c:v>17789</c:v>
                </c:pt>
                <c:pt idx="9">
                  <c:v>17891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2B42-933C-C8065CB0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yyyy\-mm\-dd\ hh:mm:ss" sourceLinked="1"/>
        <c:majorTickMark val="none"/>
        <c:minorTickMark val="none"/>
        <c:tickLblPos val="nextTo"/>
        <c:spPr>
          <a:ln w="9525"/>
        </c:spPr>
        <c:txPr>
          <a:bodyPr rot="5400000" vert="horz" anchor="ctr" anchorCtr="1"/>
          <a:lstStyle/>
          <a:p>
            <a:pPr>
              <a:defRPr/>
            </a:pPr>
            <a:endParaRPr lang="en-US"/>
          </a:p>
        </c:tx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34</xdr:row>
      <xdr:rowOff>38100</xdr:rowOff>
    </xdr:from>
    <xdr:ext cx="5372100" cy="3365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E26" sqref="E26"/>
    </sheetView>
  </sheetViews>
  <sheetFormatPr baseColWidth="10" defaultColWidth="8.83203125" defaultRowHeight="15" x14ac:dyDescent="0.2"/>
  <cols>
    <col min="2" max="2" width="17.6640625" bestFit="1" customWidth="1"/>
    <col min="3" max="3" width="11.33203125" customWidth="1"/>
    <col min="4" max="4" width="13" customWidth="1"/>
    <col min="6" max="6" width="10" customWidth="1"/>
    <col min="7" max="7" width="12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 s="2">
        <v>45566</v>
      </c>
      <c r="C2" t="s">
        <v>7</v>
      </c>
      <c r="D2" t="s">
        <v>8</v>
      </c>
      <c r="E2" t="s">
        <v>9</v>
      </c>
      <c r="F2">
        <v>16106</v>
      </c>
      <c r="G2">
        <v>20000</v>
      </c>
    </row>
    <row r="3" spans="1:7" x14ac:dyDescent="0.2">
      <c r="A3">
        <v>2</v>
      </c>
      <c r="B3" s="2">
        <v>45573</v>
      </c>
      <c r="C3" t="s">
        <v>10</v>
      </c>
      <c r="D3" t="s">
        <v>11</v>
      </c>
      <c r="E3" t="s">
        <v>9</v>
      </c>
      <c r="F3">
        <v>17386</v>
      </c>
      <c r="G3">
        <v>20000</v>
      </c>
    </row>
    <row r="4" spans="1:7" x14ac:dyDescent="0.2">
      <c r="A4">
        <v>3</v>
      </c>
      <c r="B4" s="2">
        <v>45580</v>
      </c>
      <c r="C4" t="s">
        <v>12</v>
      </c>
      <c r="D4" t="s">
        <v>13</v>
      </c>
      <c r="E4" t="s">
        <v>14</v>
      </c>
      <c r="F4">
        <v>16747</v>
      </c>
      <c r="G4">
        <v>20000</v>
      </c>
    </row>
    <row r="5" spans="1:7" x14ac:dyDescent="0.2">
      <c r="A5">
        <v>4</v>
      </c>
      <c r="B5" s="2">
        <v>45587</v>
      </c>
      <c r="C5" t="s">
        <v>15</v>
      </c>
      <c r="D5" t="s">
        <v>16</v>
      </c>
      <c r="E5" t="s">
        <v>14</v>
      </c>
      <c r="F5">
        <v>17668</v>
      </c>
      <c r="G5">
        <v>20000</v>
      </c>
    </row>
    <row r="6" spans="1:7" x14ac:dyDescent="0.2">
      <c r="A6">
        <v>5</v>
      </c>
      <c r="B6" s="2">
        <v>45594</v>
      </c>
      <c r="C6" t="s">
        <v>17</v>
      </c>
      <c r="D6" t="s">
        <v>18</v>
      </c>
      <c r="E6" t="s">
        <v>9</v>
      </c>
      <c r="F6">
        <v>15180</v>
      </c>
      <c r="G6">
        <v>20000</v>
      </c>
    </row>
    <row r="7" spans="1:7" x14ac:dyDescent="0.2">
      <c r="A7">
        <v>6</v>
      </c>
      <c r="B7" s="2">
        <v>45601</v>
      </c>
      <c r="C7" t="s">
        <v>19</v>
      </c>
      <c r="D7" t="s">
        <v>20</v>
      </c>
      <c r="E7" t="s">
        <v>9</v>
      </c>
      <c r="F7">
        <v>18200</v>
      </c>
      <c r="G7">
        <v>20000</v>
      </c>
    </row>
    <row r="8" spans="1:7" x14ac:dyDescent="0.2">
      <c r="A8">
        <v>7</v>
      </c>
      <c r="B8" s="2">
        <v>45608</v>
      </c>
      <c r="C8" t="s">
        <v>21</v>
      </c>
      <c r="D8" t="s">
        <v>22</v>
      </c>
      <c r="E8" t="s">
        <v>14</v>
      </c>
      <c r="F8">
        <v>18886</v>
      </c>
      <c r="G8">
        <v>20000</v>
      </c>
    </row>
    <row r="9" spans="1:7" x14ac:dyDescent="0.2">
      <c r="A9">
        <v>8</v>
      </c>
      <c r="B9" s="2">
        <v>45615</v>
      </c>
      <c r="C9" t="s">
        <v>23</v>
      </c>
      <c r="D9" t="s">
        <v>11</v>
      </c>
      <c r="E9" t="s">
        <v>14</v>
      </c>
      <c r="F9">
        <v>15169</v>
      </c>
      <c r="G9">
        <v>20000</v>
      </c>
    </row>
    <row r="10" spans="1:7" x14ac:dyDescent="0.2">
      <c r="A10">
        <v>9</v>
      </c>
      <c r="B10" s="2">
        <v>45622</v>
      </c>
      <c r="C10" t="s">
        <v>24</v>
      </c>
      <c r="D10" t="s">
        <v>13</v>
      </c>
      <c r="E10" t="s">
        <v>14</v>
      </c>
      <c r="F10">
        <v>17789</v>
      </c>
      <c r="G10">
        <v>20000</v>
      </c>
    </row>
    <row r="11" spans="1:7" x14ac:dyDescent="0.2">
      <c r="A11">
        <v>10</v>
      </c>
      <c r="B11" s="2">
        <v>45629</v>
      </c>
      <c r="C11" t="s">
        <v>25</v>
      </c>
      <c r="D11" t="s">
        <v>16</v>
      </c>
      <c r="E11" t="s">
        <v>14</v>
      </c>
      <c r="F11">
        <v>17891</v>
      </c>
      <c r="G11">
        <v>20000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F49" sqref="F49"/>
    </sheetView>
  </sheetViews>
  <sheetFormatPr baseColWidth="10" defaultColWidth="8.83203125" defaultRowHeight="15" x14ac:dyDescent="0.2"/>
  <cols>
    <col min="2" max="2" width="11.1640625" customWidth="1"/>
    <col min="3" max="3" width="14.1640625" customWidth="1"/>
    <col min="4" max="4" width="10.6640625" customWidth="1"/>
    <col min="5" max="5" width="9.83203125" customWidth="1"/>
    <col min="6" max="6" width="14.5" customWidth="1"/>
    <col min="7" max="7" width="14.33203125" customWidth="1"/>
    <col min="8" max="8" width="13.83203125" customWidth="1"/>
    <col min="9" max="9" width="16.1640625" customWidth="1"/>
  </cols>
  <sheetData>
    <row r="1" spans="1:9" x14ac:dyDescent="0.2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2">
      <c r="A2">
        <v>1</v>
      </c>
      <c r="B2" t="s">
        <v>34</v>
      </c>
      <c r="C2" t="s">
        <v>35</v>
      </c>
      <c r="D2">
        <v>200</v>
      </c>
      <c r="E2">
        <v>160</v>
      </c>
      <c r="F2">
        <v>300</v>
      </c>
      <c r="G2">
        <v>4317</v>
      </c>
      <c r="H2">
        <v>4090</v>
      </c>
      <c r="I2">
        <v>94.7</v>
      </c>
    </row>
    <row r="3" spans="1:9" x14ac:dyDescent="0.2">
      <c r="A3">
        <v>1</v>
      </c>
      <c r="B3" t="s">
        <v>36</v>
      </c>
      <c r="C3" t="s">
        <v>35</v>
      </c>
      <c r="D3">
        <v>80</v>
      </c>
      <c r="E3">
        <v>64</v>
      </c>
      <c r="F3">
        <v>120</v>
      </c>
      <c r="G3">
        <v>9198</v>
      </c>
      <c r="H3">
        <v>8994</v>
      </c>
      <c r="I3">
        <v>97.8</v>
      </c>
    </row>
    <row r="4" spans="1:9" x14ac:dyDescent="0.2">
      <c r="A4">
        <v>2</v>
      </c>
      <c r="B4" t="s">
        <v>34</v>
      </c>
      <c r="C4" t="s">
        <v>35</v>
      </c>
      <c r="D4">
        <v>200</v>
      </c>
      <c r="E4">
        <v>160</v>
      </c>
      <c r="F4">
        <v>300</v>
      </c>
      <c r="G4">
        <v>4354</v>
      </c>
      <c r="H4">
        <v>4166</v>
      </c>
      <c r="I4">
        <v>95.7</v>
      </c>
    </row>
    <row r="5" spans="1:9" x14ac:dyDescent="0.2">
      <c r="A5">
        <v>2</v>
      </c>
      <c r="B5" t="s">
        <v>36</v>
      </c>
      <c r="C5" t="s">
        <v>35</v>
      </c>
      <c r="D5">
        <v>80</v>
      </c>
      <c r="E5">
        <v>64</v>
      </c>
      <c r="F5">
        <v>120</v>
      </c>
      <c r="G5">
        <v>8658</v>
      </c>
      <c r="H5">
        <v>8536</v>
      </c>
      <c r="I5">
        <v>98.6</v>
      </c>
    </row>
    <row r="6" spans="1:9" x14ac:dyDescent="0.2">
      <c r="A6">
        <v>3</v>
      </c>
      <c r="B6" t="s">
        <v>34</v>
      </c>
      <c r="C6" t="s">
        <v>35</v>
      </c>
      <c r="D6">
        <v>200</v>
      </c>
      <c r="E6">
        <v>160</v>
      </c>
      <c r="F6">
        <v>300</v>
      </c>
      <c r="G6">
        <v>5132</v>
      </c>
      <c r="H6">
        <v>4899</v>
      </c>
      <c r="I6">
        <v>95.5</v>
      </c>
    </row>
    <row r="7" spans="1:9" x14ac:dyDescent="0.2">
      <c r="A7">
        <v>3</v>
      </c>
      <c r="B7" t="s">
        <v>36</v>
      </c>
      <c r="C7" t="s">
        <v>35</v>
      </c>
      <c r="D7">
        <v>80</v>
      </c>
      <c r="E7">
        <v>64</v>
      </c>
      <c r="F7">
        <v>120</v>
      </c>
      <c r="G7">
        <v>10041</v>
      </c>
      <c r="H7">
        <v>9941</v>
      </c>
      <c r="I7">
        <v>99</v>
      </c>
    </row>
    <row r="8" spans="1:9" x14ac:dyDescent="0.2">
      <c r="A8">
        <v>4</v>
      </c>
      <c r="B8" t="s">
        <v>34</v>
      </c>
      <c r="C8" t="s">
        <v>35</v>
      </c>
      <c r="D8">
        <v>200</v>
      </c>
      <c r="E8">
        <v>160</v>
      </c>
      <c r="F8">
        <v>300</v>
      </c>
      <c r="G8">
        <v>4338</v>
      </c>
      <c r="H8">
        <v>4189</v>
      </c>
      <c r="I8">
        <v>96.6</v>
      </c>
    </row>
    <row r="9" spans="1:9" x14ac:dyDescent="0.2">
      <c r="A9">
        <v>4</v>
      </c>
      <c r="B9" t="s">
        <v>36</v>
      </c>
      <c r="C9" t="s">
        <v>35</v>
      </c>
      <c r="D9">
        <v>80</v>
      </c>
      <c r="E9">
        <v>64</v>
      </c>
      <c r="F9">
        <v>120</v>
      </c>
      <c r="G9">
        <v>9190</v>
      </c>
      <c r="H9">
        <v>9021</v>
      </c>
      <c r="I9">
        <v>98.2</v>
      </c>
    </row>
    <row r="10" spans="1:9" x14ac:dyDescent="0.2">
      <c r="A10">
        <v>5</v>
      </c>
      <c r="B10" t="s">
        <v>34</v>
      </c>
      <c r="C10" t="s">
        <v>35</v>
      </c>
      <c r="D10">
        <v>200</v>
      </c>
      <c r="E10">
        <v>160</v>
      </c>
      <c r="F10">
        <v>300</v>
      </c>
      <c r="G10">
        <v>4748</v>
      </c>
      <c r="H10">
        <v>4524</v>
      </c>
      <c r="I10">
        <v>95.3</v>
      </c>
    </row>
    <row r="11" spans="1:9" x14ac:dyDescent="0.2">
      <c r="A11">
        <v>5</v>
      </c>
      <c r="B11" t="s">
        <v>36</v>
      </c>
      <c r="C11" t="s">
        <v>35</v>
      </c>
      <c r="D11">
        <v>80</v>
      </c>
      <c r="E11">
        <v>64</v>
      </c>
      <c r="F11">
        <v>120</v>
      </c>
      <c r="G11">
        <v>8922</v>
      </c>
      <c r="H11">
        <v>8718</v>
      </c>
      <c r="I11">
        <v>97.7</v>
      </c>
    </row>
    <row r="12" spans="1:9" x14ac:dyDescent="0.2">
      <c r="A12">
        <v>6</v>
      </c>
      <c r="B12" t="s">
        <v>34</v>
      </c>
      <c r="C12" t="s">
        <v>35</v>
      </c>
      <c r="D12">
        <v>200</v>
      </c>
      <c r="E12">
        <v>160</v>
      </c>
      <c r="F12">
        <v>300</v>
      </c>
      <c r="G12">
        <v>4266</v>
      </c>
      <c r="H12">
        <v>4146</v>
      </c>
      <c r="I12">
        <v>97.2</v>
      </c>
    </row>
    <row r="13" spans="1:9" x14ac:dyDescent="0.2">
      <c r="A13">
        <v>6</v>
      </c>
      <c r="B13" t="s">
        <v>36</v>
      </c>
      <c r="C13" t="s">
        <v>35</v>
      </c>
      <c r="D13">
        <v>80</v>
      </c>
      <c r="E13">
        <v>64</v>
      </c>
      <c r="F13">
        <v>120</v>
      </c>
      <c r="G13">
        <v>8169</v>
      </c>
      <c r="H13">
        <v>8025</v>
      </c>
      <c r="I13">
        <v>98.2</v>
      </c>
    </row>
    <row r="14" spans="1:9" x14ac:dyDescent="0.2">
      <c r="A14">
        <v>7</v>
      </c>
      <c r="B14" t="s">
        <v>34</v>
      </c>
      <c r="C14" t="s">
        <v>35</v>
      </c>
      <c r="D14">
        <v>200</v>
      </c>
      <c r="E14">
        <v>160</v>
      </c>
      <c r="F14">
        <v>300</v>
      </c>
      <c r="G14">
        <v>5236</v>
      </c>
      <c r="H14">
        <v>4952</v>
      </c>
      <c r="I14">
        <v>94.6</v>
      </c>
    </row>
    <row r="15" spans="1:9" x14ac:dyDescent="0.2">
      <c r="A15">
        <v>7</v>
      </c>
      <c r="B15" t="s">
        <v>36</v>
      </c>
      <c r="C15" t="s">
        <v>35</v>
      </c>
      <c r="D15">
        <v>80</v>
      </c>
      <c r="E15">
        <v>64</v>
      </c>
      <c r="F15">
        <v>120</v>
      </c>
      <c r="G15">
        <v>8943</v>
      </c>
      <c r="H15">
        <v>8737</v>
      </c>
      <c r="I15">
        <v>97.7</v>
      </c>
    </row>
    <row r="16" spans="1:9" x14ac:dyDescent="0.2">
      <c r="A16">
        <v>8</v>
      </c>
      <c r="B16" t="s">
        <v>34</v>
      </c>
      <c r="C16" t="s">
        <v>35</v>
      </c>
      <c r="D16">
        <v>200</v>
      </c>
      <c r="E16">
        <v>160</v>
      </c>
      <c r="F16">
        <v>300</v>
      </c>
      <c r="G16">
        <v>5001</v>
      </c>
      <c r="H16">
        <v>4725</v>
      </c>
      <c r="I16">
        <v>94.5</v>
      </c>
    </row>
    <row r="17" spans="1:9" x14ac:dyDescent="0.2">
      <c r="A17">
        <v>8</v>
      </c>
      <c r="B17" t="s">
        <v>36</v>
      </c>
      <c r="C17" t="s">
        <v>35</v>
      </c>
      <c r="D17">
        <v>80</v>
      </c>
      <c r="E17">
        <v>64</v>
      </c>
      <c r="F17">
        <v>120</v>
      </c>
      <c r="G17">
        <v>9463</v>
      </c>
      <c r="H17">
        <v>9267</v>
      </c>
      <c r="I17">
        <v>97.9</v>
      </c>
    </row>
    <row r="18" spans="1:9" x14ac:dyDescent="0.2">
      <c r="A18">
        <v>9</v>
      </c>
      <c r="B18" t="s">
        <v>34</v>
      </c>
      <c r="C18" t="s">
        <v>35</v>
      </c>
      <c r="D18">
        <v>200</v>
      </c>
      <c r="E18">
        <v>160</v>
      </c>
      <c r="F18">
        <v>300</v>
      </c>
      <c r="G18">
        <v>4852</v>
      </c>
      <c r="H18">
        <v>4703</v>
      </c>
      <c r="I18">
        <v>96.9</v>
      </c>
    </row>
    <row r="19" spans="1:9" x14ac:dyDescent="0.2">
      <c r="A19">
        <v>9</v>
      </c>
      <c r="B19" t="s">
        <v>36</v>
      </c>
      <c r="C19" t="s">
        <v>35</v>
      </c>
      <c r="D19">
        <v>80</v>
      </c>
      <c r="E19">
        <v>64</v>
      </c>
      <c r="F19">
        <v>120</v>
      </c>
      <c r="G19">
        <v>9412</v>
      </c>
      <c r="H19">
        <v>9115</v>
      </c>
      <c r="I19">
        <v>96.8</v>
      </c>
    </row>
    <row r="20" spans="1:9" x14ac:dyDescent="0.2">
      <c r="A20">
        <v>10</v>
      </c>
      <c r="B20" t="s">
        <v>34</v>
      </c>
      <c r="C20" t="s">
        <v>35</v>
      </c>
      <c r="D20">
        <v>200</v>
      </c>
      <c r="E20">
        <v>160</v>
      </c>
      <c r="F20">
        <v>300</v>
      </c>
      <c r="G20">
        <v>4929</v>
      </c>
      <c r="H20">
        <v>4737</v>
      </c>
      <c r="I20">
        <v>96.1</v>
      </c>
    </row>
    <row r="21" spans="1:9" x14ac:dyDescent="0.2">
      <c r="A21">
        <v>10</v>
      </c>
      <c r="B21" t="s">
        <v>36</v>
      </c>
      <c r="C21" t="s">
        <v>35</v>
      </c>
      <c r="D21">
        <v>80</v>
      </c>
      <c r="E21">
        <v>64</v>
      </c>
      <c r="F21">
        <v>120</v>
      </c>
      <c r="G21">
        <v>8834</v>
      </c>
      <c r="H21">
        <v>8616</v>
      </c>
      <c r="I21">
        <v>97.5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D26" sqref="D26"/>
    </sheetView>
  </sheetViews>
  <sheetFormatPr baseColWidth="10" defaultColWidth="8.83203125" defaultRowHeight="15" x14ac:dyDescent="0.2"/>
  <cols>
    <col min="2" max="2" width="19.6640625" customWidth="1"/>
    <col min="3" max="3" width="17.6640625" customWidth="1"/>
    <col min="4" max="4" width="14.1640625" customWidth="1"/>
    <col min="5" max="5" width="25.1640625" customWidth="1"/>
  </cols>
  <sheetData>
    <row r="1" spans="1:5" x14ac:dyDescent="0.2">
      <c r="A1" s="1" t="s">
        <v>0</v>
      </c>
      <c r="B1" s="1" t="s">
        <v>26</v>
      </c>
      <c r="C1" s="1" t="s">
        <v>37</v>
      </c>
      <c r="D1" s="1" t="s">
        <v>38</v>
      </c>
      <c r="E1" s="1" t="s">
        <v>39</v>
      </c>
    </row>
    <row r="2" spans="1:5" x14ac:dyDescent="0.2">
      <c r="A2">
        <v>1</v>
      </c>
      <c r="B2" t="s">
        <v>34</v>
      </c>
      <c r="C2">
        <v>240</v>
      </c>
      <c r="D2">
        <v>705</v>
      </c>
      <c r="E2">
        <v>20</v>
      </c>
    </row>
    <row r="3" spans="1:5" x14ac:dyDescent="0.2">
      <c r="A3">
        <v>1</v>
      </c>
      <c r="B3" t="s">
        <v>36</v>
      </c>
      <c r="C3">
        <v>90</v>
      </c>
      <c r="D3">
        <v>1239</v>
      </c>
      <c r="E3">
        <v>12.5</v>
      </c>
    </row>
    <row r="4" spans="1:5" x14ac:dyDescent="0.2">
      <c r="A4">
        <v>2</v>
      </c>
      <c r="B4" t="s">
        <v>34</v>
      </c>
      <c r="C4">
        <v>240</v>
      </c>
      <c r="D4">
        <v>1888</v>
      </c>
      <c r="E4">
        <v>20</v>
      </c>
    </row>
    <row r="5" spans="1:5" x14ac:dyDescent="0.2">
      <c r="A5">
        <v>2</v>
      </c>
      <c r="B5" t="s">
        <v>36</v>
      </c>
      <c r="C5">
        <v>90</v>
      </c>
      <c r="D5">
        <v>1118</v>
      </c>
      <c r="E5">
        <v>12.5</v>
      </c>
    </row>
    <row r="6" spans="1:5" x14ac:dyDescent="0.2">
      <c r="A6">
        <v>3</v>
      </c>
      <c r="B6" t="s">
        <v>34</v>
      </c>
      <c r="C6">
        <v>240</v>
      </c>
      <c r="D6">
        <v>1828</v>
      </c>
      <c r="E6">
        <v>20</v>
      </c>
    </row>
    <row r="7" spans="1:5" x14ac:dyDescent="0.2">
      <c r="A7">
        <v>3</v>
      </c>
      <c r="B7" t="s">
        <v>36</v>
      </c>
      <c r="C7">
        <v>90</v>
      </c>
      <c r="D7">
        <v>1297</v>
      </c>
      <c r="E7">
        <v>12.5</v>
      </c>
    </row>
    <row r="8" spans="1:5" x14ac:dyDescent="0.2">
      <c r="A8">
        <v>4</v>
      </c>
      <c r="B8" t="s">
        <v>34</v>
      </c>
      <c r="C8">
        <v>240</v>
      </c>
      <c r="D8">
        <v>973</v>
      </c>
      <c r="E8">
        <v>20</v>
      </c>
    </row>
    <row r="9" spans="1:5" x14ac:dyDescent="0.2">
      <c r="A9">
        <v>4</v>
      </c>
      <c r="B9" t="s">
        <v>36</v>
      </c>
      <c r="C9">
        <v>90</v>
      </c>
      <c r="D9">
        <v>1505</v>
      </c>
      <c r="E9">
        <v>12.5</v>
      </c>
    </row>
    <row r="10" spans="1:5" x14ac:dyDescent="0.2">
      <c r="A10">
        <v>5</v>
      </c>
      <c r="B10" t="s">
        <v>34</v>
      </c>
      <c r="C10">
        <v>240</v>
      </c>
      <c r="D10">
        <v>1854</v>
      </c>
      <c r="E10">
        <v>20</v>
      </c>
    </row>
    <row r="11" spans="1:5" x14ac:dyDescent="0.2">
      <c r="A11">
        <v>5</v>
      </c>
      <c r="B11" t="s">
        <v>36</v>
      </c>
      <c r="C11">
        <v>90</v>
      </c>
      <c r="D11">
        <v>1472</v>
      </c>
      <c r="E11">
        <v>12.5</v>
      </c>
    </row>
    <row r="12" spans="1:5" x14ac:dyDescent="0.2">
      <c r="A12">
        <v>6</v>
      </c>
      <c r="B12" t="s">
        <v>34</v>
      </c>
      <c r="C12">
        <v>240</v>
      </c>
      <c r="D12">
        <v>1119</v>
      </c>
      <c r="E12">
        <v>20</v>
      </c>
    </row>
    <row r="13" spans="1:5" x14ac:dyDescent="0.2">
      <c r="A13">
        <v>6</v>
      </c>
      <c r="B13" t="s">
        <v>36</v>
      </c>
      <c r="C13">
        <v>90</v>
      </c>
      <c r="D13">
        <v>1530</v>
      </c>
      <c r="E13">
        <v>12.5</v>
      </c>
    </row>
    <row r="14" spans="1:5" x14ac:dyDescent="0.2">
      <c r="A14">
        <v>7</v>
      </c>
      <c r="B14" t="s">
        <v>34</v>
      </c>
      <c r="C14">
        <v>240</v>
      </c>
      <c r="D14">
        <v>1493</v>
      </c>
      <c r="E14">
        <v>20</v>
      </c>
    </row>
    <row r="15" spans="1:5" x14ac:dyDescent="0.2">
      <c r="A15">
        <v>7</v>
      </c>
      <c r="B15" t="s">
        <v>36</v>
      </c>
      <c r="C15">
        <v>90</v>
      </c>
      <c r="D15">
        <v>702</v>
      </c>
      <c r="E15">
        <v>12.5</v>
      </c>
    </row>
    <row r="16" spans="1:5" x14ac:dyDescent="0.2">
      <c r="A16">
        <v>8</v>
      </c>
      <c r="B16" t="s">
        <v>34</v>
      </c>
      <c r="C16">
        <v>240</v>
      </c>
      <c r="D16">
        <v>1908</v>
      </c>
      <c r="E16">
        <v>20</v>
      </c>
    </row>
    <row r="17" spans="1:5" x14ac:dyDescent="0.2">
      <c r="A17">
        <v>8</v>
      </c>
      <c r="B17" t="s">
        <v>36</v>
      </c>
      <c r="C17">
        <v>90</v>
      </c>
      <c r="D17">
        <v>1338</v>
      </c>
      <c r="E17">
        <v>12.5</v>
      </c>
    </row>
    <row r="18" spans="1:5" x14ac:dyDescent="0.2">
      <c r="A18">
        <v>9</v>
      </c>
      <c r="B18" t="s">
        <v>34</v>
      </c>
      <c r="C18">
        <v>240</v>
      </c>
      <c r="D18">
        <v>1273</v>
      </c>
      <c r="E18">
        <v>20</v>
      </c>
    </row>
    <row r="19" spans="1:5" x14ac:dyDescent="0.2">
      <c r="A19">
        <v>9</v>
      </c>
      <c r="B19" t="s">
        <v>36</v>
      </c>
      <c r="C19">
        <v>90</v>
      </c>
      <c r="D19">
        <v>1066</v>
      </c>
      <c r="E19">
        <v>12.5</v>
      </c>
    </row>
    <row r="20" spans="1:5" x14ac:dyDescent="0.2">
      <c r="A20">
        <v>10</v>
      </c>
      <c r="B20" t="s">
        <v>34</v>
      </c>
      <c r="C20">
        <v>240</v>
      </c>
      <c r="D20">
        <v>1261</v>
      </c>
      <c r="E20">
        <v>20</v>
      </c>
    </row>
    <row r="21" spans="1:5" x14ac:dyDescent="0.2">
      <c r="A21">
        <v>10</v>
      </c>
      <c r="B21" t="s">
        <v>36</v>
      </c>
      <c r="C21">
        <v>90</v>
      </c>
      <c r="D21">
        <v>1299</v>
      </c>
      <c r="E21">
        <v>12.5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F23" sqref="F23"/>
    </sheetView>
  </sheetViews>
  <sheetFormatPr baseColWidth="10" defaultColWidth="8.83203125" defaultRowHeight="15" x14ac:dyDescent="0.2"/>
  <cols>
    <col min="2" max="2" width="18" customWidth="1"/>
    <col min="3" max="3" width="15.5" customWidth="1"/>
    <col min="4" max="4" width="17" customWidth="1"/>
    <col min="5" max="5" width="16.6640625" customWidth="1"/>
    <col min="6" max="6" width="19.5" customWidth="1"/>
  </cols>
  <sheetData>
    <row r="1" spans="1:6" x14ac:dyDescent="0.2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">
      <c r="A2">
        <v>1</v>
      </c>
      <c r="B2">
        <v>18</v>
      </c>
      <c r="C2">
        <v>12</v>
      </c>
      <c r="D2">
        <v>10</v>
      </c>
      <c r="E2">
        <v>5</v>
      </c>
      <c r="F2">
        <v>724770</v>
      </c>
    </row>
    <row r="3" spans="1:6" x14ac:dyDescent="0.2">
      <c r="A3">
        <v>2</v>
      </c>
      <c r="B3">
        <v>18</v>
      </c>
      <c r="C3">
        <v>12</v>
      </c>
      <c r="D3">
        <v>10</v>
      </c>
      <c r="E3">
        <v>5</v>
      </c>
      <c r="F3">
        <v>782370</v>
      </c>
    </row>
    <row r="4" spans="1:6" x14ac:dyDescent="0.2">
      <c r="A4">
        <v>3</v>
      </c>
      <c r="B4">
        <v>18</v>
      </c>
      <c r="C4">
        <v>12</v>
      </c>
      <c r="D4">
        <v>10</v>
      </c>
      <c r="E4">
        <v>5</v>
      </c>
      <c r="F4">
        <v>753615</v>
      </c>
    </row>
    <row r="5" spans="1:6" x14ac:dyDescent="0.2">
      <c r="A5">
        <v>4</v>
      </c>
      <c r="B5">
        <v>18</v>
      </c>
      <c r="C5">
        <v>12</v>
      </c>
      <c r="D5">
        <v>10</v>
      </c>
      <c r="E5">
        <v>5</v>
      </c>
      <c r="F5">
        <v>795060</v>
      </c>
    </row>
    <row r="6" spans="1:6" x14ac:dyDescent="0.2">
      <c r="A6">
        <v>5</v>
      </c>
      <c r="B6">
        <v>18</v>
      </c>
      <c r="C6">
        <v>12</v>
      </c>
      <c r="D6">
        <v>10</v>
      </c>
      <c r="E6">
        <v>5</v>
      </c>
      <c r="F6">
        <v>683100</v>
      </c>
    </row>
    <row r="7" spans="1:6" x14ac:dyDescent="0.2">
      <c r="A7">
        <v>6</v>
      </c>
      <c r="B7">
        <v>18</v>
      </c>
      <c r="C7">
        <v>12</v>
      </c>
      <c r="D7">
        <v>10</v>
      </c>
      <c r="E7">
        <v>5</v>
      </c>
      <c r="F7">
        <v>819000</v>
      </c>
    </row>
    <row r="8" spans="1:6" x14ac:dyDescent="0.2">
      <c r="A8">
        <v>7</v>
      </c>
      <c r="B8">
        <v>18</v>
      </c>
      <c r="C8">
        <v>12</v>
      </c>
      <c r="D8">
        <v>10</v>
      </c>
      <c r="E8">
        <v>5</v>
      </c>
      <c r="F8">
        <v>849870</v>
      </c>
    </row>
    <row r="9" spans="1:6" x14ac:dyDescent="0.2">
      <c r="A9">
        <v>8</v>
      </c>
      <c r="B9">
        <v>18</v>
      </c>
      <c r="C9">
        <v>12</v>
      </c>
      <c r="D9">
        <v>10</v>
      </c>
      <c r="E9">
        <v>5</v>
      </c>
      <c r="F9">
        <v>682605</v>
      </c>
    </row>
    <row r="10" spans="1:6" x14ac:dyDescent="0.2">
      <c r="A10">
        <v>9</v>
      </c>
      <c r="B10">
        <v>18</v>
      </c>
      <c r="C10">
        <v>12</v>
      </c>
      <c r="D10">
        <v>10</v>
      </c>
      <c r="E10">
        <v>5</v>
      </c>
      <c r="F10">
        <v>800505</v>
      </c>
    </row>
    <row r="11" spans="1:6" x14ac:dyDescent="0.2">
      <c r="A11">
        <v>10</v>
      </c>
      <c r="B11">
        <v>18</v>
      </c>
      <c r="C11">
        <v>12</v>
      </c>
      <c r="D11">
        <v>10</v>
      </c>
      <c r="E11">
        <v>5</v>
      </c>
      <c r="F11">
        <v>805095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33" sqref="D33"/>
    </sheetView>
  </sheetViews>
  <sheetFormatPr baseColWidth="10" defaultColWidth="8.83203125" defaultRowHeight="15" x14ac:dyDescent="0.2"/>
  <cols>
    <col min="1" max="2" width="12.1640625" customWidth="1"/>
    <col min="3" max="3" width="16.6640625" customWidth="1"/>
    <col min="4" max="4" width="17.6640625" customWidth="1"/>
    <col min="5" max="5" width="17.83203125" customWidth="1"/>
  </cols>
  <sheetData>
    <row r="1" spans="1:5" x14ac:dyDescent="0.2">
      <c r="A1" s="1" t="s">
        <v>2</v>
      </c>
      <c r="B1" s="1" t="s">
        <v>28</v>
      </c>
      <c r="C1" s="1" t="s">
        <v>45</v>
      </c>
      <c r="D1" s="1" t="s">
        <v>46</v>
      </c>
      <c r="E1" s="1" t="s">
        <v>47</v>
      </c>
    </row>
    <row r="2" spans="1:5" x14ac:dyDescent="0.2">
      <c r="A2" t="s">
        <v>7</v>
      </c>
      <c r="B2">
        <v>260</v>
      </c>
      <c r="C2">
        <v>19800</v>
      </c>
      <c r="D2">
        <v>1.2</v>
      </c>
      <c r="E2" t="s">
        <v>48</v>
      </c>
    </row>
    <row r="3" spans="1:5" x14ac:dyDescent="0.2">
      <c r="A3" t="s">
        <v>10</v>
      </c>
      <c r="B3">
        <v>250</v>
      </c>
      <c r="C3">
        <v>19750</v>
      </c>
      <c r="D3">
        <v>1.1499999999999999</v>
      </c>
      <c r="E3" t="s">
        <v>49</v>
      </c>
    </row>
    <row r="4" spans="1:5" x14ac:dyDescent="0.2">
      <c r="A4" t="s">
        <v>17</v>
      </c>
      <c r="B4">
        <v>240</v>
      </c>
      <c r="C4">
        <v>19600</v>
      </c>
      <c r="D4">
        <v>1.1000000000000001</v>
      </c>
      <c r="E4" t="s">
        <v>50</v>
      </c>
    </row>
    <row r="5" spans="1:5" x14ac:dyDescent="0.2">
      <c r="A5" t="s">
        <v>19</v>
      </c>
      <c r="B5">
        <v>230</v>
      </c>
      <c r="C5">
        <v>19500</v>
      </c>
      <c r="D5">
        <v>1.05</v>
      </c>
      <c r="E5" t="s">
        <v>51</v>
      </c>
    </row>
    <row r="6" spans="1:5" x14ac:dyDescent="0.2">
      <c r="A6" t="s">
        <v>15</v>
      </c>
      <c r="B6">
        <v>180</v>
      </c>
      <c r="C6">
        <v>18000</v>
      </c>
      <c r="D6">
        <v>0.9</v>
      </c>
      <c r="E6" t="s">
        <v>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0.5" customWidth="1"/>
    <col min="2" max="2" width="10.83203125" customWidth="1"/>
    <col min="3" max="3" width="9.83203125" customWidth="1"/>
  </cols>
  <sheetData>
    <row r="1" spans="1:3" x14ac:dyDescent="0.2">
      <c r="A1" t="s">
        <v>28</v>
      </c>
      <c r="B1" t="s">
        <v>32</v>
      </c>
      <c r="C1" t="s">
        <v>53</v>
      </c>
    </row>
    <row r="2" spans="1:3" x14ac:dyDescent="0.2">
      <c r="A2">
        <v>80</v>
      </c>
      <c r="B2">
        <v>88970</v>
      </c>
      <c r="C2">
        <f>(B2/B2)/(A2/A2)</f>
        <v>1</v>
      </c>
    </row>
    <row r="3" spans="1:3" x14ac:dyDescent="0.2">
      <c r="A3">
        <v>200</v>
      </c>
      <c r="B3">
        <v>45131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4.33203125" customWidth="1"/>
    <col min="2" max="2" width="15.33203125" customWidth="1"/>
    <col min="3" max="3" width="15.5" bestFit="1" customWidth="1"/>
    <col min="4" max="4" width="15.6640625" customWidth="1"/>
  </cols>
  <sheetData>
    <row r="1" spans="1:4" x14ac:dyDescent="0.2">
      <c r="A1" t="s">
        <v>54</v>
      </c>
      <c r="B1">
        <v>200</v>
      </c>
    </row>
    <row r="2" spans="1:4" x14ac:dyDescent="0.2">
      <c r="A2" t="s">
        <v>55</v>
      </c>
      <c r="B2">
        <v>5000</v>
      </c>
    </row>
    <row r="4" spans="1:4" x14ac:dyDescent="0.2">
      <c r="A4" t="s">
        <v>56</v>
      </c>
      <c r="B4" t="s">
        <v>57</v>
      </c>
      <c r="C4" t="s">
        <v>58</v>
      </c>
      <c r="D4" t="s">
        <v>59</v>
      </c>
    </row>
    <row r="5" spans="1:4" x14ac:dyDescent="0.2">
      <c r="A5">
        <v>-0.2</v>
      </c>
      <c r="B5">
        <f>$B$1*(1+A5)</f>
        <v>160</v>
      </c>
      <c r="C5">
        <f>$B$2*(1-(A5*0.8))</f>
        <v>5800.0000000000009</v>
      </c>
      <c r="D5">
        <f>B5*C5</f>
        <v>928000.00000000012</v>
      </c>
    </row>
    <row r="6" spans="1:4" x14ac:dyDescent="0.2">
      <c r="A6">
        <v>-0.1</v>
      </c>
      <c r="B6">
        <f>$B$1*(1+A6)</f>
        <v>180</v>
      </c>
      <c r="C6">
        <f>$B$2*(1-(A6*0.8))</f>
        <v>5400</v>
      </c>
      <c r="D6">
        <f>B6*C6</f>
        <v>972000</v>
      </c>
    </row>
    <row r="7" spans="1:4" x14ac:dyDescent="0.2">
      <c r="A7">
        <v>0</v>
      </c>
      <c r="B7">
        <f>$B$1*(1+A7)</f>
        <v>200</v>
      </c>
      <c r="C7">
        <f>$B$2*(1-(A7*0.8))</f>
        <v>5000</v>
      </c>
      <c r="D7">
        <f>B7*C7</f>
        <v>1000000</v>
      </c>
    </row>
    <row r="8" spans="1:4" x14ac:dyDescent="0.2">
      <c r="A8">
        <v>0.1</v>
      </c>
      <c r="B8">
        <f>$B$1*(1+A8)</f>
        <v>220.00000000000003</v>
      </c>
      <c r="C8">
        <f>$B$2*(1-(A8*0.8))</f>
        <v>4600</v>
      </c>
      <c r="D8">
        <f>B8*C8</f>
        <v>1012000.0000000001</v>
      </c>
    </row>
    <row r="9" spans="1:4" x14ac:dyDescent="0.2">
      <c r="A9">
        <v>0.2</v>
      </c>
      <c r="B9">
        <f>$B$1*(1+A9)</f>
        <v>240</v>
      </c>
      <c r="C9">
        <f>$B$2*(1-(A9*0.8))</f>
        <v>4200</v>
      </c>
      <c r="D9">
        <f>B9*C9</f>
        <v>1008000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tabSelected="1" workbookViewId="0">
      <selection activeCell="O12" sqref="O12"/>
    </sheetView>
  </sheetViews>
  <sheetFormatPr baseColWidth="10" defaultColWidth="8.83203125" defaultRowHeight="15" x14ac:dyDescent="0.2"/>
  <cols>
    <col min="1" max="1" width="61.83203125" customWidth="1"/>
    <col min="2" max="2" width="11.83203125" customWidth="1"/>
  </cols>
  <sheetData>
    <row r="1" spans="1:2" x14ac:dyDescent="0.2">
      <c r="A1" t="s">
        <v>60</v>
      </c>
    </row>
    <row r="2" spans="1:2" x14ac:dyDescent="0.2">
      <c r="A2" t="s">
        <v>61</v>
      </c>
    </row>
    <row r="4" spans="1:2" x14ac:dyDescent="0.2">
      <c r="A4" t="s">
        <v>62</v>
      </c>
      <c r="B4" t="s">
        <v>63</v>
      </c>
    </row>
    <row r="5" spans="1:2" x14ac:dyDescent="0.2">
      <c r="A5" t="s">
        <v>64</v>
      </c>
      <c r="B5">
        <f>SUM(Game_Info!H2:H11)</f>
        <v>0</v>
      </c>
    </row>
    <row r="6" spans="1:2" x14ac:dyDescent="0.2">
      <c r="A6" t="s">
        <v>65</v>
      </c>
      <c r="B6">
        <f>AVERAGE(Ticket_Inventory!D2:D21)</f>
        <v>140</v>
      </c>
    </row>
    <row r="7" spans="1:2" x14ac:dyDescent="0.2">
      <c r="A7" t="s">
        <v>66</v>
      </c>
      <c r="B7">
        <f>AVERAGE(Ticket_Inventory!I2:I21)</f>
        <v>96.825000000000003</v>
      </c>
    </row>
    <row r="8" spans="1:2" x14ac:dyDescent="0.2">
      <c r="A8" t="s">
        <v>67</v>
      </c>
      <c r="B8">
        <f>AVERAGE(Resale_Data!E2:E21)</f>
        <v>16.25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Game_Info</vt:lpstr>
      <vt:lpstr>Ticket_Inventory</vt:lpstr>
      <vt:lpstr>Resale_Data</vt:lpstr>
      <vt:lpstr>Ancillary_Revenue</vt:lpstr>
      <vt:lpstr>League_Benchmarks</vt:lpstr>
      <vt:lpstr>Calculations</vt:lpstr>
      <vt:lpstr>Scenarios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Nathaniel Olisa</cp:lastModifiedBy>
  <dcterms:created xsi:type="dcterms:W3CDTF">2025-08-27T21:41:07Z</dcterms:created>
  <dcterms:modified xsi:type="dcterms:W3CDTF">2025-09-30T16:40:23Z</dcterms:modified>
</cp:coreProperties>
</file>