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onburton-reeder/Downloads/"/>
    </mc:Choice>
  </mc:AlternateContent>
  <xr:revisionPtr revIDLastSave="0" documentId="8_{1615C23F-DD8A-F04B-8381-25AF005912ED}" xr6:coauthVersionLast="47" xr6:coauthVersionMax="47" xr10:uidLastSave="{00000000-0000-0000-0000-000000000000}"/>
  <bookViews>
    <workbookView xWindow="160" yWindow="500" windowWidth="23480" windowHeight="14160" xr2:uid="{49DF1084-0A9F-A845-8A55-396204517E6D}"/>
  </bookViews>
  <sheets>
    <sheet name="Sheet1" sheetId="1" r:id="rId1"/>
  </sheets>
  <definedNames>
    <definedName name="bmassdata171" localSheetId="0">Sheet1!$A$3:$G$39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L32" i="1"/>
  <c r="K32" i="1" s="1"/>
  <c r="S8" i="1"/>
  <c r="T8" i="1"/>
  <c r="N5" i="1"/>
  <c r="O6" i="1"/>
  <c r="O7" i="1" s="1"/>
  <c r="O8" i="1" s="1"/>
  <c r="O9" i="1" s="1"/>
  <c r="O10" i="1" s="1"/>
  <c r="O11" i="1" s="1"/>
  <c r="O12" i="1" s="1"/>
  <c r="O13" i="1" s="1"/>
  <c r="P13" i="1" s="1"/>
  <c r="O5" i="1"/>
  <c r="P4" i="1" s="1"/>
  <c r="M5" i="1"/>
  <c r="N4" i="1" s="1"/>
  <c r="M6" i="1"/>
  <c r="M7" i="1" s="1"/>
  <c r="M8" i="1" s="1"/>
  <c r="M9" i="1" s="1"/>
  <c r="M10" i="1" s="1"/>
  <c r="L10" i="1"/>
  <c r="K10" i="1"/>
  <c r="K8" i="1"/>
  <c r="L4" i="1"/>
  <c r="K4" i="1"/>
  <c r="L9" i="1"/>
  <c r="K9" i="1"/>
  <c r="L8" i="1"/>
  <c r="N9" i="1" l="1"/>
  <c r="N6" i="1"/>
  <c r="P12" i="1"/>
  <c r="P8" i="1"/>
  <c r="N8" i="1"/>
  <c r="P11" i="1"/>
  <c r="P7" i="1"/>
  <c r="P9" i="1"/>
  <c r="P5" i="1"/>
  <c r="P14" i="1" s="1"/>
  <c r="N7" i="1"/>
  <c r="P10" i="1"/>
  <c r="P6" i="1"/>
  <c r="M11" i="1"/>
  <c r="N10" i="1" l="1"/>
  <c r="M12" i="1"/>
  <c r="N11" i="1" l="1"/>
  <c r="M13" i="1"/>
  <c r="N13" i="1" s="1"/>
  <c r="N12" i="1" l="1"/>
  <c r="N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D17CC-2C9F-E744-A893-F623B50A759D}" name="bmassdata171" type="6" refreshedVersion="8" background="1" saveData="1">
    <textPr sourceFile="/Users/karsonburton-reeder/Downloads/bmassdata171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<sst xmlns="http://schemas.openxmlformats.org/spreadsheetml/2006/main" count="237" uniqueCount="72">
  <si>
    <t>Genus</t>
  </si>
  <si>
    <t>species</t>
  </si>
  <si>
    <t>Locality</t>
  </si>
  <si>
    <t>Field/Identity number</t>
  </si>
  <si>
    <t>locality_detail</t>
  </si>
  <si>
    <t>sex</t>
  </si>
  <si>
    <t>b.mass g</t>
  </si>
  <si>
    <t>Speyeria</t>
  </si>
  <si>
    <t>callippe</t>
  </si>
  <si>
    <t>San Bruno Mountain</t>
  </si>
  <si>
    <t>SCC-4</t>
  </si>
  <si>
    <t>E Side by Hwy 101</t>
  </si>
  <si>
    <t>F</t>
  </si>
  <si>
    <t>SCC-5</t>
  </si>
  <si>
    <t>SCC-8</t>
  </si>
  <si>
    <t>E.side by hwy 101</t>
  </si>
  <si>
    <t>SCC-2</t>
  </si>
  <si>
    <t>SCC-3</t>
  </si>
  <si>
    <t>NE Ridge nr. Brisbane, off Guadalupe Parkway Fireroad</t>
  </si>
  <si>
    <t>SCC-13</t>
  </si>
  <si>
    <t>SCC-14</t>
  </si>
  <si>
    <t>SCC-16</t>
  </si>
  <si>
    <t>SCC-17</t>
  </si>
  <si>
    <t>SCC-19</t>
  </si>
  <si>
    <t>SCC-21</t>
  </si>
  <si>
    <t>SCC-22</t>
  </si>
  <si>
    <t>SCC-23</t>
  </si>
  <si>
    <t>SCC-27</t>
  </si>
  <si>
    <t>Utility Rd. above Owl Canyon</t>
  </si>
  <si>
    <t>SCC-37</t>
  </si>
  <si>
    <t>SCC-6</t>
  </si>
  <si>
    <t>M</t>
  </si>
  <si>
    <t>SCC-7</t>
  </si>
  <si>
    <t>SCC-9</t>
  </si>
  <si>
    <t>SCC-10</t>
  </si>
  <si>
    <t>SCC-11</t>
  </si>
  <si>
    <t>SCC-12</t>
  </si>
  <si>
    <t>SCC-15</t>
  </si>
  <si>
    <t>SCC-18</t>
  </si>
  <si>
    <t>SCC-20</t>
  </si>
  <si>
    <t>SCC-24</t>
  </si>
  <si>
    <t>SCC-25</t>
  </si>
  <si>
    <t>SCC-26</t>
  </si>
  <si>
    <t>SCC-28</t>
  </si>
  <si>
    <t>SCC-29</t>
  </si>
  <si>
    <t>SCC-30</t>
  </si>
  <si>
    <t>SCC-31</t>
  </si>
  <si>
    <t>SCC-32</t>
  </si>
  <si>
    <t>SCC-33</t>
  </si>
  <si>
    <t>SCC-34</t>
  </si>
  <si>
    <t>SCC-35</t>
  </si>
  <si>
    <t>SCC-36</t>
  </si>
  <si>
    <t>Sample Size</t>
  </si>
  <si>
    <t>Females</t>
  </si>
  <si>
    <t>Males</t>
  </si>
  <si>
    <t>Range</t>
  </si>
  <si>
    <t>Min</t>
  </si>
  <si>
    <t>Max</t>
  </si>
  <si>
    <t>Average</t>
  </si>
  <si>
    <t>Female body mass intervals (g)</t>
  </si>
  <si>
    <t xml:space="preserve">Number Female individuals </t>
  </si>
  <si>
    <t>Male body mass intervals (g)</t>
  </si>
  <si>
    <t xml:space="preserve">Number Male individuals </t>
  </si>
  <si>
    <t>Variance</t>
  </si>
  <si>
    <t>Female</t>
  </si>
  <si>
    <t>Male</t>
  </si>
  <si>
    <t xml:space="preserve">Figure 1: In this figure the body masses for males and female butterflies were graphed in grams and compared. The females have a higher body mass compared to the males. </t>
  </si>
  <si>
    <t>Figure 2: This figure the body masses from the individual males and females were graphed in grams. The variance is higher in the females, and they have a non normal distribution.</t>
  </si>
  <si>
    <t>T-Statistic</t>
  </si>
  <si>
    <t>Alpha</t>
  </si>
  <si>
    <t>95% confidence</t>
  </si>
  <si>
    <t>T-TEST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</si>
</sst>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"/>
    <numFmt numFmtId="167" formatCode="0.000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Female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0.30199999999999999</c:v>
                </c:pt>
                <c:pt idx="1">
                  <c:v>0.27400000000000002</c:v>
                </c:pt>
                <c:pt idx="2">
                  <c:v>0.223</c:v>
                </c:pt>
                <c:pt idx="3">
                  <c:v>0.32300000000000001</c:v>
                </c:pt>
                <c:pt idx="4">
                  <c:v>0.245</c:v>
                </c:pt>
                <c:pt idx="5">
                  <c:v>0.23599999999999999</c:v>
                </c:pt>
                <c:pt idx="6">
                  <c:v>0.28000000000000003</c:v>
                </c:pt>
                <c:pt idx="7">
                  <c:v>0.316</c:v>
                </c:pt>
                <c:pt idx="8">
                  <c:v>0.316</c:v>
                </c:pt>
                <c:pt idx="9">
                  <c:v>0.311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9-D246-86DB-DCB41129EC1E}"/>
            </c:ext>
          </c:extLst>
        </c:ser>
        <c:ser>
          <c:idx val="1"/>
          <c:order val="1"/>
          <c:tx>
            <c:v>Male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Sheet1!$H$14:$H$30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xVal>
          <c:yVal>
            <c:numRef>
              <c:f>Sheet1!$G$14:$G$30</c:f>
              <c:numCache>
                <c:formatCode>General</c:formatCode>
                <c:ptCount val="17"/>
                <c:pt idx="0">
                  <c:v>0.19800000000000001</c:v>
                </c:pt>
                <c:pt idx="1">
                  <c:v>0.18099999999999999</c:v>
                </c:pt>
                <c:pt idx="2">
                  <c:v>0.14799999999999999</c:v>
                </c:pt>
                <c:pt idx="3">
                  <c:v>0.19600000000000001</c:v>
                </c:pt>
                <c:pt idx="4">
                  <c:v>0.16200000000000001</c:v>
                </c:pt>
                <c:pt idx="5">
                  <c:v>0.182</c:v>
                </c:pt>
                <c:pt idx="6">
                  <c:v>0.17599999999999999</c:v>
                </c:pt>
                <c:pt idx="7">
                  <c:v>0.20799999999999999</c:v>
                </c:pt>
                <c:pt idx="8">
                  <c:v>0.21199999999999999</c:v>
                </c:pt>
                <c:pt idx="9">
                  <c:v>0.20300000000000001</c:v>
                </c:pt>
                <c:pt idx="10">
                  <c:v>0.161</c:v>
                </c:pt>
                <c:pt idx="11">
                  <c:v>0.24199999999999999</c:v>
                </c:pt>
                <c:pt idx="12">
                  <c:v>0.19400000000000001</c:v>
                </c:pt>
                <c:pt idx="13">
                  <c:v>0.16500000000000001</c:v>
                </c:pt>
                <c:pt idx="14">
                  <c:v>0.20200000000000001</c:v>
                </c:pt>
                <c:pt idx="15">
                  <c:v>0.19400000000000001</c:v>
                </c:pt>
                <c:pt idx="16">
                  <c:v>0.17299999999999999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9-D246-86DB-DCB41129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08320"/>
        <c:axId val="554061584"/>
      </c:scatterChart>
      <c:valAx>
        <c:axId val="554408320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</a:t>
                </a:r>
                <a:r>
                  <a:rPr lang="en-US" baseline="0"/>
                  <a:t>    Female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61584"/>
        <c:crosses val="autoZero"/>
        <c:crossBetween val="midCat"/>
        <c:majorUnit val="1"/>
      </c:valAx>
      <c:valAx>
        <c:axId val="55406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0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Females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Sheet1!$M$4:$M$13</c:f>
              <c:numCache>
                <c:formatCode>General</c:formatCode>
                <c:ptCount val="10"/>
                <c:pt idx="0">
                  <c:v>0.125</c:v>
                </c:pt>
                <c:pt idx="1">
                  <c:v>0.15</c:v>
                </c:pt>
                <c:pt idx="2">
                  <c:v>0.17499999999999999</c:v>
                </c:pt>
                <c:pt idx="3">
                  <c:v>0.19999999999999998</c:v>
                </c:pt>
                <c:pt idx="4">
                  <c:v>0.22499999999999998</c:v>
                </c:pt>
                <c:pt idx="5">
                  <c:v>0.24999999999999997</c:v>
                </c:pt>
                <c:pt idx="6">
                  <c:v>0.27499999999999997</c:v>
                </c:pt>
                <c:pt idx="7">
                  <c:v>0.3</c:v>
                </c:pt>
                <c:pt idx="8">
                  <c:v>0.32500000000000001</c:v>
                </c:pt>
                <c:pt idx="9">
                  <c:v>0.35000000000000003</c:v>
                </c:pt>
              </c:numCache>
            </c:numRef>
          </c:cat>
          <c:val>
            <c:numRef>
              <c:f>Sheet1!$N$4:$N$13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E-864A-BD71-674962415EEC}"/>
            </c:ext>
          </c:extLst>
        </c:ser>
        <c:ser>
          <c:idx val="1"/>
          <c:order val="1"/>
          <c:tx>
            <c:v>Males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Sheet1!$M$4:$M$13</c:f>
              <c:numCache>
                <c:formatCode>General</c:formatCode>
                <c:ptCount val="10"/>
                <c:pt idx="0">
                  <c:v>0.125</c:v>
                </c:pt>
                <c:pt idx="1">
                  <c:v>0.15</c:v>
                </c:pt>
                <c:pt idx="2">
                  <c:v>0.17499999999999999</c:v>
                </c:pt>
                <c:pt idx="3">
                  <c:v>0.19999999999999998</c:v>
                </c:pt>
                <c:pt idx="4">
                  <c:v>0.22499999999999998</c:v>
                </c:pt>
                <c:pt idx="5">
                  <c:v>0.24999999999999997</c:v>
                </c:pt>
                <c:pt idx="6">
                  <c:v>0.27499999999999997</c:v>
                </c:pt>
                <c:pt idx="7">
                  <c:v>0.3</c:v>
                </c:pt>
                <c:pt idx="8">
                  <c:v>0.32500000000000001</c:v>
                </c:pt>
                <c:pt idx="9">
                  <c:v>0.35000000000000003</c:v>
                </c:pt>
              </c:numCache>
            </c:numRef>
          </c:cat>
          <c:val>
            <c:numRef>
              <c:f>Sheet1!$P$4:$P$13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E-864A-BD71-67496241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8401104"/>
        <c:axId val="528402832"/>
      </c:barChart>
      <c:catAx>
        <c:axId val="5284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02832"/>
        <c:crosses val="autoZero"/>
        <c:auto val="1"/>
        <c:lblAlgn val="ctr"/>
        <c:lblOffset val="100"/>
        <c:noMultiLvlLbl val="0"/>
      </c:catAx>
      <c:valAx>
        <c:axId val="52840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13</xdr:row>
      <xdr:rowOff>50800</xdr:rowOff>
    </xdr:from>
    <xdr:to>
      <xdr:col>12</xdr:col>
      <xdr:colOff>482600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8872E-6585-06F8-5301-50AA99425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793750</xdr:colOff>
      <xdr:row>14</xdr:row>
      <xdr:rowOff>127000</xdr:rowOff>
    </xdr:from>
    <xdr:to>
      <xdr:col>16</xdr:col>
      <xdr:colOff>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58AB6-779D-3FA3-E490-A8FCFFA89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massdata171" connectionId="1" xr16:uid="{163A06CE-2140-CC4F-A124-23271C6ECC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043C-0645-3147-A5E3-491FB761D5B6}">
  <dimension ref="A3:T39"/>
  <sheetViews>
    <sheetView tabSelected="1" zoomScale="50" workbookViewId="0">
      <selection activeCell="J32" sqref="J32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8" bestFit="1" customWidth="1"/>
    <col min="4" max="4" width="19.1640625" bestFit="1" customWidth="1"/>
    <col min="5" max="5" width="47.5" bestFit="1" customWidth="1"/>
    <col min="6" max="6" width="3.83203125" bestFit="1" customWidth="1"/>
    <col min="7" max="7" width="8.5" bestFit="1" customWidth="1"/>
    <col min="8" max="8" width="8.5" customWidth="1"/>
    <col min="10" max="10" width="12.1640625" customWidth="1"/>
    <col min="12" max="12" width="11.6640625" bestFit="1" customWidth="1"/>
    <col min="13" max="13" width="15.83203125" customWidth="1"/>
    <col min="14" max="15" width="14" customWidth="1"/>
    <col min="16" max="16" width="12.1640625" customWidth="1"/>
  </cols>
  <sheetData>
    <row r="3" spans="1:20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5</v>
      </c>
      <c r="J3" s="2" t="s">
        <v>52</v>
      </c>
      <c r="K3" s="2" t="s">
        <v>53</v>
      </c>
      <c r="L3" s="2" t="s">
        <v>54</v>
      </c>
      <c r="M3" t="s">
        <v>59</v>
      </c>
      <c r="N3" t="s">
        <v>60</v>
      </c>
      <c r="O3" t="s">
        <v>61</v>
      </c>
      <c r="P3" t="s">
        <v>62</v>
      </c>
    </row>
    <row r="4" spans="1:20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>
        <v>0.30199999999999999</v>
      </c>
      <c r="H4">
        <v>2</v>
      </c>
      <c r="J4" s="3"/>
      <c r="K4" s="2">
        <f>COUNTIF(G4:G13,"&gt;0")</f>
        <v>10</v>
      </c>
      <c r="L4" s="2">
        <f>COUNTIF(G14:G30,"&gt;0")</f>
        <v>17</v>
      </c>
      <c r="M4">
        <v>0.125</v>
      </c>
      <c r="N4">
        <f>COUNTIF($G$4:$G$13,"&gt;="&amp;M4)-COUNTIF($G$4:$G$13,"&gt;="&amp;M5)</f>
        <v>0</v>
      </c>
      <c r="O4">
        <v>0.125</v>
      </c>
      <c r="P4">
        <f>COUNTIF($G$14:$G$30,"&gt;="&amp;O4)-COUNTIF($G$14:$G$30,"&gt;="&amp;O5)</f>
        <v>1</v>
      </c>
    </row>
    <row r="5" spans="1:20" x14ac:dyDescent="0.2">
      <c r="A5" t="s">
        <v>7</v>
      </c>
      <c r="B5" t="s">
        <v>8</v>
      </c>
      <c r="C5" t="s">
        <v>9</v>
      </c>
      <c r="D5" t="s">
        <v>13</v>
      </c>
      <c r="E5" t="s">
        <v>11</v>
      </c>
      <c r="F5" t="s">
        <v>12</v>
      </c>
      <c r="G5">
        <v>0.27400000000000002</v>
      </c>
      <c r="H5">
        <v>2</v>
      </c>
      <c r="M5">
        <f>M4+0.025</f>
        <v>0.15</v>
      </c>
      <c r="N5">
        <f t="shared" ref="N5:N13" si="0">COUNTIF($G$4:$G$13,"&gt;="&amp;M5)-COUNTIF($G$4:$G$13,"&gt;="&amp;M6)</f>
        <v>0</v>
      </c>
      <c r="O5">
        <f>O4+0.025</f>
        <v>0.15</v>
      </c>
      <c r="P5">
        <f t="shared" ref="P5:P13" si="1">COUNTIF($G$14:$G$30,"&gt;="&amp;O5)-COUNTIF($G$14:$G$30,"&gt;="&amp;O6)</f>
        <v>4</v>
      </c>
    </row>
    <row r="6" spans="1:20" x14ac:dyDescent="0.2">
      <c r="A6" t="s">
        <v>7</v>
      </c>
      <c r="B6" t="s">
        <v>8</v>
      </c>
      <c r="C6" t="s">
        <v>9</v>
      </c>
      <c r="D6" t="s">
        <v>14</v>
      </c>
      <c r="E6" t="s">
        <v>11</v>
      </c>
      <c r="F6" t="s">
        <v>12</v>
      </c>
      <c r="G6">
        <v>0.223</v>
      </c>
      <c r="H6">
        <v>2</v>
      </c>
      <c r="M6">
        <f t="shared" ref="M6:M13" si="2">M5+0.025</f>
        <v>0.17499999999999999</v>
      </c>
      <c r="N6">
        <f>COUNTIF($G$4:$G$13,"&gt;="&amp;M6)-COUNTIF($G$4:$G$13,"&gt;="&amp;M7)</f>
        <v>0</v>
      </c>
      <c r="O6">
        <f t="shared" ref="O6:O13" si="3">O5+0.025</f>
        <v>0.17499999999999999</v>
      </c>
      <c r="P6">
        <f t="shared" si="1"/>
        <v>7</v>
      </c>
      <c r="R6" s="1"/>
      <c r="S6" s="1"/>
      <c r="T6" s="1"/>
    </row>
    <row r="7" spans="1:20" x14ac:dyDescent="0.2">
      <c r="A7" t="s">
        <v>7</v>
      </c>
      <c r="B7" t="s">
        <v>8</v>
      </c>
      <c r="C7" t="s">
        <v>9</v>
      </c>
      <c r="D7" t="s">
        <v>16</v>
      </c>
      <c r="E7" t="s">
        <v>15</v>
      </c>
      <c r="F7" t="s">
        <v>12</v>
      </c>
      <c r="G7">
        <v>0.32300000000000001</v>
      </c>
      <c r="H7">
        <v>2</v>
      </c>
      <c r="J7" s="2" t="s">
        <v>55</v>
      </c>
      <c r="K7" s="2" t="s">
        <v>53</v>
      </c>
      <c r="L7" s="2" t="s">
        <v>54</v>
      </c>
      <c r="M7">
        <f t="shared" si="2"/>
        <v>0.19999999999999998</v>
      </c>
      <c r="N7">
        <f t="shared" si="0"/>
        <v>1</v>
      </c>
      <c r="O7">
        <f t="shared" si="3"/>
        <v>0.19999999999999998</v>
      </c>
      <c r="P7">
        <f t="shared" si="1"/>
        <v>4</v>
      </c>
      <c r="R7" s="2" t="s">
        <v>63</v>
      </c>
      <c r="S7" s="2" t="s">
        <v>64</v>
      </c>
      <c r="T7" s="2" t="s">
        <v>65</v>
      </c>
    </row>
    <row r="8" spans="1:20" x14ac:dyDescent="0.2">
      <c r="A8" t="s">
        <v>7</v>
      </c>
      <c r="B8" t="s">
        <v>8</v>
      </c>
      <c r="C8" t="s">
        <v>9</v>
      </c>
      <c r="D8" t="s">
        <v>17</v>
      </c>
      <c r="E8" t="s">
        <v>18</v>
      </c>
      <c r="F8" t="s">
        <v>12</v>
      </c>
      <c r="G8">
        <v>0.245</v>
      </c>
      <c r="H8">
        <v>2</v>
      </c>
      <c r="J8" s="2" t="s">
        <v>56</v>
      </c>
      <c r="K8" s="2">
        <f>MIN(G4:G13)</f>
        <v>0.223</v>
      </c>
      <c r="L8" s="2">
        <f>MIN(G14:G30)</f>
        <v>0.14799999999999999</v>
      </c>
      <c r="M8">
        <f t="shared" si="2"/>
        <v>0.22499999999999998</v>
      </c>
      <c r="N8">
        <f t="shared" si="0"/>
        <v>2</v>
      </c>
      <c r="O8">
        <f t="shared" si="3"/>
        <v>0.22499999999999998</v>
      </c>
      <c r="P8">
        <f t="shared" si="1"/>
        <v>1</v>
      </c>
      <c r="S8" s="4">
        <f>_xlfn.VAR.S(G4:G13)</f>
        <v>1.3627111111111307E-3</v>
      </c>
      <c r="T8" s="5">
        <f>_xlfn.VAR.S(G14:G30)</f>
        <v>5.3355882352940087E-4</v>
      </c>
    </row>
    <row r="9" spans="1:20" x14ac:dyDescent="0.2">
      <c r="A9" t="s">
        <v>7</v>
      </c>
      <c r="B9" t="s">
        <v>8</v>
      </c>
      <c r="C9" t="s">
        <v>9</v>
      </c>
      <c r="D9" t="s">
        <v>19</v>
      </c>
      <c r="E9" t="s">
        <v>18</v>
      </c>
      <c r="F9" t="s">
        <v>12</v>
      </c>
      <c r="G9">
        <v>0.23599999999999999</v>
      </c>
      <c r="H9">
        <v>2</v>
      </c>
      <c r="J9" s="2" t="s">
        <v>57</v>
      </c>
      <c r="K9" s="2">
        <f>MAX(G4:G13)</f>
        <v>0.32300000000000001</v>
      </c>
      <c r="L9" s="2">
        <f>MAX(G14:G30)</f>
        <v>0.24199999999999999</v>
      </c>
      <c r="M9">
        <f t="shared" si="2"/>
        <v>0.24999999999999997</v>
      </c>
      <c r="N9">
        <f t="shared" si="0"/>
        <v>1</v>
      </c>
      <c r="O9">
        <f t="shared" si="3"/>
        <v>0.24999999999999997</v>
      </c>
      <c r="P9">
        <f t="shared" si="1"/>
        <v>0</v>
      </c>
    </row>
    <row r="10" spans="1:20" x14ac:dyDescent="0.2">
      <c r="A10" t="s">
        <v>7</v>
      </c>
      <c r="B10" t="s">
        <v>8</v>
      </c>
      <c r="C10" t="s">
        <v>9</v>
      </c>
      <c r="D10" t="s">
        <v>20</v>
      </c>
      <c r="E10" t="s">
        <v>18</v>
      </c>
      <c r="F10" t="s">
        <v>12</v>
      </c>
      <c r="G10">
        <v>0.28000000000000003</v>
      </c>
      <c r="H10">
        <v>2</v>
      </c>
      <c r="J10" s="2" t="s">
        <v>58</v>
      </c>
      <c r="K10" s="6">
        <f>AVERAGE(G4:G13)</f>
        <v>0.28259999999999996</v>
      </c>
      <c r="L10" s="6">
        <f>AVERAGE(G14:G30)</f>
        <v>0.18805882352941178</v>
      </c>
      <c r="M10">
        <f t="shared" si="2"/>
        <v>0.27499999999999997</v>
      </c>
      <c r="N10">
        <f t="shared" si="0"/>
        <v>1</v>
      </c>
      <c r="O10">
        <f t="shared" si="3"/>
        <v>0.27499999999999997</v>
      </c>
      <c r="P10">
        <f t="shared" si="1"/>
        <v>0</v>
      </c>
    </row>
    <row r="11" spans="1:20" x14ac:dyDescent="0.2">
      <c r="A11" t="s">
        <v>7</v>
      </c>
      <c r="B11" t="s">
        <v>8</v>
      </c>
      <c r="C11" t="s">
        <v>9</v>
      </c>
      <c r="D11" t="s">
        <v>21</v>
      </c>
      <c r="E11" t="s">
        <v>18</v>
      </c>
      <c r="F11" t="s">
        <v>12</v>
      </c>
      <c r="G11">
        <v>0.316</v>
      </c>
      <c r="H11">
        <v>2</v>
      </c>
      <c r="M11">
        <f>M10+0.025</f>
        <v>0.3</v>
      </c>
      <c r="N11">
        <f t="shared" si="0"/>
        <v>5</v>
      </c>
      <c r="O11">
        <f t="shared" si="3"/>
        <v>0.3</v>
      </c>
      <c r="P11">
        <f t="shared" si="1"/>
        <v>0</v>
      </c>
    </row>
    <row r="12" spans="1:20" x14ac:dyDescent="0.2">
      <c r="A12" t="s">
        <v>7</v>
      </c>
      <c r="B12" t="s">
        <v>8</v>
      </c>
      <c r="C12" t="s">
        <v>9</v>
      </c>
      <c r="D12" t="s">
        <v>22</v>
      </c>
      <c r="E12" t="s">
        <v>18</v>
      </c>
      <c r="F12" t="s">
        <v>12</v>
      </c>
      <c r="G12">
        <v>0.316</v>
      </c>
      <c r="H12">
        <v>2</v>
      </c>
      <c r="M12">
        <f t="shared" si="2"/>
        <v>0.32500000000000001</v>
      </c>
      <c r="N12">
        <f t="shared" si="0"/>
        <v>0</v>
      </c>
      <c r="O12">
        <f t="shared" si="3"/>
        <v>0.32500000000000001</v>
      </c>
      <c r="P12">
        <f t="shared" si="1"/>
        <v>0</v>
      </c>
    </row>
    <row r="13" spans="1:20" x14ac:dyDescent="0.2">
      <c r="A13" t="s">
        <v>7</v>
      </c>
      <c r="B13" t="s">
        <v>8</v>
      </c>
      <c r="C13" t="s">
        <v>9</v>
      </c>
      <c r="D13" t="s">
        <v>23</v>
      </c>
      <c r="E13" t="s">
        <v>18</v>
      </c>
      <c r="F13" t="s">
        <v>12</v>
      </c>
      <c r="G13">
        <v>0.311</v>
      </c>
      <c r="H13">
        <v>2</v>
      </c>
      <c r="M13">
        <f t="shared" si="2"/>
        <v>0.35000000000000003</v>
      </c>
      <c r="N13">
        <f t="shared" si="0"/>
        <v>0</v>
      </c>
      <c r="O13">
        <f t="shared" si="3"/>
        <v>0.35000000000000003</v>
      </c>
      <c r="P13">
        <f t="shared" si="1"/>
        <v>0</v>
      </c>
    </row>
    <row r="14" spans="1:20" x14ac:dyDescent="0.2">
      <c r="A14" t="s">
        <v>7</v>
      </c>
      <c r="B14" t="s">
        <v>8</v>
      </c>
      <c r="C14" t="s">
        <v>9</v>
      </c>
      <c r="D14" t="s">
        <v>24</v>
      </c>
      <c r="E14" t="s">
        <v>18</v>
      </c>
      <c r="F14" t="s">
        <v>31</v>
      </c>
      <c r="G14">
        <v>0.19800000000000001</v>
      </c>
      <c r="H14">
        <v>1</v>
      </c>
      <c r="N14">
        <f>SUM(N4:N13)</f>
        <v>10</v>
      </c>
      <c r="P14">
        <f>SUM(P4:P13)</f>
        <v>17</v>
      </c>
    </row>
    <row r="15" spans="1:20" x14ac:dyDescent="0.2">
      <c r="A15" t="s">
        <v>7</v>
      </c>
      <c r="B15" t="s">
        <v>8</v>
      </c>
      <c r="C15" t="s">
        <v>9</v>
      </c>
      <c r="D15" t="s">
        <v>25</v>
      </c>
      <c r="E15" t="s">
        <v>18</v>
      </c>
      <c r="F15" t="s">
        <v>31</v>
      </c>
      <c r="G15">
        <v>0.18099999999999999</v>
      </c>
      <c r="H15">
        <v>1</v>
      </c>
    </row>
    <row r="16" spans="1:20" x14ac:dyDescent="0.2">
      <c r="A16" t="s">
        <v>7</v>
      </c>
      <c r="B16" t="s">
        <v>8</v>
      </c>
      <c r="C16" t="s">
        <v>9</v>
      </c>
      <c r="D16" t="s">
        <v>26</v>
      </c>
      <c r="E16" t="s">
        <v>18</v>
      </c>
      <c r="F16" t="s">
        <v>31</v>
      </c>
      <c r="G16">
        <v>0.14799999999999999</v>
      </c>
      <c r="H16">
        <v>1</v>
      </c>
    </row>
    <row r="17" spans="1:14" x14ac:dyDescent="0.2">
      <c r="A17" t="s">
        <v>7</v>
      </c>
      <c r="B17" t="s">
        <v>8</v>
      </c>
      <c r="C17" t="s">
        <v>9</v>
      </c>
      <c r="D17" t="s">
        <v>27</v>
      </c>
      <c r="E17" t="s">
        <v>28</v>
      </c>
      <c r="F17" t="s">
        <v>31</v>
      </c>
      <c r="G17">
        <v>0.19600000000000001</v>
      </c>
      <c r="H17">
        <v>1</v>
      </c>
    </row>
    <row r="18" spans="1:14" x14ac:dyDescent="0.2">
      <c r="A18" t="s">
        <v>7</v>
      </c>
      <c r="B18" t="s">
        <v>8</v>
      </c>
      <c r="C18" t="s">
        <v>9</v>
      </c>
      <c r="D18" t="s">
        <v>29</v>
      </c>
      <c r="E18" t="s">
        <v>28</v>
      </c>
      <c r="F18" t="s">
        <v>31</v>
      </c>
      <c r="G18">
        <v>0.16200000000000001</v>
      </c>
      <c r="H18">
        <v>1</v>
      </c>
    </row>
    <row r="19" spans="1:14" x14ac:dyDescent="0.2">
      <c r="A19" t="s">
        <v>7</v>
      </c>
      <c r="B19" t="s">
        <v>8</v>
      </c>
      <c r="C19" t="s">
        <v>9</v>
      </c>
      <c r="D19" t="s">
        <v>30</v>
      </c>
      <c r="E19" t="s">
        <v>11</v>
      </c>
      <c r="F19" t="s">
        <v>31</v>
      </c>
      <c r="G19">
        <v>0.182</v>
      </c>
      <c r="H19">
        <v>1</v>
      </c>
    </row>
    <row r="20" spans="1:14" x14ac:dyDescent="0.2">
      <c r="A20" t="s">
        <v>7</v>
      </c>
      <c r="B20" t="s">
        <v>8</v>
      </c>
      <c r="C20" t="s">
        <v>9</v>
      </c>
      <c r="D20" t="s">
        <v>32</v>
      </c>
      <c r="E20" t="s">
        <v>11</v>
      </c>
      <c r="F20" t="s">
        <v>31</v>
      </c>
      <c r="G20">
        <v>0.17599999999999999</v>
      </c>
      <c r="H20">
        <v>1</v>
      </c>
    </row>
    <row r="21" spans="1:14" x14ac:dyDescent="0.2">
      <c r="A21" t="s">
        <v>7</v>
      </c>
      <c r="B21" t="s">
        <v>8</v>
      </c>
      <c r="C21" t="s">
        <v>9</v>
      </c>
      <c r="D21" t="s">
        <v>33</v>
      </c>
      <c r="E21" t="s">
        <v>11</v>
      </c>
      <c r="F21" t="s">
        <v>31</v>
      </c>
      <c r="G21">
        <v>0.20799999999999999</v>
      </c>
      <c r="H21">
        <v>1</v>
      </c>
    </row>
    <row r="22" spans="1:14" x14ac:dyDescent="0.2">
      <c r="A22" t="s">
        <v>7</v>
      </c>
      <c r="B22" t="s">
        <v>8</v>
      </c>
      <c r="C22" t="s">
        <v>9</v>
      </c>
      <c r="D22" t="s">
        <v>34</v>
      </c>
      <c r="E22" t="s">
        <v>11</v>
      </c>
      <c r="F22" t="s">
        <v>31</v>
      </c>
      <c r="G22">
        <v>0.21199999999999999</v>
      </c>
      <c r="H22">
        <v>1</v>
      </c>
    </row>
    <row r="23" spans="1:14" x14ac:dyDescent="0.2">
      <c r="A23" t="s">
        <v>7</v>
      </c>
      <c r="B23" t="s">
        <v>8</v>
      </c>
      <c r="C23" t="s">
        <v>9</v>
      </c>
      <c r="D23" t="s">
        <v>35</v>
      </c>
      <c r="E23" t="s">
        <v>11</v>
      </c>
      <c r="F23" t="s">
        <v>31</v>
      </c>
      <c r="G23">
        <v>0.20300000000000001</v>
      </c>
      <c r="H23">
        <v>1</v>
      </c>
    </row>
    <row r="24" spans="1:14" x14ac:dyDescent="0.2">
      <c r="A24" t="s">
        <v>7</v>
      </c>
      <c r="B24" t="s">
        <v>8</v>
      </c>
      <c r="C24" t="s">
        <v>9</v>
      </c>
      <c r="D24" t="s">
        <v>36</v>
      </c>
      <c r="E24" t="s">
        <v>11</v>
      </c>
      <c r="F24" t="s">
        <v>31</v>
      </c>
      <c r="G24">
        <v>0.161</v>
      </c>
      <c r="H24">
        <v>1</v>
      </c>
    </row>
    <row r="25" spans="1:14" x14ac:dyDescent="0.2">
      <c r="A25" t="s">
        <v>7</v>
      </c>
      <c r="B25" t="s">
        <v>8</v>
      </c>
      <c r="C25" t="s">
        <v>9</v>
      </c>
      <c r="D25" t="s">
        <v>37</v>
      </c>
      <c r="E25" t="s">
        <v>18</v>
      </c>
      <c r="F25" t="s">
        <v>31</v>
      </c>
      <c r="G25">
        <v>0.24199999999999999</v>
      </c>
      <c r="H25">
        <v>1</v>
      </c>
    </row>
    <row r="26" spans="1:14" x14ac:dyDescent="0.2">
      <c r="A26" t="s">
        <v>7</v>
      </c>
      <c r="B26" t="s">
        <v>8</v>
      </c>
      <c r="C26" t="s">
        <v>9</v>
      </c>
      <c r="D26" t="s">
        <v>38</v>
      </c>
      <c r="E26" t="s">
        <v>18</v>
      </c>
      <c r="F26" t="s">
        <v>31</v>
      </c>
      <c r="G26">
        <v>0.19400000000000001</v>
      </c>
      <c r="H26">
        <v>1</v>
      </c>
      <c r="I26" s="7" t="s">
        <v>66</v>
      </c>
      <c r="N26" s="7" t="s">
        <v>67</v>
      </c>
    </row>
    <row r="27" spans="1:14" x14ac:dyDescent="0.2">
      <c r="A27" t="s">
        <v>7</v>
      </c>
      <c r="B27" t="s">
        <v>8</v>
      </c>
      <c r="C27" t="s">
        <v>9</v>
      </c>
      <c r="D27" t="s">
        <v>39</v>
      </c>
      <c r="E27" t="s">
        <v>18</v>
      </c>
      <c r="F27" t="s">
        <v>31</v>
      </c>
      <c r="G27">
        <v>0.16500000000000001</v>
      </c>
      <c r="H27">
        <v>1</v>
      </c>
    </row>
    <row r="28" spans="1:14" x14ac:dyDescent="0.2">
      <c r="A28" t="s">
        <v>7</v>
      </c>
      <c r="B28" t="s">
        <v>8</v>
      </c>
      <c r="C28" t="s">
        <v>9</v>
      </c>
      <c r="D28" t="s">
        <v>40</v>
      </c>
      <c r="E28" t="s">
        <v>28</v>
      </c>
      <c r="F28" t="s">
        <v>31</v>
      </c>
      <c r="G28">
        <v>0.20200000000000001</v>
      </c>
      <c r="H28">
        <v>1</v>
      </c>
    </row>
    <row r="29" spans="1:14" x14ac:dyDescent="0.2">
      <c r="A29" t="s">
        <v>7</v>
      </c>
      <c r="B29" t="s">
        <v>8</v>
      </c>
      <c r="C29" t="s">
        <v>9</v>
      </c>
      <c r="D29" t="s">
        <v>41</v>
      </c>
      <c r="E29" t="s">
        <v>28</v>
      </c>
      <c r="F29" t="s">
        <v>31</v>
      </c>
      <c r="G29">
        <v>0.19400000000000001</v>
      </c>
      <c r="H29">
        <v>1</v>
      </c>
    </row>
    <row r="30" spans="1:14" x14ac:dyDescent="0.2">
      <c r="A30" t="s">
        <v>7</v>
      </c>
      <c r="B30" t="s">
        <v>8</v>
      </c>
      <c r="C30" t="s">
        <v>9</v>
      </c>
      <c r="D30" t="s">
        <v>42</v>
      </c>
      <c r="E30" t="s">
        <v>28</v>
      </c>
      <c r="F30" t="s">
        <v>31</v>
      </c>
      <c r="G30">
        <v>0.17299999999999999</v>
      </c>
      <c r="H30">
        <v>1</v>
      </c>
    </row>
    <row r="31" spans="1:14" x14ac:dyDescent="0.2">
      <c r="A31" t="s">
        <v>7</v>
      </c>
      <c r="B31" t="s">
        <v>8</v>
      </c>
      <c r="C31" t="s">
        <v>9</v>
      </c>
      <c r="D31" t="s">
        <v>43</v>
      </c>
      <c r="E31" t="s">
        <v>28</v>
      </c>
      <c r="J31" t="s">
        <v>71</v>
      </c>
      <c r="K31" t="s">
        <v>68</v>
      </c>
      <c r="L31" t="s">
        <v>70</v>
      </c>
      <c r="M31" t="s">
        <v>69</v>
      </c>
    </row>
    <row r="32" spans="1:14" x14ac:dyDescent="0.2">
      <c r="A32" t="s">
        <v>7</v>
      </c>
      <c r="B32" t="s">
        <v>8</v>
      </c>
      <c r="C32" t="s">
        <v>9</v>
      </c>
      <c r="D32" t="s">
        <v>44</v>
      </c>
      <c r="E32" t="s">
        <v>28</v>
      </c>
      <c r="J32" s="8">
        <f>_xlfn.T.TEST(G14:G30,G4:G13,1,3)</f>
        <v>2.709460636513786E-6</v>
      </c>
      <c r="K32">
        <f>_xlfn.T.INV(L32,25)</f>
        <v>1.7081407612518986</v>
      </c>
      <c r="L32">
        <f>1-0.05</f>
        <v>0.95</v>
      </c>
      <c r="M32">
        <v>0.05</v>
      </c>
    </row>
    <row r="33" spans="1:5" x14ac:dyDescent="0.2">
      <c r="A33" t="s">
        <v>7</v>
      </c>
      <c r="B33" t="s">
        <v>8</v>
      </c>
      <c r="C33" t="s">
        <v>9</v>
      </c>
      <c r="D33" t="s">
        <v>45</v>
      </c>
      <c r="E33" t="s">
        <v>28</v>
      </c>
    </row>
    <row r="34" spans="1:5" x14ac:dyDescent="0.2">
      <c r="A34" t="s">
        <v>7</v>
      </c>
      <c r="B34" t="s">
        <v>8</v>
      </c>
      <c r="C34" t="s">
        <v>9</v>
      </c>
      <c r="D34" t="s">
        <v>46</v>
      </c>
      <c r="E34" t="s">
        <v>28</v>
      </c>
    </row>
    <row r="35" spans="1:5" x14ac:dyDescent="0.2">
      <c r="A35" t="s">
        <v>7</v>
      </c>
      <c r="B35" t="s">
        <v>8</v>
      </c>
      <c r="C35" t="s">
        <v>9</v>
      </c>
      <c r="D35" t="s">
        <v>47</v>
      </c>
      <c r="E35" t="s">
        <v>28</v>
      </c>
    </row>
    <row r="36" spans="1:5" x14ac:dyDescent="0.2">
      <c r="A36" t="s">
        <v>7</v>
      </c>
      <c r="B36" t="s">
        <v>8</v>
      </c>
      <c r="C36" t="s">
        <v>9</v>
      </c>
      <c r="D36" t="s">
        <v>48</v>
      </c>
      <c r="E36" t="s">
        <v>28</v>
      </c>
    </row>
    <row r="37" spans="1:5" x14ac:dyDescent="0.2">
      <c r="A37" t="s">
        <v>7</v>
      </c>
      <c r="B37" t="s">
        <v>8</v>
      </c>
      <c r="C37" t="s">
        <v>9</v>
      </c>
      <c r="D37" t="s">
        <v>49</v>
      </c>
      <c r="E37" t="s">
        <v>28</v>
      </c>
    </row>
    <row r="38" spans="1:5" x14ac:dyDescent="0.2">
      <c r="A38" t="s">
        <v>7</v>
      </c>
      <c r="B38" t="s">
        <v>8</v>
      </c>
      <c r="C38" t="s">
        <v>9</v>
      </c>
      <c r="D38" t="s">
        <v>50</v>
      </c>
      <c r="E38" t="s">
        <v>28</v>
      </c>
    </row>
    <row r="39" spans="1:5" x14ac:dyDescent="0.2">
      <c r="A39" t="s">
        <v>7</v>
      </c>
      <c r="B39" t="s">
        <v>8</v>
      </c>
      <c r="C39" t="s">
        <v>9</v>
      </c>
      <c r="D39" t="s">
        <v>51</v>
      </c>
      <c r="E39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Sheet1!bmassdata171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Karson Burton-Reeder</dc:creator>
  <cp:lastModifiedBy>Karson Burton-Reeder</cp:lastModifiedBy>
  <dcterms:created xsi:type="dcterms:W3CDTF">2023-10-18T22:24:07Z</dcterms:created>
  <dcterms:modified xsi:type="dcterms:W3CDTF">2023-10-26T04:55:49Z</dcterms:modified>
</cp:coreProperties>
</file>