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why/Desktop/F'23/Methods in Field Bio/Lab 11/turn in/"/>
    </mc:Choice>
  </mc:AlternateContent>
  <xr:revisionPtr revIDLastSave="0" documentId="13_ncr:1_{D7DDB5F6-589B-B246-BBDE-84B8C7EE428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bmassdata17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J63" i="1" l="1"/>
  <c r="J62" i="1"/>
  <c r="J58" i="1"/>
  <c r="K58" i="1"/>
  <c r="I38" i="1"/>
  <c r="I39" i="1" s="1"/>
  <c r="K38" i="1"/>
  <c r="L38" i="1"/>
  <c r="K39" i="1"/>
  <c r="L39" i="1"/>
  <c r="L30" i="1"/>
  <c r="L31" i="1"/>
  <c r="L32" i="1"/>
  <c r="L33" i="1"/>
  <c r="L34" i="1"/>
  <c r="L35" i="1"/>
  <c r="L36" i="1"/>
  <c r="L37" i="1"/>
  <c r="L29" i="1"/>
  <c r="J30" i="1"/>
  <c r="J31" i="1"/>
  <c r="J32" i="1"/>
  <c r="J33" i="1"/>
  <c r="J34" i="1"/>
  <c r="J35" i="1"/>
  <c r="J36" i="1"/>
  <c r="J37" i="1"/>
  <c r="J29" i="1"/>
  <c r="K30" i="1"/>
  <c r="K31" i="1" s="1"/>
  <c r="K32" i="1" s="1"/>
  <c r="K33" i="1" s="1"/>
  <c r="K34" i="1" s="1"/>
  <c r="K35" i="1" s="1"/>
  <c r="K36" i="1" s="1"/>
  <c r="K37" i="1" s="1"/>
  <c r="I31" i="1"/>
  <c r="I32" i="1" s="1"/>
  <c r="I33" i="1" s="1"/>
  <c r="I34" i="1" s="1"/>
  <c r="I35" i="1" s="1"/>
  <c r="I36" i="1" s="1"/>
  <c r="I37" i="1" s="1"/>
  <c r="I30" i="1"/>
  <c r="K25" i="1"/>
  <c r="J25" i="1"/>
  <c r="K5" i="1"/>
  <c r="K4" i="1"/>
  <c r="J5" i="1"/>
  <c r="J4" i="1"/>
  <c r="J39" i="1" l="1"/>
  <c r="J38" i="1"/>
</calcChain>
</file>

<file path=xl/sharedStrings.xml><?xml version="1.0" encoding="utf-8"?>
<sst xmlns="http://schemas.openxmlformats.org/spreadsheetml/2006/main" count="287" uniqueCount="74">
  <si>
    <t>Genus</t>
  </si>
  <si>
    <t>species</t>
  </si>
  <si>
    <t>Locality</t>
  </si>
  <si>
    <t>Field/Identity number</t>
  </si>
  <si>
    <t>locality_detail</t>
  </si>
  <si>
    <t>sex</t>
  </si>
  <si>
    <t>b.mass g</t>
  </si>
  <si>
    <t>Speyeria</t>
  </si>
  <si>
    <t>callippe</t>
  </si>
  <si>
    <t>San Bruno Mountain</t>
  </si>
  <si>
    <t>SCC-4</t>
  </si>
  <si>
    <t>E Side by Hwy 101</t>
  </si>
  <si>
    <t>F</t>
  </si>
  <si>
    <t>SCC-5</t>
  </si>
  <si>
    <t>SCC-8</t>
  </si>
  <si>
    <t>SCC-1</t>
  </si>
  <si>
    <t>E.side by hwy 101</t>
  </si>
  <si>
    <t>SCC-2</t>
  </si>
  <si>
    <t>SCC-3</t>
  </si>
  <si>
    <t>NE Ridge nr. Brisbane, off Guadalupe Parkway Fireroad</t>
  </si>
  <si>
    <t>SCC-13</t>
  </si>
  <si>
    <t>SCC-14</t>
  </si>
  <si>
    <t>SCC-16</t>
  </si>
  <si>
    <t>SCC-17</t>
  </si>
  <si>
    <t>SCC-19</t>
  </si>
  <si>
    <t>SCC-21</t>
  </si>
  <si>
    <t>SCC-22</t>
  </si>
  <si>
    <t>SCC-23</t>
  </si>
  <si>
    <t>SCC-27</t>
  </si>
  <si>
    <t>Utility Rd. above Owl Canyon</t>
  </si>
  <si>
    <t>SCC-37</t>
  </si>
  <si>
    <t>SCC-6</t>
  </si>
  <si>
    <t>M</t>
  </si>
  <si>
    <t>SCC-7</t>
  </si>
  <si>
    <t>SCC-9</t>
  </si>
  <si>
    <t>SCC-10</t>
  </si>
  <si>
    <t>SCC-11</t>
  </si>
  <si>
    <t>SCC-12</t>
  </si>
  <si>
    <t>SCC-15</t>
  </si>
  <si>
    <t>SCC-18</t>
  </si>
  <si>
    <t>SCC-20</t>
  </si>
  <si>
    <t>SCC-24</t>
  </si>
  <si>
    <t>SCC-25</t>
  </si>
  <si>
    <t>SCC-26</t>
  </si>
  <si>
    <t>SCC-28</t>
  </si>
  <si>
    <t>SCC-29</t>
  </si>
  <si>
    <t>SCC-30</t>
  </si>
  <si>
    <t>SCC-31</t>
  </si>
  <si>
    <t>SCC-32</t>
  </si>
  <si>
    <t>SCC-33</t>
  </si>
  <si>
    <t>SCC-34</t>
  </si>
  <si>
    <t>SCC-35</t>
  </si>
  <si>
    <t>SCC-36</t>
  </si>
  <si>
    <t>Sample Size</t>
  </si>
  <si>
    <t>Males</t>
  </si>
  <si>
    <t>Females</t>
  </si>
  <si>
    <t>MIN</t>
  </si>
  <si>
    <t>MAX</t>
  </si>
  <si>
    <t xml:space="preserve">There is one outlier, a female butterfly that weighed 0.0223 grams. Significantly smaller than the rest. </t>
  </si>
  <si>
    <t>The data seems mostly reasonable. Females are for the most part, larger than their male counterparts</t>
  </si>
  <si>
    <t>Average</t>
  </si>
  <si>
    <t xml:space="preserve">Yes, they overlap, but they look like different distributions. </t>
  </si>
  <si>
    <t>number Female individuals</t>
  </si>
  <si>
    <t>Female body mass individuals</t>
  </si>
  <si>
    <t>Male body mass individuals</t>
  </si>
  <si>
    <t>number Male individuals</t>
  </si>
  <si>
    <r>
      <t>Figure 2: Distributions between male and female</t>
    </r>
    <r>
      <rPr>
        <i/>
        <sz val="12"/>
        <color theme="1"/>
        <rFont val="Calibri"/>
        <family val="2"/>
        <scheme val="minor"/>
      </rPr>
      <t xml:space="preserve"> S. callippe</t>
    </r>
  </si>
  <si>
    <t>Females have the higher variance value</t>
  </si>
  <si>
    <t>They do not have equal variances, the data is heteroscedastic.</t>
  </si>
  <si>
    <t>Our distributions are normally distributed for the most part. The curve for males looks like a normal bell curve histogram, but the female curve is biased to the right.</t>
  </si>
  <si>
    <t xml:space="preserve">The difference in variation reflects well in the distributions plotted above. The curve for females is skewed to the right. This makes sense because female data is more spread out. </t>
  </si>
  <si>
    <t>T-Test</t>
  </si>
  <si>
    <t>T Statistic</t>
  </si>
  <si>
    <r>
      <t xml:space="preserve">Based on the t-test with a p-value of 2.70946E-06, and a t-statistic of -5.750985033, we reject the null hypothesis that male and female </t>
    </r>
    <r>
      <rPr>
        <i/>
        <sz val="12"/>
        <color theme="1"/>
        <rFont val="Calibri"/>
        <family val="2"/>
        <scheme val="minor"/>
      </rPr>
      <t>Speyeria callippe</t>
    </r>
    <r>
      <rPr>
        <sz val="12"/>
        <color theme="1"/>
        <rFont val="Calibri"/>
        <family val="2"/>
        <scheme val="minor"/>
      </rPr>
      <t xml:space="preserve"> have the same body mass distribution. This suggests that there is evidence of sexual dimorphism in body mass, with males and females having statistically significantly different average masses.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</si>
</sst>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16" fillId="0" borderId="20" xfId="0" applyFont="1" applyBorder="1"/>
    <xf numFmtId="0" fontId="0" fillId="0" borderId="20" xfId="0" applyBorder="1"/>
    <xf numFmtId="0" fontId="16" fillId="0" borderId="21" xfId="0" applyFont="1" applyBorder="1"/>
    <xf numFmtId="0" fontId="0" fillId="0" borderId="22" xfId="0" applyBorder="1"/>
    <xf numFmtId="0" fontId="16" fillId="0" borderId="23" xfId="0" applyFont="1" applyBorder="1"/>
    <xf numFmtId="0" fontId="16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66" fontId="0" fillId="0" borderId="16" xfId="0" applyNumberFormat="1" applyBorder="1"/>
    <xf numFmtId="0" fontId="0" fillId="0" borderId="19" xfId="0" applyBorder="1"/>
    <xf numFmtId="0" fontId="0" fillId="0" borderId="2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/>
    <xf numFmtId="164" fontId="0" fillId="0" borderId="0" xfId="0" applyNumberFormat="1"/>
    <xf numFmtId="165" fontId="0" fillId="0" borderId="0" xfId="0" applyNumberFormat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 applyAlignment="1">
      <alignment wrapText="1"/>
    </xf>
    <xf numFmtId="0" fontId="0" fillId="0" borderId="34" xfId="0" applyBorder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14" xfId="0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Female =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D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bmassdata171!$G$40:$G$55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xVal>
          <c:yVal>
            <c:numRef>
              <c:f>bmassdata171!$G$2:$G$17</c:f>
              <c:numCache>
                <c:formatCode>General</c:formatCode>
                <c:ptCount val="16"/>
                <c:pt idx="0">
                  <c:v>0.30199999999999999</c:v>
                </c:pt>
                <c:pt idx="1">
                  <c:v>0.27400000000000002</c:v>
                </c:pt>
                <c:pt idx="2">
                  <c:v>0.223</c:v>
                </c:pt>
                <c:pt idx="7">
                  <c:v>0.32300000000000001</c:v>
                </c:pt>
                <c:pt idx="10">
                  <c:v>0.245</c:v>
                </c:pt>
                <c:pt idx="11">
                  <c:v>0.23599999999999999</c:v>
                </c:pt>
                <c:pt idx="12">
                  <c:v>0.28000000000000003</c:v>
                </c:pt>
                <c:pt idx="13">
                  <c:v>0.316</c:v>
                </c:pt>
                <c:pt idx="14">
                  <c:v>0.316</c:v>
                </c:pt>
                <c:pt idx="15">
                  <c:v>0.311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6-914C-8BB1-F01CA862AD10}"/>
            </c:ext>
          </c:extLst>
        </c:ser>
        <c:ser>
          <c:idx val="1"/>
          <c:order val="1"/>
          <c:tx>
            <c:v>Male =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bmassdata171!$G$56:$G$76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bmassdata171!$G$18:$G$38</c:f>
              <c:numCache>
                <c:formatCode>General</c:formatCode>
                <c:ptCount val="21"/>
                <c:pt idx="1">
                  <c:v>0.19800000000000001</c:v>
                </c:pt>
                <c:pt idx="2">
                  <c:v>0.18099999999999999</c:v>
                </c:pt>
                <c:pt idx="6">
                  <c:v>0.14799999999999999</c:v>
                </c:pt>
                <c:pt idx="7">
                  <c:v>0.19600000000000001</c:v>
                </c:pt>
                <c:pt idx="8">
                  <c:v>0.16200000000000001</c:v>
                </c:pt>
                <c:pt idx="9">
                  <c:v>0.182</c:v>
                </c:pt>
                <c:pt idx="10">
                  <c:v>0.17599999999999999</c:v>
                </c:pt>
                <c:pt idx="11">
                  <c:v>0.20799999999999999</c:v>
                </c:pt>
                <c:pt idx="12">
                  <c:v>0.21199999999999999</c:v>
                </c:pt>
                <c:pt idx="13">
                  <c:v>0.20300000000000001</c:v>
                </c:pt>
                <c:pt idx="14">
                  <c:v>0.161</c:v>
                </c:pt>
                <c:pt idx="15">
                  <c:v>0.24199999999999999</c:v>
                </c:pt>
                <c:pt idx="16">
                  <c:v>0.19400000000000001</c:v>
                </c:pt>
                <c:pt idx="17">
                  <c:v>0.16500000000000001</c:v>
                </c:pt>
                <c:pt idx="18">
                  <c:v>0.20200000000000001</c:v>
                </c:pt>
                <c:pt idx="19">
                  <c:v>0.19400000000000001</c:v>
                </c:pt>
                <c:pt idx="20">
                  <c:v>0.17299999999999999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6-914C-8BB1-F01CA862AD10}"/>
            </c:ext>
          </c:extLst>
        </c:ser>
        <c:ser>
          <c:idx val="0"/>
          <c:order val="2"/>
          <c:tx>
            <c:v>Figure 1: Male and Female Speyeria callippe body masses in grams.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F06-914C-8BB1-F01CA862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91296"/>
        <c:axId val="248760544"/>
      </c:scatterChart>
      <c:valAx>
        <c:axId val="248791296"/>
        <c:scaling>
          <c:orientation val="minMax"/>
          <c:max val="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Male                                      Female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60544"/>
        <c:crossesAt val="0"/>
        <c:crossBetween val="midCat"/>
        <c:majorUnit val="1"/>
      </c:valAx>
      <c:valAx>
        <c:axId val="248760544"/>
        <c:scaling>
          <c:orientation val="minMax"/>
          <c:max val="0.3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91296"/>
        <c:crosses val="autoZero"/>
        <c:crossBetween val="midCat"/>
        <c:majorUnit val="0.05"/>
        <c:minorUnit val="1E-3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Males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bmassdata171!$I$29:$I$39</c:f>
              <c:numCache>
                <c:formatCode>General</c:formatCode>
                <c:ptCount val="11"/>
                <c:pt idx="0">
                  <c:v>0.125</c:v>
                </c:pt>
                <c:pt idx="1">
                  <c:v>0.15</c:v>
                </c:pt>
                <c:pt idx="2">
                  <c:v>0.17499999999999999</c:v>
                </c:pt>
                <c:pt idx="3">
                  <c:v>0.19999999999999998</c:v>
                </c:pt>
                <c:pt idx="4">
                  <c:v>0.22499999999999998</c:v>
                </c:pt>
                <c:pt idx="5">
                  <c:v>0.24999999999999997</c:v>
                </c:pt>
                <c:pt idx="6">
                  <c:v>0.27499999999999997</c:v>
                </c:pt>
                <c:pt idx="7">
                  <c:v>0.3</c:v>
                </c:pt>
                <c:pt idx="8">
                  <c:v>0.32500000000000001</c:v>
                </c:pt>
                <c:pt idx="9">
                  <c:v>0.35000000000000003</c:v>
                </c:pt>
                <c:pt idx="10">
                  <c:v>0.37500000000000006</c:v>
                </c:pt>
              </c:numCache>
            </c:numRef>
          </c:cat>
          <c:val>
            <c:numRef>
              <c:f>bmassdata171!$J$29:$J$39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C-A84E-8819-38EEBD0A45E9}"/>
            </c:ext>
          </c:extLst>
        </c:ser>
        <c:ser>
          <c:idx val="1"/>
          <c:order val="1"/>
          <c:tx>
            <c:v>Females</c:v>
          </c:tx>
          <c:spPr>
            <a:solidFill>
              <a:srgbClr val="FF00D0"/>
            </a:solidFill>
            <a:ln>
              <a:noFill/>
            </a:ln>
            <a:effectLst/>
          </c:spPr>
          <c:invertIfNegative val="0"/>
          <c:cat>
            <c:numRef>
              <c:f>bmassdata171!$I$29:$I$39</c:f>
              <c:numCache>
                <c:formatCode>General</c:formatCode>
                <c:ptCount val="11"/>
                <c:pt idx="0">
                  <c:v>0.125</c:v>
                </c:pt>
                <c:pt idx="1">
                  <c:v>0.15</c:v>
                </c:pt>
                <c:pt idx="2">
                  <c:v>0.17499999999999999</c:v>
                </c:pt>
                <c:pt idx="3">
                  <c:v>0.19999999999999998</c:v>
                </c:pt>
                <c:pt idx="4">
                  <c:v>0.22499999999999998</c:v>
                </c:pt>
                <c:pt idx="5">
                  <c:v>0.24999999999999997</c:v>
                </c:pt>
                <c:pt idx="6">
                  <c:v>0.27499999999999997</c:v>
                </c:pt>
                <c:pt idx="7">
                  <c:v>0.3</c:v>
                </c:pt>
                <c:pt idx="8">
                  <c:v>0.32500000000000001</c:v>
                </c:pt>
                <c:pt idx="9">
                  <c:v>0.35000000000000003</c:v>
                </c:pt>
                <c:pt idx="10">
                  <c:v>0.37500000000000006</c:v>
                </c:pt>
              </c:numCache>
            </c:numRef>
          </c:cat>
          <c:val>
            <c:numRef>
              <c:f>bmassdata171!$L$29:$L$39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C-A84E-8819-38EEBD0A4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1104512"/>
        <c:axId val="551106784"/>
      </c:barChart>
      <c:catAx>
        <c:axId val="55110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</a:t>
                </a:r>
                <a:r>
                  <a:rPr lang="en-US" baseline="0"/>
                  <a:t> Mass Individuals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6784"/>
        <c:crosses val="autoZero"/>
        <c:auto val="1"/>
        <c:lblAlgn val="ctr"/>
        <c:lblOffset val="100"/>
        <c:noMultiLvlLbl val="0"/>
      </c:catAx>
      <c:valAx>
        <c:axId val="551106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8</xdr:row>
      <xdr:rowOff>0</xdr:rowOff>
    </xdr:from>
    <xdr:to>
      <xdr:col>14</xdr:col>
      <xdr:colOff>482600</xdr:colOff>
      <xdr:row>21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4D81E7-316C-1840-9AFF-390078047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39</xdr:row>
      <xdr:rowOff>171450</xdr:rowOff>
    </xdr:from>
    <xdr:to>
      <xdr:col>14</xdr:col>
      <xdr:colOff>0</xdr:colOff>
      <xdr:row>54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E4585D-60F7-27FA-B18F-2FDA48E19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6"/>
  <sheetViews>
    <sheetView tabSelected="1" workbookViewId="0">
      <selection activeCell="N3" sqref="N3"/>
    </sheetView>
  </sheetViews>
  <sheetFormatPr baseColWidth="10" defaultRowHeight="16" x14ac:dyDescent="0.2"/>
  <cols>
    <col min="10" max="10" width="12.5" bestFit="1" customWidth="1"/>
  </cols>
  <sheetData>
    <row r="1" spans="1:17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1"/>
    </row>
    <row r="2" spans="1:1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0.30199999999999999</v>
      </c>
      <c r="I2" s="13"/>
      <c r="J2" s="14" t="s">
        <v>54</v>
      </c>
      <c r="K2" s="15" t="s">
        <v>55</v>
      </c>
      <c r="L2" s="2"/>
      <c r="M2" s="2"/>
      <c r="N2" s="2"/>
      <c r="O2" s="2"/>
      <c r="P2" s="2"/>
      <c r="Q2" s="3"/>
    </row>
    <row r="3" spans="1:17" x14ac:dyDescent="0.2">
      <c r="A3" t="s">
        <v>7</v>
      </c>
      <c r="B3" t="s">
        <v>8</v>
      </c>
      <c r="C3" t="s">
        <v>9</v>
      </c>
      <c r="D3" t="s">
        <v>13</v>
      </c>
      <c r="E3" t="s">
        <v>11</v>
      </c>
      <c r="F3" t="s">
        <v>12</v>
      </c>
      <c r="G3">
        <v>0.27400000000000002</v>
      </c>
      <c r="I3" s="10" t="s">
        <v>53</v>
      </c>
      <c r="J3" s="16">
        <f>COUNTIFS(F2:F38, "M", G2:G38, "&gt;0")</f>
        <v>17</v>
      </c>
      <c r="K3" s="8">
        <f>COUNTIFS(F2:F38, "F", G2:G38, "&gt;0")</f>
        <v>10</v>
      </c>
      <c r="Q3" s="5"/>
    </row>
    <row r="4" spans="1:17" x14ac:dyDescent="0.2">
      <c r="A4" t="s">
        <v>7</v>
      </c>
      <c r="B4" t="s">
        <v>8</v>
      </c>
      <c r="C4" t="s">
        <v>9</v>
      </c>
      <c r="D4" t="s">
        <v>14</v>
      </c>
      <c r="E4" t="s">
        <v>11</v>
      </c>
      <c r="F4" t="s">
        <v>12</v>
      </c>
      <c r="G4">
        <v>0.223</v>
      </c>
      <c r="I4" s="10" t="s">
        <v>56</v>
      </c>
      <c r="J4" s="17">
        <f>MIN(G18:G38)</f>
        <v>0.14799999999999999</v>
      </c>
      <c r="K4" s="9">
        <f>MIN(G2:G17)</f>
        <v>0.223</v>
      </c>
      <c r="Q4" s="5"/>
    </row>
    <row r="5" spans="1:17" x14ac:dyDescent="0.2">
      <c r="A5" t="s">
        <v>7</v>
      </c>
      <c r="B5" t="s">
        <v>8</v>
      </c>
      <c r="C5" t="s">
        <v>9</v>
      </c>
      <c r="D5" t="s">
        <v>15</v>
      </c>
      <c r="E5" t="s">
        <v>16</v>
      </c>
      <c r="F5" t="s">
        <v>12</v>
      </c>
      <c r="I5" s="10" t="s">
        <v>57</v>
      </c>
      <c r="J5" s="18">
        <f>MAX(G18:G38)</f>
        <v>0.24199999999999999</v>
      </c>
      <c r="K5" s="20">
        <f>MAX(G2:G17)</f>
        <v>0.32300000000000001</v>
      </c>
      <c r="Q5" s="5"/>
    </row>
    <row r="6" spans="1:17" x14ac:dyDescent="0.2">
      <c r="A6" t="s">
        <v>7</v>
      </c>
      <c r="B6" t="s">
        <v>8</v>
      </c>
      <c r="C6" t="s">
        <v>9</v>
      </c>
      <c r="D6" t="s">
        <v>17</v>
      </c>
      <c r="E6" t="s">
        <v>16</v>
      </c>
      <c r="F6" t="s">
        <v>12</v>
      </c>
      <c r="I6" s="11"/>
      <c r="Q6" s="5"/>
    </row>
    <row r="7" spans="1:17" x14ac:dyDescent="0.2">
      <c r="A7" t="s">
        <v>7</v>
      </c>
      <c r="B7" t="s">
        <v>8</v>
      </c>
      <c r="C7" t="s">
        <v>9</v>
      </c>
      <c r="D7" t="s">
        <v>18</v>
      </c>
      <c r="E7" t="s">
        <v>19</v>
      </c>
      <c r="F7" t="s">
        <v>12</v>
      </c>
      <c r="I7" s="10">
        <v>1.3</v>
      </c>
      <c r="J7" t="s">
        <v>59</v>
      </c>
      <c r="Q7" s="5"/>
    </row>
    <row r="8" spans="1:17" x14ac:dyDescent="0.2">
      <c r="A8" t="s">
        <v>7</v>
      </c>
      <c r="B8" t="s">
        <v>8</v>
      </c>
      <c r="C8" t="s">
        <v>9</v>
      </c>
      <c r="D8" t="s">
        <v>20</v>
      </c>
      <c r="E8" t="s">
        <v>19</v>
      </c>
      <c r="F8" t="s">
        <v>12</v>
      </c>
      <c r="I8" s="11"/>
      <c r="Q8" s="5"/>
    </row>
    <row r="9" spans="1:17" x14ac:dyDescent="0.2">
      <c r="A9" t="s">
        <v>7</v>
      </c>
      <c r="B9" t="s">
        <v>8</v>
      </c>
      <c r="C9" t="s">
        <v>9</v>
      </c>
      <c r="D9" t="s">
        <v>21</v>
      </c>
      <c r="E9" t="s">
        <v>19</v>
      </c>
      <c r="F9" t="s">
        <v>12</v>
      </c>
      <c r="G9">
        <v>0.32300000000000001</v>
      </c>
      <c r="I9" s="10">
        <v>1.4</v>
      </c>
      <c r="Q9" s="5"/>
    </row>
    <row r="10" spans="1:17" x14ac:dyDescent="0.2">
      <c r="A10" t="s">
        <v>7</v>
      </c>
      <c r="B10" t="s">
        <v>8</v>
      </c>
      <c r="C10" t="s">
        <v>9</v>
      </c>
      <c r="D10" t="s">
        <v>22</v>
      </c>
      <c r="E10" t="s">
        <v>19</v>
      </c>
      <c r="F10" t="s">
        <v>12</v>
      </c>
      <c r="I10" s="11"/>
      <c r="Q10" s="5"/>
    </row>
    <row r="11" spans="1:17" x14ac:dyDescent="0.2">
      <c r="A11" t="s">
        <v>7</v>
      </c>
      <c r="B11" t="s">
        <v>8</v>
      </c>
      <c r="C11" t="s">
        <v>9</v>
      </c>
      <c r="D11" t="s">
        <v>23</v>
      </c>
      <c r="E11" t="s">
        <v>19</v>
      </c>
      <c r="F11" t="s">
        <v>12</v>
      </c>
      <c r="I11" s="11"/>
      <c r="Q11" s="5"/>
    </row>
    <row r="12" spans="1:17" x14ac:dyDescent="0.2">
      <c r="A12" t="s">
        <v>7</v>
      </c>
      <c r="B12" t="s">
        <v>8</v>
      </c>
      <c r="C12" t="s">
        <v>9</v>
      </c>
      <c r="D12" t="s">
        <v>24</v>
      </c>
      <c r="E12" t="s">
        <v>19</v>
      </c>
      <c r="F12" t="s">
        <v>12</v>
      </c>
      <c r="G12">
        <v>0.245</v>
      </c>
      <c r="I12" s="11"/>
      <c r="Q12" s="5"/>
    </row>
    <row r="13" spans="1:17" x14ac:dyDescent="0.2">
      <c r="A13" t="s">
        <v>7</v>
      </c>
      <c r="B13" t="s">
        <v>8</v>
      </c>
      <c r="C13" t="s">
        <v>9</v>
      </c>
      <c r="D13" t="s">
        <v>25</v>
      </c>
      <c r="E13" t="s">
        <v>19</v>
      </c>
      <c r="F13" t="s">
        <v>12</v>
      </c>
      <c r="G13">
        <v>0.23599999999999999</v>
      </c>
      <c r="I13" s="11"/>
      <c r="Q13" s="5"/>
    </row>
    <row r="14" spans="1:17" x14ac:dyDescent="0.2">
      <c r="A14" t="s">
        <v>7</v>
      </c>
      <c r="B14" t="s">
        <v>8</v>
      </c>
      <c r="C14" t="s">
        <v>9</v>
      </c>
      <c r="D14" t="s">
        <v>26</v>
      </c>
      <c r="E14" t="s">
        <v>19</v>
      </c>
      <c r="F14" t="s">
        <v>12</v>
      </c>
      <c r="G14">
        <v>0.28000000000000003</v>
      </c>
      <c r="I14" s="11"/>
      <c r="Q14" s="5"/>
    </row>
    <row r="15" spans="1:17" x14ac:dyDescent="0.2">
      <c r="A15" t="s">
        <v>7</v>
      </c>
      <c r="B15" t="s">
        <v>8</v>
      </c>
      <c r="C15" t="s">
        <v>9</v>
      </c>
      <c r="D15" t="s">
        <v>27</v>
      </c>
      <c r="E15" t="s">
        <v>19</v>
      </c>
      <c r="F15" t="s">
        <v>12</v>
      </c>
      <c r="G15">
        <v>0.316</v>
      </c>
      <c r="I15" s="11"/>
      <c r="Q15" s="5"/>
    </row>
    <row r="16" spans="1:17" x14ac:dyDescent="0.2">
      <c r="A16" t="s">
        <v>7</v>
      </c>
      <c r="B16" t="s">
        <v>8</v>
      </c>
      <c r="C16" t="s">
        <v>9</v>
      </c>
      <c r="D16" t="s">
        <v>28</v>
      </c>
      <c r="E16" t="s">
        <v>29</v>
      </c>
      <c r="F16" t="s">
        <v>12</v>
      </c>
      <c r="G16">
        <v>0.316</v>
      </c>
      <c r="I16" s="11"/>
      <c r="Q16" s="5"/>
    </row>
    <row r="17" spans="1:22" x14ac:dyDescent="0.2">
      <c r="A17" t="s">
        <v>7</v>
      </c>
      <c r="B17" t="s">
        <v>8</v>
      </c>
      <c r="C17" t="s">
        <v>9</v>
      </c>
      <c r="D17" t="s">
        <v>30</v>
      </c>
      <c r="E17" t="s">
        <v>29</v>
      </c>
      <c r="F17" t="s">
        <v>12</v>
      </c>
      <c r="G17">
        <v>0.311</v>
      </c>
      <c r="I17" s="11"/>
      <c r="Q17" s="5"/>
    </row>
    <row r="18" spans="1:22" x14ac:dyDescent="0.2">
      <c r="A18" t="s">
        <v>7</v>
      </c>
      <c r="B18" t="s">
        <v>8</v>
      </c>
      <c r="C18" t="s">
        <v>9</v>
      </c>
      <c r="D18" t="s">
        <v>31</v>
      </c>
      <c r="E18" t="s">
        <v>11</v>
      </c>
      <c r="F18" t="s">
        <v>32</v>
      </c>
      <c r="I18" s="11"/>
      <c r="Q18" s="5"/>
    </row>
    <row r="19" spans="1:22" x14ac:dyDescent="0.2">
      <c r="A19" t="s">
        <v>7</v>
      </c>
      <c r="B19" t="s">
        <v>8</v>
      </c>
      <c r="C19" t="s">
        <v>9</v>
      </c>
      <c r="D19" t="s">
        <v>33</v>
      </c>
      <c r="E19" t="s">
        <v>11</v>
      </c>
      <c r="F19" t="s">
        <v>32</v>
      </c>
      <c r="G19">
        <v>0.19800000000000001</v>
      </c>
      <c r="I19" s="11"/>
      <c r="Q19" s="5"/>
    </row>
    <row r="20" spans="1:22" x14ac:dyDescent="0.2">
      <c r="A20" t="s">
        <v>7</v>
      </c>
      <c r="B20" t="s">
        <v>8</v>
      </c>
      <c r="C20" t="s">
        <v>9</v>
      </c>
      <c r="D20" t="s">
        <v>34</v>
      </c>
      <c r="E20" t="s">
        <v>11</v>
      </c>
      <c r="F20" t="s">
        <v>32</v>
      </c>
      <c r="G20">
        <v>0.18099999999999999</v>
      </c>
      <c r="I20" s="11"/>
      <c r="Q20" s="5"/>
    </row>
    <row r="21" spans="1:22" x14ac:dyDescent="0.2">
      <c r="A21" t="s">
        <v>7</v>
      </c>
      <c r="B21" t="s">
        <v>8</v>
      </c>
      <c r="C21" t="s">
        <v>9</v>
      </c>
      <c r="D21" t="s">
        <v>35</v>
      </c>
      <c r="E21" t="s">
        <v>11</v>
      </c>
      <c r="F21" t="s">
        <v>32</v>
      </c>
      <c r="I21" s="11"/>
      <c r="Q21" s="5"/>
    </row>
    <row r="22" spans="1:22" x14ac:dyDescent="0.2">
      <c r="A22" t="s">
        <v>7</v>
      </c>
      <c r="B22" t="s">
        <v>8</v>
      </c>
      <c r="C22" t="s">
        <v>9</v>
      </c>
      <c r="D22" t="s">
        <v>36</v>
      </c>
      <c r="E22" t="s">
        <v>11</v>
      </c>
      <c r="F22" t="s">
        <v>32</v>
      </c>
      <c r="I22" s="11"/>
      <c r="Q22" s="5"/>
    </row>
    <row r="23" spans="1:22" x14ac:dyDescent="0.2">
      <c r="A23" t="s">
        <v>7</v>
      </c>
      <c r="B23" t="s">
        <v>8</v>
      </c>
      <c r="C23" t="s">
        <v>9</v>
      </c>
      <c r="D23" t="s">
        <v>37</v>
      </c>
      <c r="E23" t="s">
        <v>11</v>
      </c>
      <c r="F23" t="s">
        <v>32</v>
      </c>
      <c r="I23" s="11"/>
      <c r="Q23" s="5"/>
    </row>
    <row r="24" spans="1:22" x14ac:dyDescent="0.2">
      <c r="A24" t="s">
        <v>7</v>
      </c>
      <c r="B24" t="s">
        <v>8</v>
      </c>
      <c r="C24" t="s">
        <v>9</v>
      </c>
      <c r="D24" t="s">
        <v>38</v>
      </c>
      <c r="E24" t="s">
        <v>19</v>
      </c>
      <c r="F24" t="s">
        <v>32</v>
      </c>
      <c r="G24">
        <v>0.14799999999999999</v>
      </c>
      <c r="I24" s="10">
        <v>1.5</v>
      </c>
      <c r="J24" t="s">
        <v>58</v>
      </c>
      <c r="Q24" s="5"/>
    </row>
    <row r="25" spans="1:22" x14ac:dyDescent="0.2">
      <c r="A25" t="s">
        <v>7</v>
      </c>
      <c r="B25" t="s">
        <v>8</v>
      </c>
      <c r="C25" t="s">
        <v>9</v>
      </c>
      <c r="D25" t="s">
        <v>39</v>
      </c>
      <c r="E25" t="s">
        <v>19</v>
      </c>
      <c r="F25" t="s">
        <v>32</v>
      </c>
      <c r="G25">
        <v>0.19600000000000001</v>
      </c>
      <c r="I25" s="4" t="s">
        <v>60</v>
      </c>
      <c r="J25" s="19">
        <f>AVERAGEIF(F2:F38, F18, G2:G38)</f>
        <v>0.18805882352941178</v>
      </c>
      <c r="K25" s="19">
        <f>AVERAGEIF(F2:F38, F17, G2:G38)</f>
        <v>0.28259999999999996</v>
      </c>
      <c r="Q25" s="5"/>
    </row>
    <row r="26" spans="1:22" ht="17" thickBot="1" x14ac:dyDescent="0.25">
      <c r="A26" t="s">
        <v>7</v>
      </c>
      <c r="B26" t="s">
        <v>8</v>
      </c>
      <c r="C26" t="s">
        <v>9</v>
      </c>
      <c r="D26" t="s">
        <v>40</v>
      </c>
      <c r="E26" t="s">
        <v>19</v>
      </c>
      <c r="F26" t="s">
        <v>32</v>
      </c>
      <c r="G26">
        <v>0.16200000000000001</v>
      </c>
      <c r="I26" s="12">
        <v>1.7</v>
      </c>
      <c r="J26" s="6" t="s">
        <v>61</v>
      </c>
      <c r="K26" s="6"/>
      <c r="L26" s="6"/>
      <c r="M26" s="6"/>
      <c r="N26" s="6"/>
      <c r="O26" s="6"/>
      <c r="P26" s="6"/>
      <c r="Q26" s="7"/>
    </row>
    <row r="27" spans="1:22" ht="17" thickBot="1" x14ac:dyDescent="0.25">
      <c r="A27" t="s">
        <v>7</v>
      </c>
      <c r="B27" t="s">
        <v>8</v>
      </c>
      <c r="C27" t="s">
        <v>9</v>
      </c>
      <c r="D27" t="s">
        <v>41</v>
      </c>
      <c r="E27" t="s">
        <v>29</v>
      </c>
      <c r="F27" t="s">
        <v>32</v>
      </c>
      <c r="G27">
        <v>0.182</v>
      </c>
    </row>
    <row r="28" spans="1:22" ht="51" x14ac:dyDescent="0.2">
      <c r="A28" t="s">
        <v>7</v>
      </c>
      <c r="B28" t="s">
        <v>8</v>
      </c>
      <c r="C28" t="s">
        <v>9</v>
      </c>
      <c r="D28" t="s">
        <v>42</v>
      </c>
      <c r="E28" t="s">
        <v>29</v>
      </c>
      <c r="F28" t="s">
        <v>32</v>
      </c>
      <c r="G28">
        <v>0.17599999999999999</v>
      </c>
      <c r="I28" s="21" t="s">
        <v>64</v>
      </c>
      <c r="J28" s="22" t="s">
        <v>65</v>
      </c>
      <c r="K28" s="22" t="s">
        <v>63</v>
      </c>
      <c r="L28" s="30" t="s">
        <v>62</v>
      </c>
      <c r="M28" s="2"/>
      <c r="N28" s="2"/>
      <c r="O28" s="2"/>
      <c r="P28" s="2"/>
      <c r="Q28" s="2"/>
      <c r="R28" s="2"/>
      <c r="S28" s="2"/>
      <c r="T28" s="2"/>
      <c r="U28" s="2"/>
      <c r="V28" s="3"/>
    </row>
    <row r="29" spans="1:22" x14ac:dyDescent="0.2">
      <c r="A29" t="s">
        <v>7</v>
      </c>
      <c r="B29" t="s">
        <v>8</v>
      </c>
      <c r="C29" t="s">
        <v>9</v>
      </c>
      <c r="D29" t="s">
        <v>43</v>
      </c>
      <c r="E29" t="s">
        <v>29</v>
      </c>
      <c r="F29" t="s">
        <v>32</v>
      </c>
      <c r="G29">
        <v>0.20799999999999999</v>
      </c>
      <c r="I29" s="23">
        <v>0.125</v>
      </c>
      <c r="J29">
        <f>COUNTIF($G$18:$G$38,"&gt;="&amp;I29)-COUNTIF($G$18:$G$38, "&gt;="&amp;I30)</f>
        <v>1</v>
      </c>
      <c r="K29">
        <v>0.125</v>
      </c>
      <c r="L29" s="27">
        <f>COUNTIF($G$2:$G$17, "&gt;="&amp;K29)-COUNTIF($G$2:$G$17, "&gt;="&amp;K30)</f>
        <v>0</v>
      </c>
      <c r="V29" s="5"/>
    </row>
    <row r="30" spans="1:22" x14ac:dyDescent="0.2">
      <c r="A30" t="s">
        <v>7</v>
      </c>
      <c r="B30" t="s">
        <v>8</v>
      </c>
      <c r="C30" t="s">
        <v>9</v>
      </c>
      <c r="D30" t="s">
        <v>44</v>
      </c>
      <c r="E30" t="s">
        <v>29</v>
      </c>
      <c r="F30" t="s">
        <v>32</v>
      </c>
      <c r="G30">
        <v>0.21199999999999999</v>
      </c>
      <c r="I30" s="23">
        <f>I29+0.025</f>
        <v>0.15</v>
      </c>
      <c r="J30">
        <f t="shared" ref="J30:J39" si="0">COUNTIF($G$18:$G$38,"&gt;="&amp;I30)-COUNTIF($G$18:$G$38, "&gt;="&amp;I31)</f>
        <v>4</v>
      </c>
      <c r="K30">
        <f>K29+0.025</f>
        <v>0.15</v>
      </c>
      <c r="L30" s="27">
        <f t="shared" ref="L30:L39" si="1">COUNTIF($G$2:$G$17, "&gt;="&amp;K30)-COUNTIF($G$2:$G$17, "&gt;="&amp;K31)</f>
        <v>0</v>
      </c>
      <c r="V30" s="5"/>
    </row>
    <row r="31" spans="1:22" x14ac:dyDescent="0.2">
      <c r="A31" t="s">
        <v>7</v>
      </c>
      <c r="B31" t="s">
        <v>8</v>
      </c>
      <c r="C31" t="s">
        <v>9</v>
      </c>
      <c r="D31" t="s">
        <v>45</v>
      </c>
      <c r="E31" t="s">
        <v>29</v>
      </c>
      <c r="F31" t="s">
        <v>32</v>
      </c>
      <c r="G31">
        <v>0.20300000000000001</v>
      </c>
      <c r="I31" s="23">
        <f t="shared" ref="I31:K39" si="2">I30+0.025</f>
        <v>0.17499999999999999</v>
      </c>
      <c r="J31">
        <f t="shared" si="0"/>
        <v>7</v>
      </c>
      <c r="K31">
        <f t="shared" si="2"/>
        <v>0.17499999999999999</v>
      </c>
      <c r="L31" s="27">
        <f t="shared" si="1"/>
        <v>0</v>
      </c>
      <c r="V31" s="5"/>
    </row>
    <row r="32" spans="1:22" x14ac:dyDescent="0.2">
      <c r="A32" t="s">
        <v>7</v>
      </c>
      <c r="B32" t="s">
        <v>8</v>
      </c>
      <c r="C32" t="s">
        <v>9</v>
      </c>
      <c r="D32" t="s">
        <v>46</v>
      </c>
      <c r="E32" t="s">
        <v>29</v>
      </c>
      <c r="F32" t="s">
        <v>32</v>
      </c>
      <c r="G32">
        <v>0.161</v>
      </c>
      <c r="I32" s="23">
        <f t="shared" si="2"/>
        <v>0.19999999999999998</v>
      </c>
      <c r="J32">
        <f t="shared" si="0"/>
        <v>4</v>
      </c>
      <c r="K32">
        <f t="shared" si="2"/>
        <v>0.19999999999999998</v>
      </c>
      <c r="L32" s="27">
        <f t="shared" si="1"/>
        <v>1</v>
      </c>
      <c r="V32" s="5"/>
    </row>
    <row r="33" spans="1:22" x14ac:dyDescent="0.2">
      <c r="A33" t="s">
        <v>7</v>
      </c>
      <c r="B33" t="s">
        <v>8</v>
      </c>
      <c r="C33" t="s">
        <v>9</v>
      </c>
      <c r="D33" t="s">
        <v>47</v>
      </c>
      <c r="E33" t="s">
        <v>29</v>
      </c>
      <c r="F33" t="s">
        <v>32</v>
      </c>
      <c r="G33">
        <v>0.24199999999999999</v>
      </c>
      <c r="I33" s="23">
        <f t="shared" si="2"/>
        <v>0.22499999999999998</v>
      </c>
      <c r="J33">
        <f t="shared" si="0"/>
        <v>1</v>
      </c>
      <c r="K33">
        <f t="shared" si="2"/>
        <v>0.22499999999999998</v>
      </c>
      <c r="L33" s="27">
        <f t="shared" si="1"/>
        <v>2</v>
      </c>
      <c r="V33" s="5"/>
    </row>
    <row r="34" spans="1:22" x14ac:dyDescent="0.2">
      <c r="A34" t="s">
        <v>7</v>
      </c>
      <c r="B34" t="s">
        <v>8</v>
      </c>
      <c r="C34" t="s">
        <v>9</v>
      </c>
      <c r="D34" t="s">
        <v>48</v>
      </c>
      <c r="E34" t="s">
        <v>29</v>
      </c>
      <c r="F34" t="s">
        <v>32</v>
      </c>
      <c r="G34">
        <v>0.19400000000000001</v>
      </c>
      <c r="I34" s="23">
        <f t="shared" si="2"/>
        <v>0.24999999999999997</v>
      </c>
      <c r="J34">
        <f t="shared" si="0"/>
        <v>0</v>
      </c>
      <c r="K34">
        <f t="shared" si="2"/>
        <v>0.24999999999999997</v>
      </c>
      <c r="L34" s="27">
        <f t="shared" si="1"/>
        <v>1</v>
      </c>
      <c r="V34" s="5"/>
    </row>
    <row r="35" spans="1:22" x14ac:dyDescent="0.2">
      <c r="A35" t="s">
        <v>7</v>
      </c>
      <c r="B35" t="s">
        <v>8</v>
      </c>
      <c r="C35" t="s">
        <v>9</v>
      </c>
      <c r="D35" t="s">
        <v>49</v>
      </c>
      <c r="E35" t="s">
        <v>29</v>
      </c>
      <c r="F35" t="s">
        <v>32</v>
      </c>
      <c r="G35">
        <v>0.16500000000000001</v>
      </c>
      <c r="I35" s="23">
        <f t="shared" si="2"/>
        <v>0.27499999999999997</v>
      </c>
      <c r="J35">
        <f t="shared" si="0"/>
        <v>0</v>
      </c>
      <c r="K35">
        <f t="shared" si="2"/>
        <v>0.27499999999999997</v>
      </c>
      <c r="L35" s="27">
        <f t="shared" si="1"/>
        <v>1</v>
      </c>
      <c r="V35" s="5"/>
    </row>
    <row r="36" spans="1:22" x14ac:dyDescent="0.2">
      <c r="A36" t="s">
        <v>7</v>
      </c>
      <c r="B36" t="s">
        <v>8</v>
      </c>
      <c r="C36" t="s">
        <v>9</v>
      </c>
      <c r="D36" t="s">
        <v>50</v>
      </c>
      <c r="E36" t="s">
        <v>29</v>
      </c>
      <c r="F36" t="s">
        <v>32</v>
      </c>
      <c r="G36">
        <v>0.20200000000000001</v>
      </c>
      <c r="I36" s="23">
        <f t="shared" si="2"/>
        <v>0.3</v>
      </c>
      <c r="J36">
        <f t="shared" si="0"/>
        <v>0</v>
      </c>
      <c r="K36">
        <f t="shared" si="2"/>
        <v>0.3</v>
      </c>
      <c r="L36" s="27">
        <f t="shared" si="1"/>
        <v>5</v>
      </c>
      <c r="V36" s="5"/>
    </row>
    <row r="37" spans="1:22" x14ac:dyDescent="0.2">
      <c r="A37" t="s">
        <v>7</v>
      </c>
      <c r="B37" t="s">
        <v>8</v>
      </c>
      <c r="C37" t="s">
        <v>9</v>
      </c>
      <c r="D37" t="s">
        <v>51</v>
      </c>
      <c r="E37" t="s">
        <v>29</v>
      </c>
      <c r="F37" t="s">
        <v>32</v>
      </c>
      <c r="G37">
        <v>0.19400000000000001</v>
      </c>
      <c r="I37" s="23">
        <f t="shared" si="2"/>
        <v>0.32500000000000001</v>
      </c>
      <c r="J37">
        <f t="shared" si="0"/>
        <v>0</v>
      </c>
      <c r="K37">
        <f t="shared" si="2"/>
        <v>0.32500000000000001</v>
      </c>
      <c r="L37" s="27">
        <f t="shared" si="1"/>
        <v>0</v>
      </c>
      <c r="V37" s="5"/>
    </row>
    <row r="38" spans="1:22" x14ac:dyDescent="0.2">
      <c r="A38" t="s">
        <v>7</v>
      </c>
      <c r="B38" t="s">
        <v>8</v>
      </c>
      <c r="C38" t="s">
        <v>9</v>
      </c>
      <c r="D38" t="s">
        <v>52</v>
      </c>
      <c r="E38" t="s">
        <v>29</v>
      </c>
      <c r="F38" t="s">
        <v>32</v>
      </c>
      <c r="G38">
        <v>0.17299999999999999</v>
      </c>
      <c r="I38" s="23">
        <f t="shared" si="2"/>
        <v>0.35000000000000003</v>
      </c>
      <c r="J38">
        <f t="shared" si="0"/>
        <v>0</v>
      </c>
      <c r="K38">
        <f t="shared" si="2"/>
        <v>0.35000000000000003</v>
      </c>
      <c r="L38" s="27">
        <f t="shared" si="1"/>
        <v>0</v>
      </c>
      <c r="V38" s="5"/>
    </row>
    <row r="39" spans="1:22" x14ac:dyDescent="0.2">
      <c r="I39" s="31">
        <f t="shared" si="2"/>
        <v>0.37500000000000006</v>
      </c>
      <c r="J39" s="28">
        <f t="shared" si="0"/>
        <v>0</v>
      </c>
      <c r="K39" s="28">
        <f t="shared" si="2"/>
        <v>0.37500000000000006</v>
      </c>
      <c r="L39" s="29">
        <f t="shared" si="1"/>
        <v>0</v>
      </c>
      <c r="V39" s="5"/>
    </row>
    <row r="40" spans="1:22" x14ac:dyDescent="0.2">
      <c r="F40" t="s">
        <v>12</v>
      </c>
      <c r="G40">
        <v>2</v>
      </c>
      <c r="I40" s="23"/>
      <c r="V40" s="5"/>
    </row>
    <row r="41" spans="1:22" x14ac:dyDescent="0.2">
      <c r="F41" t="s">
        <v>12</v>
      </c>
      <c r="G41">
        <v>2</v>
      </c>
      <c r="I41" s="23"/>
      <c r="V41" s="5"/>
    </row>
    <row r="42" spans="1:22" x14ac:dyDescent="0.2">
      <c r="F42" t="s">
        <v>12</v>
      </c>
      <c r="G42">
        <v>2</v>
      </c>
      <c r="I42" s="23"/>
      <c r="V42" s="5"/>
    </row>
    <row r="43" spans="1:22" x14ac:dyDescent="0.2">
      <c r="F43" t="s">
        <v>12</v>
      </c>
      <c r="G43">
        <v>2</v>
      </c>
      <c r="I43" s="23"/>
      <c r="V43" s="5"/>
    </row>
    <row r="44" spans="1:22" x14ac:dyDescent="0.2">
      <c r="F44" t="s">
        <v>12</v>
      </c>
      <c r="G44">
        <v>2</v>
      </c>
      <c r="I44" s="23"/>
      <c r="V44" s="5"/>
    </row>
    <row r="45" spans="1:22" x14ac:dyDescent="0.2">
      <c r="F45" t="s">
        <v>12</v>
      </c>
      <c r="G45">
        <v>2</v>
      </c>
      <c r="I45" s="23"/>
      <c r="V45" s="5"/>
    </row>
    <row r="46" spans="1:22" x14ac:dyDescent="0.2">
      <c r="F46" t="s">
        <v>12</v>
      </c>
      <c r="G46">
        <v>2</v>
      </c>
      <c r="I46" s="23"/>
      <c r="V46" s="5"/>
    </row>
    <row r="47" spans="1:22" x14ac:dyDescent="0.2">
      <c r="F47" t="s">
        <v>12</v>
      </c>
      <c r="G47">
        <v>2</v>
      </c>
      <c r="I47" s="23"/>
      <c r="V47" s="5"/>
    </row>
    <row r="48" spans="1:22" x14ac:dyDescent="0.2">
      <c r="F48" t="s">
        <v>12</v>
      </c>
      <c r="G48">
        <v>2</v>
      </c>
      <c r="I48" s="23"/>
      <c r="V48" s="5"/>
    </row>
    <row r="49" spans="6:22" x14ac:dyDescent="0.2">
      <c r="F49" t="s">
        <v>12</v>
      </c>
      <c r="G49">
        <v>2</v>
      </c>
      <c r="I49" s="23"/>
      <c r="V49" s="5"/>
    </row>
    <row r="50" spans="6:22" x14ac:dyDescent="0.2">
      <c r="F50" t="s">
        <v>12</v>
      </c>
      <c r="G50">
        <v>2</v>
      </c>
      <c r="I50" s="23"/>
      <c r="V50" s="5"/>
    </row>
    <row r="51" spans="6:22" x14ac:dyDescent="0.2">
      <c r="F51" t="s">
        <v>12</v>
      </c>
      <c r="G51">
        <v>2</v>
      </c>
      <c r="I51" s="23"/>
      <c r="V51" s="5"/>
    </row>
    <row r="52" spans="6:22" x14ac:dyDescent="0.2">
      <c r="F52" t="s">
        <v>12</v>
      </c>
      <c r="G52">
        <v>2</v>
      </c>
      <c r="I52" s="23"/>
      <c r="V52" s="5"/>
    </row>
    <row r="53" spans="6:22" x14ac:dyDescent="0.2">
      <c r="F53" t="s">
        <v>12</v>
      </c>
      <c r="G53">
        <v>2</v>
      </c>
      <c r="I53" s="23"/>
      <c r="V53" s="5"/>
    </row>
    <row r="54" spans="6:22" x14ac:dyDescent="0.2">
      <c r="F54" t="s">
        <v>12</v>
      </c>
      <c r="G54">
        <v>2</v>
      </c>
      <c r="I54" s="23"/>
      <c r="V54" s="5"/>
    </row>
    <row r="55" spans="6:22" x14ac:dyDescent="0.2">
      <c r="F55" t="s">
        <v>12</v>
      </c>
      <c r="G55">
        <v>2</v>
      </c>
      <c r="I55" s="23" t="s">
        <v>66</v>
      </c>
      <c r="V55" s="5"/>
    </row>
    <row r="56" spans="6:22" x14ac:dyDescent="0.2">
      <c r="F56" t="s">
        <v>32</v>
      </c>
      <c r="G56">
        <v>1</v>
      </c>
      <c r="I56" s="23"/>
      <c r="V56" s="5"/>
    </row>
    <row r="57" spans="6:22" x14ac:dyDescent="0.2">
      <c r="F57" t="s">
        <v>32</v>
      </c>
      <c r="G57">
        <v>1</v>
      </c>
      <c r="I57" s="4">
        <v>2.1</v>
      </c>
      <c r="J57" t="s">
        <v>69</v>
      </c>
      <c r="V57" s="5"/>
    </row>
    <row r="58" spans="6:22" x14ac:dyDescent="0.2">
      <c r="F58" t="s">
        <v>32</v>
      </c>
      <c r="G58">
        <v>1</v>
      </c>
      <c r="I58" s="4">
        <v>2.2000000000000002</v>
      </c>
      <c r="J58" s="24">
        <f>_xlfn.VAR.S(G18:G38)</f>
        <v>5.3355882352940087E-4</v>
      </c>
      <c r="K58" s="25">
        <f>_xlfn.VAR.S(G2:G17)</f>
        <v>1.3627111111111307E-3</v>
      </c>
      <c r="V58" s="5"/>
    </row>
    <row r="59" spans="6:22" x14ac:dyDescent="0.2">
      <c r="F59" t="s">
        <v>32</v>
      </c>
      <c r="G59">
        <v>1</v>
      </c>
      <c r="I59" s="4">
        <v>2.2999999999999998</v>
      </c>
      <c r="J59" t="s">
        <v>68</v>
      </c>
      <c r="V59" s="5"/>
    </row>
    <row r="60" spans="6:22" x14ac:dyDescent="0.2">
      <c r="F60" t="s">
        <v>32</v>
      </c>
      <c r="G60">
        <v>1</v>
      </c>
      <c r="I60" s="4">
        <v>2.4</v>
      </c>
      <c r="J60" t="s">
        <v>67</v>
      </c>
      <c r="V60" s="5"/>
    </row>
    <row r="61" spans="6:22" x14ac:dyDescent="0.2">
      <c r="F61" t="s">
        <v>32</v>
      </c>
      <c r="G61">
        <v>1</v>
      </c>
      <c r="I61" s="4">
        <v>2.5</v>
      </c>
      <c r="J61" t="s">
        <v>70</v>
      </c>
      <c r="V61" s="5"/>
    </row>
    <row r="62" spans="6:22" x14ac:dyDescent="0.2">
      <c r="F62" t="s">
        <v>32</v>
      </c>
      <c r="G62">
        <v>1</v>
      </c>
      <c r="I62" s="4" t="s">
        <v>71</v>
      </c>
      <c r="J62" s="32">
        <f>_xlfn.T.TEST(G18:G38, G2:G17, 1, 3)</f>
        <v>2.709460636513786E-6</v>
      </c>
      <c r="V62" s="5"/>
    </row>
    <row r="63" spans="6:22" x14ac:dyDescent="0.2">
      <c r="F63" t="s">
        <v>32</v>
      </c>
      <c r="G63">
        <v>1</v>
      </c>
      <c r="I63" s="4" t="s">
        <v>72</v>
      </c>
      <c r="J63" s="33">
        <f>_xlfn.T.INV(J62, 25)</f>
        <v>-5.750985033461065</v>
      </c>
      <c r="V63" s="5"/>
    </row>
    <row r="64" spans="6:22" ht="16" customHeight="1" x14ac:dyDescent="0.2">
      <c r="F64" t="s">
        <v>32</v>
      </c>
      <c r="G64">
        <v>1</v>
      </c>
      <c r="I64" s="4">
        <v>2.6</v>
      </c>
      <c r="J64" s="34" t="s">
        <v>73</v>
      </c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5"/>
    </row>
    <row r="65" spans="6:22" x14ac:dyDescent="0.2">
      <c r="F65" t="s">
        <v>32</v>
      </c>
      <c r="G65">
        <v>1</v>
      </c>
      <c r="I65" s="23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5"/>
    </row>
    <row r="66" spans="6:22" ht="17" thickBot="1" x14ac:dyDescent="0.25">
      <c r="F66" t="s">
        <v>32</v>
      </c>
      <c r="G66">
        <v>1</v>
      </c>
      <c r="I66" s="26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7"/>
    </row>
    <row r="67" spans="6:22" x14ac:dyDescent="0.2">
      <c r="F67" t="s">
        <v>32</v>
      </c>
      <c r="G67">
        <v>1</v>
      </c>
    </row>
    <row r="68" spans="6:22" x14ac:dyDescent="0.2">
      <c r="F68" t="s">
        <v>32</v>
      </c>
      <c r="G68">
        <v>1</v>
      </c>
    </row>
    <row r="69" spans="6:22" x14ac:dyDescent="0.2">
      <c r="F69" t="s">
        <v>32</v>
      </c>
      <c r="G69">
        <v>1</v>
      </c>
    </row>
    <row r="70" spans="6:22" x14ac:dyDescent="0.2">
      <c r="F70" t="s">
        <v>32</v>
      </c>
      <c r="G70">
        <v>1</v>
      </c>
    </row>
    <row r="71" spans="6:22" x14ac:dyDescent="0.2">
      <c r="F71" t="s">
        <v>32</v>
      </c>
      <c r="G71">
        <v>1</v>
      </c>
    </row>
    <row r="72" spans="6:22" x14ac:dyDescent="0.2">
      <c r="F72" t="s">
        <v>32</v>
      </c>
      <c r="G72">
        <v>1</v>
      </c>
    </row>
    <row r="73" spans="6:22" x14ac:dyDescent="0.2">
      <c r="F73" t="s">
        <v>32</v>
      </c>
      <c r="G73">
        <v>1</v>
      </c>
    </row>
    <row r="74" spans="6:22" x14ac:dyDescent="0.2">
      <c r="F74" t="s">
        <v>32</v>
      </c>
      <c r="G74">
        <v>1</v>
      </c>
    </row>
    <row r="75" spans="6:22" x14ac:dyDescent="0.2">
      <c r="F75" t="s">
        <v>32</v>
      </c>
      <c r="G75">
        <v>1</v>
      </c>
    </row>
    <row r="76" spans="6:22" x14ac:dyDescent="0.2">
      <c r="F76" t="s">
        <v>32</v>
      </c>
      <c r="G76">
        <v>1</v>
      </c>
    </row>
  </sheetData>
  <mergeCells count="1">
    <mergeCell ref="J64:U6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bmassdata171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Yee</dc:creator>
  <cp:lastModifiedBy>Nathan Yee</cp:lastModifiedBy>
  <dcterms:created xsi:type="dcterms:W3CDTF">2023-10-18T22:33:22Z</dcterms:created>
  <dcterms:modified xsi:type="dcterms:W3CDTF">2023-12-01T05:50:21Z</dcterms:modified>
</cp:coreProperties>
</file>