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rzetowo\Documents\MASTER\SM3\THESIS\gihub\thesis_ndm\"/>
    </mc:Choice>
  </mc:AlternateContent>
  <xr:revisionPtr revIDLastSave="0" documentId="8_{99CA3DD2-7603-435F-A9D7-3E10A600BC39}" xr6:coauthVersionLast="47" xr6:coauthVersionMax="47" xr10:uidLastSave="{00000000-0000-0000-0000-000000000000}"/>
  <bookViews>
    <workbookView xWindow="-110" yWindow="-110" windowWidth="19420" windowHeight="10300" xr2:uid="{DDA57060-C5F6-41E8-8346-88F2DE3589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1" i="1"/>
  <c r="B182" i="1"/>
  <c r="C163" i="1"/>
  <c r="C182" i="1" s="1"/>
  <c r="C162" i="1"/>
  <c r="B163" i="1"/>
  <c r="B162" i="1"/>
  <c r="C146" i="1"/>
  <c r="C145" i="1"/>
  <c r="B146" i="1"/>
  <c r="B145" i="1"/>
  <c r="C131" i="1"/>
  <c r="C180" i="1" s="1"/>
  <c r="C130" i="1"/>
  <c r="B131" i="1"/>
  <c r="B130" i="1"/>
  <c r="C114" i="1"/>
  <c r="C113" i="1"/>
  <c r="B114" i="1"/>
  <c r="B179" i="1" s="1"/>
  <c r="B113" i="1"/>
  <c r="C96" i="1"/>
  <c r="B96" i="1"/>
  <c r="C95" i="1"/>
  <c r="B95" i="1"/>
  <c r="C181" i="1"/>
  <c r="B181" i="1"/>
  <c r="C179" i="1"/>
  <c r="C178" i="1"/>
  <c r="B178" i="1"/>
  <c r="C76" i="1"/>
  <c r="AL4" i="1"/>
  <c r="B76" i="1"/>
  <c r="AK4" i="1"/>
  <c r="C75" i="1"/>
  <c r="AD4" i="1"/>
  <c r="B75" i="1"/>
  <c r="AC4" i="1"/>
  <c r="C74" i="1"/>
  <c r="V4" i="1"/>
  <c r="B74" i="1"/>
  <c r="U4" i="1"/>
  <c r="C73" i="1"/>
  <c r="N4" i="1"/>
  <c r="B73" i="1"/>
  <c r="M4" i="1"/>
  <c r="C72" i="1"/>
  <c r="E3" i="1"/>
  <c r="B72" i="1"/>
  <c r="E22" i="1"/>
  <c r="E23" i="1"/>
  <c r="E24" i="1"/>
  <c r="E25" i="1"/>
  <c r="E21" i="1"/>
  <c r="D25" i="1"/>
  <c r="D22" i="1"/>
  <c r="D23" i="1"/>
  <c r="D24" i="1"/>
  <c r="G39" i="1"/>
  <c r="G40" i="1"/>
  <c r="G41" i="1"/>
  <c r="G42" i="1"/>
  <c r="F41" i="1"/>
  <c r="F39" i="1"/>
  <c r="F40" i="1"/>
  <c r="F42" i="1"/>
  <c r="G38" i="1"/>
  <c r="F38" i="1"/>
  <c r="B180" i="1" l="1"/>
</calcChain>
</file>

<file path=xl/sharedStrings.xml><?xml version="1.0" encoding="utf-8"?>
<sst xmlns="http://schemas.openxmlformats.org/spreadsheetml/2006/main" count="140" uniqueCount="46">
  <si>
    <t>FAIRNESS SEGMENT SISE 50 BYTE</t>
  </si>
  <si>
    <t>THROUPUT CUBIC</t>
  </si>
  <si>
    <t>THROUPUT NEWRENO</t>
  </si>
  <si>
    <t>FAIRNESS SEGMENT SISE 100 BYTE</t>
  </si>
  <si>
    <t>FAIRNESS SEGMENT SISE 500 BYTE</t>
  </si>
  <si>
    <t>FAIRNESS SEGMENT SISE 1000 BYTE</t>
  </si>
  <si>
    <t>FAIRNESS SEGMENT SISE 1440 BYTE</t>
  </si>
  <si>
    <t>DEQUEUED IN BYTE CUBIC</t>
  </si>
  <si>
    <t>DEQUEUED IN BYTE NEWRENO</t>
  </si>
  <si>
    <t>dequeued packets CUBIC</t>
  </si>
  <si>
    <t>dequeued packet NEW RENO</t>
  </si>
  <si>
    <t>GOODPUT FROM BOTTLENECK LINK VS SEGMENT SISE 50 BYTE</t>
  </si>
  <si>
    <t>Goodput = (The amount of dequeued bytes – (the number of dequeued packets * 60)) * 8 / (simulation_time*1024*1024) [Mbps]</t>
  </si>
  <si>
    <t>SEGMENT SIZE</t>
  </si>
  <si>
    <t xml:space="preserve">AVRG THROUGPUT FROM BOTTLENECK LINK VS SEGMENT SISE </t>
  </si>
  <si>
    <t>CUBIC FAIRNESS</t>
  </si>
  <si>
    <t>NEW RENO FAIRNESS</t>
  </si>
  <si>
    <t>CellT*8/(1024*1024*100)</t>
  </si>
  <si>
    <t>SEGMENT SISE VS DROP RATIO</t>
  </si>
  <si>
    <t>SEGMENT SISE VS FAIRNESS</t>
  </si>
  <si>
    <t>TCP CUBIC</t>
  </si>
  <si>
    <t>TCP NEW RENO</t>
  </si>
  <si>
    <t>INITIAL CONGESTION WINDOW</t>
  </si>
  <si>
    <t>ICWND</t>
  </si>
  <si>
    <t>FLOW ID</t>
  </si>
  <si>
    <t>ICWND 1</t>
  </si>
  <si>
    <t>ICWND 3</t>
  </si>
  <si>
    <t>ICWND 10</t>
  </si>
  <si>
    <t>ICWND 20</t>
  </si>
  <si>
    <t>ICWND 50</t>
  </si>
  <si>
    <t xml:space="preserve">TOTAL TIME OF PACKET TRANSMITED </t>
  </si>
  <si>
    <t>ICWND VS DROP RATIO OF EACH FLOW ID</t>
  </si>
  <si>
    <t xml:space="preserve">FLOW ID </t>
  </si>
  <si>
    <t>(Time of Last packet Transmited - Time of first packet Transmited) IN MS</t>
  </si>
  <si>
    <t>CUBIC</t>
  </si>
  <si>
    <t>NEW RENO</t>
  </si>
  <si>
    <t>formula</t>
  </si>
  <si>
    <t>DEQUEUED*8/(1024*1024*100)</t>
  </si>
  <si>
    <t>NEWRENO</t>
  </si>
  <si>
    <t>ICWND VS TIME TRANSMITED OF PACKET  file size 50BM</t>
  </si>
  <si>
    <t>ICWND VS TIME TRANSMITED OF PACKET  file size 10BM</t>
  </si>
  <si>
    <t>ICWND VS DROP RATIO OF EACH FLOW ID FILE SIZE 10MBD</t>
  </si>
  <si>
    <t xml:space="preserve">CUBIC </t>
  </si>
  <si>
    <t xml:space="preserve">NEW RENO </t>
  </si>
  <si>
    <t>CUBIC D</t>
  </si>
  <si>
    <t xml:space="preserve">NEW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</si>
</sst>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4"/>
      <name val="Calibri"/>
      <family val="2"/>
      <scheme val="minor"/>
    </font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0" fontId="1" fillId="0" borderId="0" xfId="0" applyNumberFormat="1" applyFont="1"/>
    <xf numFmtId="9" fontId="1" fillId="0" borderId="0" xfId="0" applyNumberFormat="1" applyFont="1"/>
    <xf numFmtId="9" fontId="4" fillId="0" borderId="0" xfId="0" applyNumberFormat="1" applyFont="1"/>
    <xf numFmtId="10" fontId="4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Sheet1!$D$20</c:f>
              <c:strCache>
                <c:ptCount val="1"/>
                <c:pt idx="0">
                  <c:v>CUBIC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Sheet1!$C$21:$C$25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1440</c:v>
                </c:pt>
              </c:numCache>
            </c:numRef>
          </c:cat>
          <c:val>
            <c:numRef>
              <c:f>Sheet1!$D$21:$D$25</c:f>
              <c:numCache>
                <c:formatCode>General</c:formatCode>
                <c:ptCount val="5"/>
                <c:pt idx="0">
                  <c:v>9.3531765747070317</c:v>
                </c:pt>
                <c:pt idx="1">
                  <c:v>9.4137948608398432</c:v>
                </c:pt>
                <c:pt idx="2">
                  <c:v>9.5093893432617183</c:v>
                </c:pt>
                <c:pt idx="3">
                  <c:v>9.5333425903320315</c:v>
                </c:pt>
                <c:pt idx="4">
                  <c:v>9.545336303710938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4-4A6A-B309-365456A6181E}"/>
            </c:ext>
          </c:extLst>
        </c:ser>
        <c:ser>
          <c:idx val="1"/>
          <c:order val="1"/>
          <c:tx>
            <c:strRef>
              <c:f>Sheet1!$E$20</c:f>
              <c:strCache>
                <c:ptCount val="1"/>
                <c:pt idx="0">
                  <c:v>NEW RENO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Sheet1!$C$21:$C$25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1440</c:v>
                </c:pt>
              </c:numCache>
            </c:numRef>
          </c:cat>
          <c:val>
            <c:numRef>
              <c:f>Sheet1!$E$21:$E$25</c:f>
              <c:numCache>
                <c:formatCode>General</c:formatCode>
                <c:ptCount val="5"/>
                <c:pt idx="0">
                  <c:v>9.3529975891113288</c:v>
                </c:pt>
                <c:pt idx="1">
                  <c:v>9.4137948608398432</c:v>
                </c:pt>
                <c:pt idx="2">
                  <c:v>9.5093893432617183</c:v>
                </c:pt>
                <c:pt idx="3">
                  <c:v>9.5333425903320315</c:v>
                </c:pt>
                <c:pt idx="4">
                  <c:v>9.545336303710938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4-4A6A-B309-365456A61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589919"/>
        <c:axId val="355913375"/>
      </c:barChart>
      <c:catAx>
        <c:axId val="39458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 SIZE[Bytes]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3375"/>
        <c:crosses val="autoZero"/>
        <c:auto val="1"/>
        <c:lblAlgn val="ctr"/>
        <c:lblOffset val="100"/>
        <c:noMultiLvlLbl val="0"/>
      </c:catAx>
      <c:valAx>
        <c:axId val="35591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THROUGHPUT[</a:t>
                </a:r>
                <a:r>
                  <a:rPr lang="en-US" sz="1000" b="0" i="0" u="none" strike="noStrike" baseline="0">
                    <a:effectLst/>
                  </a:rPr>
                  <a:t>Mbps </a:t>
                </a:r>
                <a:r>
                  <a:rPr lang="en-US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8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Sheet1!$B$360</c:f>
              <c:strCache>
                <c:ptCount val="1"/>
                <c:pt idx="0">
                  <c:v>CUBIC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Sheet1!$A$361:$A$366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Sheet1!$B$361:$B$366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4-40E4-846B-5C34B1565576}"/>
            </c:ext>
          </c:extLst>
        </c:ser>
        <c:ser>
          <c:idx val="1"/>
          <c:order val="1"/>
          <c:tx>
            <c:strRef>
              <c:f>Sheet1!$C$360</c:f>
              <c:strCache>
                <c:ptCount val="1"/>
                <c:pt idx="0">
                  <c:v>NEW RENO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Sheet1!$A$361:$A$366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Sheet1!$C$361:$C$366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34-40E4-846B-5C34B1565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500671"/>
        <c:axId val="358991791"/>
      </c:barChart>
      <c:catAx>
        <c:axId val="387500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ID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91791"/>
        <c:crosses val="autoZero"/>
        <c:auto val="1"/>
        <c:lblAlgn val="ctr"/>
        <c:lblOffset val="100"/>
        <c:noMultiLvlLbl val="0"/>
      </c:catAx>
      <c:valAx>
        <c:axId val="35899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</a:t>
                </a:r>
                <a:r>
                  <a:rPr lang="en-US" baseline="0"/>
                  <a:t> RATIO[%]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0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Sheet1!$B$375</c:f>
              <c:strCache>
                <c:ptCount val="1"/>
                <c:pt idx="0">
                  <c:v>CUBIC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Sheet1!$A$376:$A$381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Sheet1!$B$376:$B$381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3-4A7B-B0BB-9551DA65E0D7}"/>
            </c:ext>
          </c:extLst>
        </c:ser>
        <c:ser>
          <c:idx val="1"/>
          <c:order val="1"/>
          <c:tx>
            <c:strRef>
              <c:f>Sheet1!$C$375</c:f>
              <c:strCache>
                <c:ptCount val="1"/>
                <c:pt idx="0">
                  <c:v>NEW RENO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Sheet1!$A$376:$A$381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Sheet1!$C$376:$C$381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3-4A7B-B0BB-9551DA65E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223887"/>
        <c:axId val="1418465487"/>
      </c:barChart>
      <c:catAx>
        <c:axId val="299223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FLOW ID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465487"/>
        <c:crosses val="autoZero"/>
        <c:auto val="1"/>
        <c:lblAlgn val="ctr"/>
        <c:lblOffset val="100"/>
        <c:noMultiLvlLbl val="0"/>
      </c:catAx>
      <c:valAx>
        <c:axId val="141846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DROP RATIO[%]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2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Sheet1!$B$392</c:f>
              <c:strCache>
                <c:ptCount val="1"/>
                <c:pt idx="0">
                  <c:v>CUBIC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Sheet1!$A$393:$A$398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Sheet1!$B$393:$B$398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B-4758-B09D-E8490B4AB9AB}"/>
            </c:ext>
          </c:extLst>
        </c:ser>
        <c:ser>
          <c:idx val="1"/>
          <c:order val="1"/>
          <c:tx>
            <c:strRef>
              <c:f>Sheet1!$C$392</c:f>
              <c:strCache>
                <c:ptCount val="1"/>
                <c:pt idx="0">
                  <c:v>NEW RENO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Sheet1!$A$393:$A$398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Sheet1!$C$393:$C$398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B-4758-B09D-E8490B4AB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430207"/>
        <c:axId val="462256639"/>
      </c:barChart>
      <c:catAx>
        <c:axId val="408430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56639"/>
        <c:crosses val="autoZero"/>
        <c:auto val="1"/>
        <c:lblAlgn val="ctr"/>
        <c:lblOffset val="100"/>
        <c:noMultiLvlLbl val="0"/>
      </c:catAx>
      <c:valAx>
        <c:axId val="46225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DROP RATIO[%]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3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Sheet1!$B$405</c:f>
              <c:strCache>
                <c:ptCount val="1"/>
                <c:pt idx="0">
                  <c:v>CUBIC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Sheet1!$A$406:$A$411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Sheet1!$B$406:$B$411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A-4217-850B-D3023CFCFCD3}"/>
            </c:ext>
          </c:extLst>
        </c:ser>
        <c:ser>
          <c:idx val="1"/>
          <c:order val="1"/>
          <c:tx>
            <c:strRef>
              <c:f>Sheet1!$C$405</c:f>
              <c:strCache>
                <c:ptCount val="1"/>
                <c:pt idx="0">
                  <c:v>NEW RENO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Sheet1!$A$406:$A$411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Sheet1!$C$406:$C$411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A-4217-850B-D3023CFCF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919599"/>
        <c:axId val="348414719"/>
      </c:barChart>
      <c:catAx>
        <c:axId val="43091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14719"/>
        <c:crosses val="autoZero"/>
        <c:auto val="1"/>
        <c:lblAlgn val="ctr"/>
        <c:lblOffset val="100"/>
        <c:noMultiLvlLbl val="0"/>
      </c:catAx>
      <c:valAx>
        <c:axId val="34841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DROP RATIO[%]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1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Sheet1!$B$421</c:f>
              <c:strCache>
                <c:ptCount val="1"/>
                <c:pt idx="0">
                  <c:v>CUBIC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Sheet1!$A$422:$A$427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Sheet1!$B$422:$B$427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7-4025-91C7-21A30D0FF743}"/>
            </c:ext>
          </c:extLst>
        </c:ser>
        <c:ser>
          <c:idx val="1"/>
          <c:order val="1"/>
          <c:tx>
            <c:strRef>
              <c:f>Sheet1!$C$421</c:f>
              <c:strCache>
                <c:ptCount val="1"/>
                <c:pt idx="0">
                  <c:v>NEW RENO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Sheet1!$A$422:$A$427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Sheet1!$C$422:$C$427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47-4025-91C7-21A30D0FF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412111"/>
        <c:axId val="462237439"/>
      </c:barChart>
      <c:catAx>
        <c:axId val="408412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37439"/>
        <c:crosses val="autoZero"/>
        <c:auto val="1"/>
        <c:lblAlgn val="ctr"/>
        <c:lblOffset val="100"/>
        <c:noMultiLvlLbl val="0"/>
      </c:catAx>
      <c:valAx>
        <c:axId val="46223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DROP RATIO[%]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1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Sheet1!$F$37</c:f>
              <c:strCache>
                <c:ptCount val="1"/>
                <c:pt idx="0">
                  <c:v>CUBIC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Sheet1!$E$38:$E$42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1440</c:v>
                </c:pt>
              </c:numCache>
            </c:numRef>
          </c:cat>
          <c:val>
            <c:numRef>
              <c:f>Sheet1!$F$38:$F$42</c:f>
              <c:numCache>
                <c:formatCode>General</c:formatCode>
                <c:ptCount val="5"/>
                <c:pt idx="0">
                  <c:v>3.8512692260742187</c:v>
                </c:pt>
                <c:pt idx="1">
                  <c:v>5.6977700805664062</c:v>
                </c:pt>
                <c:pt idx="2">
                  <c:v>8.4756857299804693</c:v>
                </c:pt>
                <c:pt idx="3">
                  <c:v>8.9895376586914058</c:v>
                </c:pt>
                <c:pt idx="4">
                  <c:v>9.1613961791992189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5-4957-9C4D-52A73E1176A3}"/>
            </c:ext>
          </c:extLst>
        </c:ser>
        <c:ser>
          <c:idx val="1"/>
          <c:order val="1"/>
          <c:tx>
            <c:strRef>
              <c:f>Sheet1!$G$37</c:f>
              <c:strCache>
                <c:ptCount val="1"/>
                <c:pt idx="0">
                  <c:v>NEWRENO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Sheet1!$E$38:$E$42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1440</c:v>
                </c:pt>
              </c:numCache>
            </c:numRef>
          </c:cat>
          <c:val>
            <c:numRef>
              <c:f>Sheet1!$G$38:$G$42</c:f>
              <c:numCache>
                <c:formatCode>General</c:formatCode>
                <c:ptCount val="5"/>
                <c:pt idx="0">
                  <c:v>3.8511955261230471</c:v>
                </c:pt>
                <c:pt idx="1">
                  <c:v>5.6977700805664062</c:v>
                </c:pt>
                <c:pt idx="2">
                  <c:v>8.4756857299804693</c:v>
                </c:pt>
                <c:pt idx="3">
                  <c:v>8.9895376586914058</c:v>
                </c:pt>
                <c:pt idx="4">
                  <c:v>9.1613961791992189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E5-4957-9C4D-52A73E117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583423"/>
        <c:axId val="355912415"/>
      </c:barChart>
      <c:catAx>
        <c:axId val="394583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SEGMENT SIZE[Bytes]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2415"/>
        <c:crosses val="autoZero"/>
        <c:auto val="1"/>
        <c:lblAlgn val="ctr"/>
        <c:lblOffset val="100"/>
        <c:noMultiLvlLbl val="0"/>
      </c:catAx>
      <c:valAx>
        <c:axId val="3559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GOODPUT[</a:t>
                </a:r>
                <a:r>
                  <a:rPr lang="en-US" sz="1000" b="0" i="0" u="none" strike="noStrike" baseline="0">
                    <a:effectLst/>
                  </a:rPr>
                  <a:t>Mbps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3204068241469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8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Sheet1!$B$53</c:f>
              <c:strCache>
                <c:ptCount val="1"/>
                <c:pt idx="0">
                  <c:v>CUBIC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Sheet1!$A$54:$A$58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1440</c:v>
                </c:pt>
              </c:numCache>
            </c:numRef>
          </c:cat>
          <c:val>
            <c:numRef>
              <c:f>Sheet1!$B$54:$B$58</c:f>
              <c:numCache>
                <c:formatCode>0.00%</c:formatCode>
                <c:ptCount val="5"/>
                <c:pt idx="0">
                  <c:v>6.44128E-4</c:v>
                </c:pt>
                <c:pt idx="1">
                  <c:v>1.0088199999999999E-3</c:v>
                </c:pt>
                <c:pt idx="2">
                  <c:v>2.67651E-3</c:v>
                </c:pt>
                <c:pt idx="3">
                  <c:v>4.8517999999999999E-3</c:v>
                </c:pt>
                <c:pt idx="4">
                  <c:v>7.28599E-3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8-41EA-B161-577080954C7D}"/>
            </c:ext>
          </c:extLst>
        </c:ser>
        <c:ser>
          <c:idx val="1"/>
          <c:order val="1"/>
          <c:tx>
            <c:strRef>
              <c:f>Sheet1!$C$53</c:f>
              <c:strCache>
                <c:ptCount val="1"/>
                <c:pt idx="0">
                  <c:v>NEW RENO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Sheet1!$A$54:$A$58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1440</c:v>
                </c:pt>
              </c:numCache>
            </c:numRef>
          </c:cat>
          <c:val>
            <c:numRef>
              <c:f>Sheet1!$C$54:$C$58</c:f>
              <c:numCache>
                <c:formatCode>0.00%</c:formatCode>
                <c:ptCount val="5"/>
                <c:pt idx="0">
                  <c:v>6.3542099999999995E-4</c:v>
                </c:pt>
                <c:pt idx="1">
                  <c:v>8.162E-4</c:v>
                </c:pt>
                <c:pt idx="2">
                  <c:v>2.1227300000000002E-3</c:v>
                </c:pt>
                <c:pt idx="3">
                  <c:v>3.7779100000000002E-3</c:v>
                </c:pt>
                <c:pt idx="4">
                  <c:v>5.2880100000000001E-3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B8-41EA-B161-577080954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407855"/>
        <c:axId val="390651759"/>
      </c:barChart>
      <c:catAx>
        <c:axId val="40640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 SIZE[Bytes] </a:t>
                </a:r>
              </a:p>
            </c:rich>
          </c:tx>
          <c:layout>
            <c:manualLayout>
              <c:xMode val="edge"/>
              <c:yMode val="edge"/>
              <c:x val="0.48881824146981628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51759"/>
        <c:crosses val="autoZero"/>
        <c:auto val="1"/>
        <c:lblAlgn val="ctr"/>
        <c:lblOffset val="100"/>
        <c:noMultiLvlLbl val="0"/>
      </c:catAx>
      <c:valAx>
        <c:axId val="39065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RATIO[%]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0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Sheet1!$B$71</c:f>
              <c:strCache>
                <c:ptCount val="1"/>
                <c:pt idx="0">
                  <c:v>TCP CUBIC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Sheet1!$A$72:$A$76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1440</c:v>
                </c:pt>
              </c:numCache>
            </c:numRef>
          </c:cat>
          <c:val>
            <c:numRef>
              <c:f>Sheet1!$B$72:$B$76</c:f>
              <c:numCache>
                <c:formatCode>General</c:formatCode>
                <c:ptCount val="5"/>
                <c:pt idx="0">
                  <c:v>0.98811340318269669</c:v>
                </c:pt>
                <c:pt idx="1">
                  <c:v>0.97638564903224367</c:v>
                </c:pt>
                <c:pt idx="2">
                  <c:v>0.98759798505013041</c:v>
                </c:pt>
                <c:pt idx="3">
                  <c:v>0.97970267429780178</c:v>
                </c:pt>
                <c:pt idx="4">
                  <c:v>0.96741563223753624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2-4B55-9A20-43CB51F81732}"/>
            </c:ext>
          </c:extLst>
        </c:ser>
        <c:ser>
          <c:idx val="1"/>
          <c:order val="1"/>
          <c:tx>
            <c:strRef>
              <c:f>Sheet1!$C$71</c:f>
              <c:strCache>
                <c:ptCount val="1"/>
                <c:pt idx="0">
                  <c:v>TCP NEW RENO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Sheet1!$A$72:$A$76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1440</c:v>
                </c:pt>
              </c:numCache>
            </c:numRef>
          </c:cat>
          <c:val>
            <c:numRef>
              <c:f>Sheet1!$C$72:$C$76</c:f>
              <c:numCache>
                <c:formatCode>General</c:formatCode>
                <c:ptCount val="5"/>
                <c:pt idx="0">
                  <c:v>0.97179792800139098</c:v>
                </c:pt>
                <c:pt idx="1">
                  <c:v>0.97281882113329754</c:v>
                </c:pt>
                <c:pt idx="2">
                  <c:v>0.95662915557621764</c:v>
                </c:pt>
                <c:pt idx="3">
                  <c:v>0.98334368665425764</c:v>
                </c:pt>
                <c:pt idx="4">
                  <c:v>0.94589175835000794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2-4B55-9A20-43CB51F81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573679"/>
        <c:axId val="355911935"/>
      </c:barChart>
      <c:catAx>
        <c:axId val="39457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SEGMENT SIZE[Bytes]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1935"/>
        <c:crosses val="autoZero"/>
        <c:auto val="1"/>
        <c:lblAlgn val="ctr"/>
        <c:lblOffset val="100"/>
        <c:noMultiLvlLbl val="0"/>
      </c:catAx>
      <c:valAx>
        <c:axId val="35591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7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Sheet1!$B$285</c:f>
              <c:strCache>
                <c:ptCount val="1"/>
                <c:pt idx="0">
                  <c:v>CUBIC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Sheet1!$A$286:$A$291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Sheet1!$B$286:$B$291</c:f>
              <c:numCache>
                <c:formatCode>General</c:formatCode>
                <c:ptCount val="6"/>
                <c:pt idx="0">
                  <c:v>8525</c:v>
                </c:pt>
                <c:pt idx="1">
                  <c:v>8513</c:v>
                </c:pt>
                <c:pt idx="2">
                  <c:v>8525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6-49F3-9233-25D839A091FD}"/>
            </c:ext>
          </c:extLst>
        </c:ser>
        <c:ser>
          <c:idx val="1"/>
          <c:order val="1"/>
          <c:tx>
            <c:strRef>
              <c:f>Sheet1!$C$285</c:f>
              <c:strCache>
                <c:ptCount val="1"/>
                <c:pt idx="0">
                  <c:v>NEW RENO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Sheet1!$A$286:$A$291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Sheet1!$C$286:$C$291</c:f>
              <c:numCache>
                <c:formatCode>General</c:formatCode>
                <c:ptCount val="6"/>
                <c:pt idx="0">
                  <c:v>8525</c:v>
                </c:pt>
                <c:pt idx="1">
                  <c:v>8513</c:v>
                </c:pt>
                <c:pt idx="2">
                  <c:v>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6-49F3-9233-25D839A09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412239"/>
        <c:axId val="597117407"/>
      </c:barChart>
      <c:catAx>
        <c:axId val="300412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091793525809275"/>
              <c:y val="0.72759117574892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17407"/>
        <c:crosses val="autoZero"/>
        <c:auto val="1"/>
        <c:lblAlgn val="ctr"/>
        <c:lblOffset val="100"/>
        <c:noMultiLvlLbl val="0"/>
      </c:catAx>
      <c:valAx>
        <c:axId val="59711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1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Sheet1!$B$299</c:f>
              <c:strCache>
                <c:ptCount val="1"/>
                <c:pt idx="0">
                  <c:v>CUBIC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Sheet1!$A$300:$A$305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Sheet1!$B$300:$B$305</c:f>
              <c:numCache>
                <c:formatCode>General</c:formatCode>
                <c:ptCount val="6"/>
                <c:pt idx="0">
                  <c:v>8506</c:v>
                </c:pt>
                <c:pt idx="1">
                  <c:v>8494</c:v>
                </c:pt>
                <c:pt idx="2">
                  <c:v>8812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8-4A9A-91B5-998B6BC851EE}"/>
            </c:ext>
          </c:extLst>
        </c:ser>
        <c:ser>
          <c:idx val="1"/>
          <c:order val="1"/>
          <c:tx>
            <c:strRef>
              <c:f>Sheet1!$C$299</c:f>
              <c:strCache>
                <c:ptCount val="1"/>
                <c:pt idx="0">
                  <c:v>NEW RENO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Sheet1!$A$300:$A$305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Sheet1!$C$300:$C$305</c:f>
              <c:numCache>
                <c:formatCode>General</c:formatCode>
                <c:ptCount val="6"/>
                <c:pt idx="0">
                  <c:v>8506</c:v>
                </c:pt>
                <c:pt idx="1">
                  <c:v>8494</c:v>
                </c:pt>
                <c:pt idx="2">
                  <c:v>8881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08-4A9A-91B5-998B6BC85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497759"/>
        <c:axId val="275085871"/>
      </c:barChart>
      <c:catAx>
        <c:axId val="427497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FLOW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85871"/>
        <c:crosses val="autoZero"/>
        <c:auto val="1"/>
        <c:lblAlgn val="ctr"/>
        <c:lblOffset val="100"/>
        <c:noMultiLvlLbl val="0"/>
      </c:catAx>
      <c:valAx>
        <c:axId val="27508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9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Sheet1!$B$311</c:f>
              <c:strCache>
                <c:ptCount val="1"/>
                <c:pt idx="0">
                  <c:v>CUBIC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Sheet1!$A$312:$A$317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Sheet1!$B$312:$B$317</c:f>
              <c:numCache>
                <c:formatCode>General</c:formatCode>
                <c:ptCount val="6"/>
                <c:pt idx="0">
                  <c:v>8489</c:v>
                </c:pt>
                <c:pt idx="1">
                  <c:v>8477</c:v>
                </c:pt>
                <c:pt idx="2">
                  <c:v>8792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9-4473-8AE6-9AF58039752E}"/>
            </c:ext>
          </c:extLst>
        </c:ser>
        <c:ser>
          <c:idx val="1"/>
          <c:order val="1"/>
          <c:tx>
            <c:strRef>
              <c:f>Sheet1!$C$311</c:f>
              <c:strCache>
                <c:ptCount val="1"/>
                <c:pt idx="0">
                  <c:v>NEW RENO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Sheet1!$A$312:$A$317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Sheet1!$C$312:$C$317</c:f>
              <c:numCache>
                <c:formatCode>General</c:formatCode>
                <c:ptCount val="6"/>
                <c:pt idx="0">
                  <c:v>8489</c:v>
                </c:pt>
                <c:pt idx="1">
                  <c:v>8487</c:v>
                </c:pt>
                <c:pt idx="2">
                  <c:v>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59-4473-8AE6-9AF580397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860495"/>
        <c:axId val="306056671"/>
      </c:barChart>
      <c:catAx>
        <c:axId val="41486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FLOW ID</a:t>
                </a:r>
              </a:p>
            </c:rich>
          </c:tx>
          <c:layout>
            <c:manualLayout>
              <c:xMode val="edge"/>
              <c:yMode val="edge"/>
              <c:x val="0.51195713035870516"/>
              <c:y val="0.696567805376723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56671"/>
        <c:crosses val="autoZero"/>
        <c:auto val="1"/>
        <c:lblAlgn val="ctr"/>
        <c:lblOffset val="100"/>
        <c:noMultiLvlLbl val="0"/>
      </c:catAx>
      <c:valAx>
        <c:axId val="3060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6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Sheet1!$B$324</c:f>
              <c:strCache>
                <c:ptCount val="1"/>
                <c:pt idx="0">
                  <c:v>CUBIC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Sheet1!$A$325:$A$330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Sheet1!$B$325:$B$330</c:f>
              <c:numCache>
                <c:formatCode>General</c:formatCode>
                <c:ptCount val="6"/>
                <c:pt idx="0">
                  <c:v>8484</c:v>
                </c:pt>
                <c:pt idx="1">
                  <c:v>8471</c:v>
                </c:pt>
                <c:pt idx="2">
                  <c:v>8787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7-4C36-898B-252E09FD4100}"/>
            </c:ext>
          </c:extLst>
        </c:ser>
        <c:ser>
          <c:idx val="1"/>
          <c:order val="1"/>
          <c:tx>
            <c:strRef>
              <c:f>Sheet1!$C$324</c:f>
              <c:strCache>
                <c:ptCount val="1"/>
                <c:pt idx="0">
                  <c:v>NEW RENO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Sheet1!$A$325:$A$330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Sheet1!$C$325:$C$330</c:f>
              <c:numCache>
                <c:formatCode>General</c:formatCode>
                <c:ptCount val="6"/>
                <c:pt idx="0">
                  <c:v>8484</c:v>
                </c:pt>
                <c:pt idx="1">
                  <c:v>8471</c:v>
                </c:pt>
                <c:pt idx="2">
                  <c:v>8858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17-4C36-898B-252E09FD4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685023"/>
        <c:axId val="275335983"/>
      </c:barChart>
      <c:catAx>
        <c:axId val="302685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FLOW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335983"/>
        <c:crosses val="autoZero"/>
        <c:auto val="1"/>
        <c:lblAlgn val="ctr"/>
        <c:lblOffset val="100"/>
        <c:noMultiLvlLbl val="0"/>
      </c:catAx>
      <c:valAx>
        <c:axId val="27533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[MS]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0521548186758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8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Sheet1!$B$338</c:f>
              <c:strCache>
                <c:ptCount val="1"/>
                <c:pt idx="0">
                  <c:v>CUBIC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Sheet1!$A$339:$A$344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Sheet1!$B$339:$B$344</c:f>
              <c:numCache>
                <c:formatCode>General</c:formatCode>
                <c:ptCount val="6"/>
                <c:pt idx="0">
                  <c:v>8484</c:v>
                </c:pt>
                <c:pt idx="1">
                  <c:v>8471</c:v>
                </c:pt>
                <c:pt idx="2">
                  <c:v>8809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1-4BC3-8039-AD9BE022F3CD}"/>
            </c:ext>
          </c:extLst>
        </c:ser>
        <c:ser>
          <c:idx val="1"/>
          <c:order val="1"/>
          <c:tx>
            <c:strRef>
              <c:f>Sheet1!$C$338</c:f>
              <c:strCache>
                <c:ptCount val="1"/>
                <c:pt idx="0">
                  <c:v>NEW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Sheet1!$A$339:$A$344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Sheet1!$C$339:$C$344</c:f>
              <c:numCache>
                <c:formatCode>General</c:formatCode>
                <c:ptCount val="6"/>
                <c:pt idx="0">
                  <c:v>8484</c:v>
                </c:pt>
                <c:pt idx="1">
                  <c:v>8471</c:v>
                </c:pt>
                <c:pt idx="2">
                  <c:v>8859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1-4BC3-8039-AD9BE022F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714719"/>
        <c:axId val="275338863"/>
      </c:barChart>
      <c:catAx>
        <c:axId val="30271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FLOW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338863"/>
        <c:crosses val="autoZero"/>
        <c:auto val="1"/>
        <c:lblAlgn val="ctr"/>
        <c:lblOffset val="100"/>
        <c:noMultiLvlLbl val="0"/>
      </c:catAx>
      <c:valAx>
        <c:axId val="27533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1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image" Target="../media/image2.tmp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image" Target="../media/image1.tmp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133348</xdr:colOff>
      <xdr:row>18</xdr:row>
      <xdr:rowOff>161923</xdr:rowOff>
    </xdr:from>
    <xdr:to>
      <xdr:col>15</xdr:col>
      <xdr:colOff>238124</xdr:colOff>
      <xdr:row>30</xdr:row>
      <xdr:rowOff>104774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CB7461E-E759-56FC-3031-520909C6E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169862</xdr:colOff>
      <xdr:row>31</xdr:row>
      <xdr:rowOff>95250</xdr:rowOff>
    </xdr:from>
    <xdr:to>
      <xdr:col>15</xdr:col>
      <xdr:colOff>322262</xdr:colOff>
      <xdr:row>46</xdr:row>
      <xdr:rowOff>120650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095DDB-5D7D-798C-6163-6DA872B42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169862</xdr:colOff>
      <xdr:row>49</xdr:row>
      <xdr:rowOff>123825</xdr:rowOff>
    </xdr:from>
    <xdr:to>
      <xdr:col>15</xdr:col>
      <xdr:colOff>322262</xdr:colOff>
      <xdr:row>64</xdr:row>
      <xdr:rowOff>149225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523A247-FCBF-FC29-6AF0-6885A2924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153987</xdr:colOff>
      <xdr:row>67</xdr:row>
      <xdr:rowOff>0</xdr:rowOff>
    </xdr:from>
    <xdr:to>
      <xdr:col>15</xdr:col>
      <xdr:colOff>306387</xdr:colOff>
      <xdr:row>82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E235446-570A-1D37-17C3-A19BB6017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65087</xdr:colOff>
      <xdr:row>282</xdr:row>
      <xdr:rowOff>47625</xdr:rowOff>
    </xdr:from>
    <xdr:to>
      <xdr:col>13</xdr:col>
      <xdr:colOff>217487</xdr:colOff>
      <xdr:row>294</xdr:row>
      <xdr:rowOff>114300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F8C200C-9297-D0A7-AA25-162A464DB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506412</xdr:colOff>
      <xdr:row>296</xdr:row>
      <xdr:rowOff>149226</xdr:rowOff>
    </xdr:from>
    <xdr:to>
      <xdr:col>13</xdr:col>
      <xdr:colOff>49212</xdr:colOff>
      <xdr:row>308</xdr:row>
      <xdr:rowOff>104776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B8B1EFAC-DFA5-4309-278A-0D6D3D5E8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430212</xdr:colOff>
      <xdr:row>309</xdr:row>
      <xdr:rowOff>95250</xdr:rowOff>
    </xdr:from>
    <xdr:to>
      <xdr:col>12</xdr:col>
      <xdr:colOff>582612</xdr:colOff>
      <xdr:row>320</xdr:row>
      <xdr:rowOff>161925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47FDA64-43A6-5EAE-D348-2E8D3F973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360362</xdr:colOff>
      <xdr:row>322</xdr:row>
      <xdr:rowOff>139700</xdr:rowOff>
    </xdr:from>
    <xdr:to>
      <xdr:col>12</xdr:col>
      <xdr:colOff>512762</xdr:colOff>
      <xdr:row>335</xdr:row>
      <xdr:rowOff>47625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2E04A2D7-E869-D334-E5CA-0354CDA3B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344487</xdr:colOff>
      <xdr:row>335</xdr:row>
      <xdr:rowOff>171450</xdr:rowOff>
    </xdr:from>
    <xdr:to>
      <xdr:col>12</xdr:col>
      <xdr:colOff>496887</xdr:colOff>
      <xdr:row>348</xdr:row>
      <xdr:rowOff>9525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8343115E-F7FE-1C37-C605-E4E27623B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484187</xdr:colOff>
      <xdr:row>355</xdr:row>
      <xdr:rowOff>19052</xdr:rowOff>
    </xdr:from>
    <xdr:to>
      <xdr:col>13</xdr:col>
      <xdr:colOff>26987</xdr:colOff>
      <xdr:row>367</xdr:row>
      <xdr:rowOff>142876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8C2F1CF3-3F2D-BB57-BEE6-E9EDA27F6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417512</xdr:colOff>
      <xdr:row>371</xdr:row>
      <xdr:rowOff>28575</xdr:rowOff>
    </xdr:from>
    <xdr:to>
      <xdr:col>12</xdr:col>
      <xdr:colOff>569912</xdr:colOff>
      <xdr:row>386</xdr:row>
      <xdr:rowOff>53975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40EB1329-5EB9-ED2B-790C-68687D6A2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398462</xdr:colOff>
      <xdr:row>388</xdr:row>
      <xdr:rowOff>19050</xdr:rowOff>
    </xdr:from>
    <xdr:to>
      <xdr:col>12</xdr:col>
      <xdr:colOff>550862</xdr:colOff>
      <xdr:row>401</xdr:row>
      <xdr:rowOff>66675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50797936-D5EA-B0AE-AAC6-4674D671B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315912</xdr:colOff>
      <xdr:row>402</xdr:row>
      <xdr:rowOff>95250</xdr:rowOff>
    </xdr:from>
    <xdr:to>
      <xdr:col>12</xdr:col>
      <xdr:colOff>468312</xdr:colOff>
      <xdr:row>416</xdr:row>
      <xdr:rowOff>19050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1DE3A95E-6C92-C259-7824-7C03DBF8C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207962</xdr:colOff>
      <xdr:row>418</xdr:row>
      <xdr:rowOff>161925</xdr:rowOff>
    </xdr:from>
    <xdr:to>
      <xdr:col>12</xdr:col>
      <xdr:colOff>360362</xdr:colOff>
      <xdr:row>434</xdr:row>
      <xdr:rowOff>6350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A8651712-5F6F-6007-6DF5-659B1D06C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13</xdr:col>
      <xdr:colOff>138546</xdr:colOff>
      <xdr:row>334</xdr:row>
      <xdr:rowOff>137302</xdr:rowOff>
    </xdr:from>
    <xdr:to>
      <xdr:col>20</xdr:col>
      <xdr:colOff>464398</xdr:colOff>
      <xdr:row>351</xdr:row>
      <xdr:rowOff>127754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804318-6E69-7E68-641C-D095C1972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51455" y="61928575"/>
          <a:ext cx="4747761" cy="3130815"/>
        </a:xfrm>
        <a:prstGeom prst="rect">
          <a:avLst/>
        </a:prstGeom>
      </xdr:spPr>
    </xdr:pic>
    <xdr:clientData/>
  </xdr:twoCellAnchor>
  <xdr:twoCellAnchor editAs="oneCell">
    <xdr:from>
      <xdr:col>21</xdr:col>
      <xdr:colOff>66884</xdr:colOff>
      <xdr:row>335</xdr:row>
      <xdr:rowOff>23091</xdr:rowOff>
    </xdr:from>
    <xdr:to>
      <xdr:col>28</xdr:col>
      <xdr:colOff>299299</xdr:colOff>
      <xdr:row>351</xdr:row>
      <xdr:rowOff>127757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925F03F-C9BF-8843-8BE3-93C8FEDEA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3611" y="61999091"/>
          <a:ext cx="4654324" cy="306030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EBA0-568B-491B-AA36-F50B5066086B}">
  <dimension ref="A1:AN427"/>
  <sheetViews>
    <sheetView tabSelected="1" topLeftCell="A271" zoomScale="55" zoomScaleNormal="55" workbookViewId="0">
      <selection activeCell="Q362" sqref="Q362"/>
    </sheetView>
  </sheetViews>
  <sheetFormatPr defaultRowHeight="14.5" x14ac:dyDescent="0.35"/>
  <cols>
    <col min="1" max="2" width="9.81640625" bestFit="1" customWidth="1"/>
    <col min="3" max="3" width="11" bestFit="1" customWidth="1"/>
    <col min="4" max="4" width="11.81640625" bestFit="1" customWidth="1"/>
    <col min="9" max="10" width="9.81640625" bestFit="1" customWidth="1"/>
    <col min="17" max="18" width="9.81640625" bestFit="1" customWidth="1"/>
    <col min="25" max="26" width="9.81640625" bestFit="1" customWidth="1"/>
    <col min="33" max="34" width="9.81640625" bestFit="1" customWidth="1"/>
  </cols>
  <sheetData>
    <row r="1" spans="1:40" x14ac:dyDescent="0.35">
      <c r="A1" s="6" t="s">
        <v>0</v>
      </c>
      <c r="B1" s="6"/>
      <c r="C1" s="6"/>
      <c r="D1" s="6"/>
      <c r="E1" s="6"/>
      <c r="F1" s="6"/>
      <c r="G1" s="6"/>
      <c r="H1" s="6"/>
      <c r="I1" s="6" t="s">
        <v>3</v>
      </c>
      <c r="J1" s="6"/>
      <c r="K1" s="6"/>
      <c r="L1" s="6"/>
      <c r="M1" s="6"/>
      <c r="N1" s="6"/>
      <c r="O1" s="6"/>
      <c r="P1" s="6"/>
      <c r="Q1" s="6" t="s">
        <v>4</v>
      </c>
      <c r="R1" s="6"/>
      <c r="S1" s="6"/>
      <c r="T1" s="6"/>
      <c r="U1" s="6"/>
      <c r="V1" s="6"/>
      <c r="W1" s="6"/>
      <c r="X1" s="6"/>
      <c r="Y1" s="6" t="s">
        <v>5</v>
      </c>
      <c r="Z1" s="6"/>
      <c r="AA1" s="6"/>
      <c r="AB1" s="6"/>
      <c r="AC1" s="6"/>
      <c r="AD1" s="6"/>
      <c r="AE1" s="6"/>
      <c r="AF1" s="6"/>
      <c r="AG1" s="6" t="s">
        <v>6</v>
      </c>
      <c r="AH1" s="6"/>
      <c r="AI1" s="6"/>
      <c r="AJ1" s="6"/>
      <c r="AK1" s="6"/>
      <c r="AL1" s="6"/>
      <c r="AM1" s="6"/>
      <c r="AN1" s="6"/>
    </row>
    <row r="2" spans="1:40" x14ac:dyDescent="0.35">
      <c r="A2" t="s">
        <v>1</v>
      </c>
      <c r="B2" t="s">
        <v>2</v>
      </c>
      <c r="D2" t="s">
        <v>15</v>
      </c>
      <c r="E2" t="s">
        <v>16</v>
      </c>
      <c r="I2" t="s">
        <v>1</v>
      </c>
      <c r="J2" t="s">
        <v>2</v>
      </c>
      <c r="Q2" t="s">
        <v>1</v>
      </c>
      <c r="R2" t="s">
        <v>2</v>
      </c>
      <c r="Y2" t="s">
        <v>1</v>
      </c>
      <c r="Z2" t="s">
        <v>2</v>
      </c>
      <c r="AG2" t="s">
        <v>1</v>
      </c>
      <c r="AH2" t="s">
        <v>2</v>
      </c>
    </row>
    <row r="3" spans="1:40" x14ac:dyDescent="0.35">
      <c r="A3">
        <v>0.96932700000000005</v>
      </c>
      <c r="B3">
        <v>1.4605399999999999</v>
      </c>
      <c r="D3">
        <f>SUM(A3:A11)^2 / (9 * SUMSQ(A3:A11))</f>
        <v>0.98811340318269669</v>
      </c>
      <c r="E3">
        <f>SUM(B3:B11)^2 / (9 * SUMSQ(B3:B11))</f>
        <v>0.97179792800139098</v>
      </c>
      <c r="I3">
        <v>1.2686999999999999</v>
      </c>
      <c r="J3">
        <v>0.88160899999999998</v>
      </c>
      <c r="M3" t="s">
        <v>15</v>
      </c>
      <c r="N3" t="s">
        <v>16</v>
      </c>
      <c r="Q3">
        <v>1.20977</v>
      </c>
      <c r="R3">
        <v>1.1126199999999999</v>
      </c>
      <c r="U3" t="s">
        <v>15</v>
      </c>
      <c r="V3" t="s">
        <v>16</v>
      </c>
      <c r="Y3">
        <v>1.2842100000000001</v>
      </c>
      <c r="Z3">
        <v>0.90750600000000003</v>
      </c>
      <c r="AC3" t="s">
        <v>15</v>
      </c>
      <c r="AD3" t="s">
        <v>16</v>
      </c>
      <c r="AG3">
        <v>1.1993400000000001</v>
      </c>
      <c r="AH3">
        <v>1.1511199999999999</v>
      </c>
      <c r="AK3" t="s">
        <v>15</v>
      </c>
      <c r="AL3" t="s">
        <v>16</v>
      </c>
    </row>
    <row r="4" spans="1:40" x14ac:dyDescent="0.35">
      <c r="A4">
        <v>0.85151299999999996</v>
      </c>
      <c r="B4">
        <v>0.86471600000000004</v>
      </c>
      <c r="I4">
        <v>0.93537999999999999</v>
      </c>
      <c r="J4">
        <v>1.1812199999999999</v>
      </c>
      <c r="M4">
        <f>SUM(I3:I11)^2 / (9 * SUMSQ(I3:I11))</f>
        <v>0.97638564903224367</v>
      </c>
      <c r="N4">
        <f>SUM(J3:J11)^2 / (9 * SUMSQ(J3:J11))</f>
        <v>0.97281882113329754</v>
      </c>
      <c r="Q4">
        <v>1.0470900000000001</v>
      </c>
      <c r="R4">
        <v>0.91226600000000002</v>
      </c>
      <c r="U4">
        <f>SUM(Q3:Q11)^2 / (9 * SUMSQ(Q3:Q11))</f>
        <v>0.98759798505013041</v>
      </c>
      <c r="V4">
        <f>SUM(R3:R11)^2 / (9 * SUMSQ(R3:R11))</f>
        <v>0.95662915557621764</v>
      </c>
      <c r="Y4">
        <v>0.97996799999999995</v>
      </c>
      <c r="Z4">
        <v>1.2464200000000001</v>
      </c>
      <c r="AC4">
        <f>SUM(Y3:Y11)^2 / (9 * SUMSQ(Y3:Y11))</f>
        <v>0.97970267429780178</v>
      </c>
      <c r="AD4">
        <f>SUM(Z3:Z11)^2 / (9 * SUMSQ(Z3:Z11))</f>
        <v>0.98334368665425764</v>
      </c>
      <c r="AG4">
        <v>0.961812</v>
      </c>
      <c r="AH4">
        <v>1.1012200000000001</v>
      </c>
      <c r="AK4">
        <f>SUM(AG3:AG11)^2 / (9 * SUMSQ(AG3:AG11))</f>
        <v>0.96741563223753624</v>
      </c>
      <c r="AL4">
        <f>SUM(AH3:AH11)^2 / (9 * SUMSQ(AH3:AH11))</f>
        <v>0.94589175835000794</v>
      </c>
    </row>
    <row r="5" spans="1:40" x14ac:dyDescent="0.35">
      <c r="A5">
        <v>1.2032700000000001</v>
      </c>
      <c r="B5">
        <v>0.88393200000000005</v>
      </c>
      <c r="I5">
        <v>0.86794099999999996</v>
      </c>
      <c r="J5">
        <v>0.83133900000000005</v>
      </c>
      <c r="Q5">
        <v>1.0752600000000001</v>
      </c>
      <c r="R5">
        <v>0.88961199999999996</v>
      </c>
      <c r="Y5">
        <v>1.36853</v>
      </c>
      <c r="Z5">
        <v>1.10755</v>
      </c>
      <c r="AG5">
        <v>1.0730599999999999</v>
      </c>
      <c r="AH5">
        <v>0.94533999999999996</v>
      </c>
    </row>
    <row r="6" spans="1:40" x14ac:dyDescent="0.35">
      <c r="A6">
        <v>1.07033</v>
      </c>
      <c r="B6">
        <v>1.1985699999999999</v>
      </c>
      <c r="I6">
        <v>0.97845099999999996</v>
      </c>
      <c r="J6">
        <v>1.0907100000000001</v>
      </c>
      <c r="Q6">
        <v>1.3554999999999999</v>
      </c>
      <c r="R6">
        <v>1.47539</v>
      </c>
      <c r="Y6">
        <v>1.23438</v>
      </c>
      <c r="Z6">
        <v>1.1849799999999999</v>
      </c>
      <c r="AG6">
        <v>0.91156099999999995</v>
      </c>
      <c r="AH6">
        <v>0.82335400000000003</v>
      </c>
    </row>
    <row r="7" spans="1:40" x14ac:dyDescent="0.35">
      <c r="A7">
        <v>1.12801</v>
      </c>
      <c r="B7">
        <v>1.2401800000000001</v>
      </c>
      <c r="I7">
        <v>1.16452</v>
      </c>
      <c r="J7">
        <v>1.1780600000000001</v>
      </c>
      <c r="Q7">
        <v>0.92122999999999999</v>
      </c>
      <c r="R7">
        <v>1.52</v>
      </c>
      <c r="Y7">
        <v>1.0936699999999999</v>
      </c>
      <c r="Z7">
        <v>0.99461200000000005</v>
      </c>
      <c r="AG7">
        <v>1.2857499999999999</v>
      </c>
      <c r="AH7">
        <v>1.61304</v>
      </c>
    </row>
    <row r="8" spans="1:40" x14ac:dyDescent="0.35">
      <c r="A8">
        <v>1.2418400000000001</v>
      </c>
      <c r="B8">
        <v>1.09365</v>
      </c>
      <c r="I8">
        <v>1.45499</v>
      </c>
      <c r="J8">
        <v>0.89289300000000005</v>
      </c>
      <c r="Q8">
        <v>1.0341499999999999</v>
      </c>
      <c r="R8">
        <v>1.0503100000000001</v>
      </c>
      <c r="Y8">
        <v>0.971383</v>
      </c>
      <c r="Z8">
        <v>1.0583199999999999</v>
      </c>
      <c r="AG8">
        <v>1.55599</v>
      </c>
      <c r="AH8">
        <v>1.48532</v>
      </c>
    </row>
    <row r="9" spans="1:40" x14ac:dyDescent="0.35">
      <c r="A9">
        <v>1.0066999999999999</v>
      </c>
      <c r="B9">
        <v>0.88095400000000001</v>
      </c>
      <c r="I9">
        <v>1.0199499999999999</v>
      </c>
      <c r="J9">
        <v>1.3284800000000001</v>
      </c>
      <c r="Q9">
        <v>1.06819</v>
      </c>
      <c r="R9">
        <v>1.1539999999999999</v>
      </c>
      <c r="Y9">
        <v>1.0530200000000001</v>
      </c>
      <c r="Z9">
        <v>1.4134800000000001</v>
      </c>
      <c r="AG9">
        <v>0.86680100000000004</v>
      </c>
      <c r="AH9">
        <v>0.88768899999999995</v>
      </c>
    </row>
    <row r="10" spans="1:40" x14ac:dyDescent="0.35">
      <c r="A10">
        <v>1.1828700000000001</v>
      </c>
      <c r="B10">
        <v>1.0645199999999999</v>
      </c>
      <c r="I10">
        <v>1.1090899999999999</v>
      </c>
      <c r="J10">
        <v>1.3730800000000001</v>
      </c>
      <c r="Q10">
        <v>1.02651</v>
      </c>
      <c r="R10">
        <v>1.05799</v>
      </c>
      <c r="Y10">
        <v>1.1572100000000001</v>
      </c>
      <c r="Z10">
        <v>0.99940899999999999</v>
      </c>
      <c r="AG10">
        <v>0.99642600000000003</v>
      </c>
      <c r="AH10">
        <v>1.1465799999999999</v>
      </c>
    </row>
    <row r="11" spans="1:40" x14ac:dyDescent="0.35">
      <c r="A11">
        <v>1.15161</v>
      </c>
      <c r="B11">
        <v>1.1182099999999999</v>
      </c>
      <c r="I11">
        <v>1.06921</v>
      </c>
      <c r="J11">
        <v>1.1108499999999999</v>
      </c>
      <c r="Q11">
        <v>1.2242999999999999</v>
      </c>
      <c r="R11">
        <v>0.78981000000000001</v>
      </c>
      <c r="Y11">
        <v>0.83664300000000003</v>
      </c>
      <c r="Z11">
        <v>1.06674</v>
      </c>
      <c r="AG11">
        <v>1.13381</v>
      </c>
      <c r="AH11">
        <v>0.830874</v>
      </c>
    </row>
    <row r="15" spans="1:40" x14ac:dyDescent="0.35"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</row>
    <row r="17" spans="1:26" x14ac:dyDescent="0.35">
      <c r="A17" s="7" t="s">
        <v>14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35">
      <c r="A18" s="7" t="s">
        <v>17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35">
      <c r="A19" t="s">
        <v>36</v>
      </c>
      <c r="B19" s="6" t="s">
        <v>37</v>
      </c>
      <c r="C19" s="6"/>
      <c r="D19" s="6"/>
      <c r="E19" s="6"/>
    </row>
    <row r="20" spans="1:26" x14ac:dyDescent="0.35">
      <c r="A20" t="s">
        <v>7</v>
      </c>
      <c r="B20" t="s">
        <v>8</v>
      </c>
      <c r="C20" t="s">
        <v>13</v>
      </c>
      <c r="D20" t="s">
        <v>34</v>
      </c>
      <c r="E20" t="s">
        <v>35</v>
      </c>
    </row>
    <row r="21" spans="1:26" x14ac:dyDescent="0.35">
      <c r="A21">
        <v>122593956</v>
      </c>
      <c r="B21">
        <v>122591610</v>
      </c>
      <c r="C21">
        <v>50</v>
      </c>
      <c r="D21" s="1">
        <f>(A21*8)/(1024*1024*100)</f>
        <v>9.3531765747070317</v>
      </c>
      <c r="E21" s="1">
        <f t="shared" ref="D21:E25" si="0">(B21*8)/(1024*1024*100)</f>
        <v>9.3529975891113288</v>
      </c>
    </row>
    <row r="22" spans="1:26" x14ac:dyDescent="0.35">
      <c r="A22">
        <v>123388492</v>
      </c>
      <c r="B22">
        <v>123388492</v>
      </c>
      <c r="C22">
        <v>100</v>
      </c>
      <c r="D22" s="1">
        <f t="shared" si="0"/>
        <v>9.4137948608398432</v>
      </c>
      <c r="E22" s="1">
        <f t="shared" si="0"/>
        <v>9.4137948608398432</v>
      </c>
    </row>
    <row r="23" spans="1:26" x14ac:dyDescent="0.35">
      <c r="A23">
        <v>124641468</v>
      </c>
      <c r="B23">
        <v>124641468</v>
      </c>
      <c r="C23">
        <v>500</v>
      </c>
      <c r="D23" s="1">
        <f t="shared" si="0"/>
        <v>9.5093893432617183</v>
      </c>
      <c r="E23" s="1">
        <f t="shared" si="0"/>
        <v>9.5093893432617183</v>
      </c>
    </row>
    <row r="24" spans="1:26" x14ac:dyDescent="0.35">
      <c r="A24">
        <v>124955428</v>
      </c>
      <c r="B24">
        <v>124955428</v>
      </c>
      <c r="C24">
        <v>1000</v>
      </c>
      <c r="D24" s="1">
        <f t="shared" si="0"/>
        <v>9.5333425903320315</v>
      </c>
      <c r="E24" s="1">
        <f t="shared" si="0"/>
        <v>9.5333425903320315</v>
      </c>
    </row>
    <row r="25" spans="1:26" x14ac:dyDescent="0.35">
      <c r="A25">
        <v>125112632</v>
      </c>
      <c r="B25">
        <v>125112632</v>
      </c>
      <c r="C25">
        <v>1440</v>
      </c>
      <c r="D25" s="1">
        <f t="shared" si="0"/>
        <v>9.545336303710938</v>
      </c>
      <c r="E25" s="1">
        <f t="shared" si="0"/>
        <v>9.545336303710938</v>
      </c>
    </row>
    <row r="33" spans="1:8" x14ac:dyDescent="0.35">
      <c r="A33" s="6" t="s">
        <v>11</v>
      </c>
      <c r="B33" s="6"/>
      <c r="C33" s="6"/>
      <c r="D33" s="6"/>
      <c r="E33" s="6"/>
      <c r="F33" s="6"/>
      <c r="G33" s="6"/>
      <c r="H33" s="6"/>
    </row>
    <row r="34" spans="1:8" x14ac:dyDescent="0.35">
      <c r="A34" s="6" t="s">
        <v>12</v>
      </c>
      <c r="B34" s="6"/>
      <c r="C34" s="6"/>
      <c r="D34" s="6"/>
      <c r="E34" s="6"/>
      <c r="F34" s="6"/>
      <c r="G34" s="6"/>
      <c r="H34" s="6"/>
    </row>
    <row r="37" spans="1:8" x14ac:dyDescent="0.35">
      <c r="B37" t="s">
        <v>9</v>
      </c>
      <c r="C37" t="s">
        <v>10</v>
      </c>
      <c r="E37" t="s">
        <v>13</v>
      </c>
      <c r="F37" t="s">
        <v>34</v>
      </c>
      <c r="G37" t="s">
        <v>38</v>
      </c>
    </row>
    <row r="38" spans="1:8" x14ac:dyDescent="0.35">
      <c r="B38">
        <v>1201910</v>
      </c>
      <c r="C38">
        <v>1201887</v>
      </c>
      <c r="E38">
        <v>50</v>
      </c>
      <c r="F38" s="1">
        <f t="shared" ref="F38:G42" si="1">(A21-(B38*60))*8/(100*1024*1024)</f>
        <v>3.8512692260742187</v>
      </c>
      <c r="G38" s="1">
        <f t="shared" si="1"/>
        <v>3.8511955261230471</v>
      </c>
    </row>
    <row r="39" spans="1:8" x14ac:dyDescent="0.35">
      <c r="B39">
        <v>811778</v>
      </c>
      <c r="C39">
        <v>811778</v>
      </c>
      <c r="E39">
        <v>100</v>
      </c>
      <c r="F39" s="1">
        <f t="shared" si="1"/>
        <v>5.6977700805664062</v>
      </c>
      <c r="G39" s="1">
        <f t="shared" si="1"/>
        <v>5.6977700805664062</v>
      </c>
    </row>
    <row r="40" spans="1:8" x14ac:dyDescent="0.35">
      <c r="B40">
        <v>225816</v>
      </c>
      <c r="C40">
        <v>225816</v>
      </c>
      <c r="E40">
        <v>500</v>
      </c>
      <c r="F40" s="1">
        <f t="shared" si="1"/>
        <v>8.4756857299804693</v>
      </c>
      <c r="G40" s="1">
        <f t="shared" si="1"/>
        <v>8.4756857299804693</v>
      </c>
    </row>
    <row r="41" spans="1:8" x14ac:dyDescent="0.35">
      <c r="B41">
        <v>118796</v>
      </c>
      <c r="C41">
        <v>118796</v>
      </c>
      <c r="E41">
        <v>1000</v>
      </c>
      <c r="F41" s="1">
        <f t="shared" si="1"/>
        <v>8.9895376586914058</v>
      </c>
      <c r="G41" s="1">
        <f t="shared" si="1"/>
        <v>8.9895376586914058</v>
      </c>
    </row>
    <row r="42" spans="1:8" x14ac:dyDescent="0.35">
      <c r="B42">
        <v>83873</v>
      </c>
      <c r="C42">
        <v>83873</v>
      </c>
      <c r="E42">
        <v>1440</v>
      </c>
      <c r="F42" s="1">
        <f t="shared" si="1"/>
        <v>9.1613961791992189</v>
      </c>
      <c r="G42" s="1">
        <f t="shared" si="1"/>
        <v>9.1613961791992189</v>
      </c>
    </row>
    <row r="52" spans="1:8" x14ac:dyDescent="0.35">
      <c r="A52" s="6" t="s">
        <v>18</v>
      </c>
      <c r="B52" s="6"/>
      <c r="C52" s="6"/>
      <c r="D52" s="6"/>
      <c r="E52" s="6"/>
      <c r="F52" s="6"/>
      <c r="G52" s="6"/>
      <c r="H52" s="6"/>
    </row>
    <row r="53" spans="1:8" x14ac:dyDescent="0.35">
      <c r="A53" t="s">
        <v>13</v>
      </c>
      <c r="B53" t="s">
        <v>34</v>
      </c>
      <c r="C53" t="s">
        <v>35</v>
      </c>
    </row>
    <row r="54" spans="1:8" x14ac:dyDescent="0.35">
      <c r="A54">
        <v>50</v>
      </c>
      <c r="B54" s="2">
        <v>6.44128E-4</v>
      </c>
      <c r="C54" s="2">
        <v>6.3542099999999995E-4</v>
      </c>
    </row>
    <row r="55" spans="1:8" x14ac:dyDescent="0.35">
      <c r="A55">
        <v>100</v>
      </c>
      <c r="B55" s="2">
        <v>1.0088199999999999E-3</v>
      </c>
      <c r="C55" s="2">
        <v>8.162E-4</v>
      </c>
    </row>
    <row r="56" spans="1:8" x14ac:dyDescent="0.35">
      <c r="A56">
        <v>500</v>
      </c>
      <c r="B56" s="2">
        <v>2.67651E-3</v>
      </c>
      <c r="C56" s="2">
        <v>2.1227300000000002E-3</v>
      </c>
    </row>
    <row r="57" spans="1:8" x14ac:dyDescent="0.35">
      <c r="A57">
        <v>1000</v>
      </c>
      <c r="B57" s="2">
        <v>4.8517999999999999E-3</v>
      </c>
      <c r="C57" s="2">
        <v>3.7779100000000002E-3</v>
      </c>
    </row>
    <row r="58" spans="1:8" x14ac:dyDescent="0.35">
      <c r="A58">
        <v>1440</v>
      </c>
      <c r="B58" s="2">
        <v>7.28599E-3</v>
      </c>
      <c r="C58" s="2">
        <v>5.2880100000000001E-3</v>
      </c>
    </row>
    <row r="70" spans="1:8" x14ac:dyDescent="0.35">
      <c r="A70" s="6" t="s">
        <v>19</v>
      </c>
      <c r="B70" s="6"/>
      <c r="C70" s="6"/>
      <c r="D70" s="6"/>
      <c r="E70" s="6"/>
      <c r="F70" s="6"/>
      <c r="G70" s="6"/>
      <c r="H70" s="6"/>
    </row>
    <row r="71" spans="1:8" x14ac:dyDescent="0.35">
      <c r="A71" t="s">
        <v>13</v>
      </c>
      <c r="B71" t="s">
        <v>20</v>
      </c>
      <c r="C71" t="s">
        <v>21</v>
      </c>
    </row>
    <row r="72" spans="1:8" x14ac:dyDescent="0.35">
      <c r="A72">
        <v>50</v>
      </c>
      <c r="B72" s="1">
        <f>SUM(A3:A11)^2 / (9 * SUMSQ(A3:A11))</f>
        <v>0.98811340318269669</v>
      </c>
      <c r="C72" s="1">
        <f>SUM(B3:B11)^2 / (9 * SUMSQ(B3:B11))</f>
        <v>0.97179792800139098</v>
      </c>
    </row>
    <row r="73" spans="1:8" x14ac:dyDescent="0.35">
      <c r="A73">
        <v>100</v>
      </c>
      <c r="B73" s="1">
        <f>SUM(I3:I11)^2 / (9 * SUMSQ(I3:I11))</f>
        <v>0.97638564903224367</v>
      </c>
      <c r="C73" s="1">
        <f>SUM(J3:J11)^2 / (9 * SUMSQ(J3:J11))</f>
        <v>0.97281882113329754</v>
      </c>
    </row>
    <row r="74" spans="1:8" x14ac:dyDescent="0.35">
      <c r="A74">
        <v>500</v>
      </c>
      <c r="B74" s="1">
        <f>SUM(Q3:Q11)^2 / (9 * SUMSQ(Q3:Q11))</f>
        <v>0.98759798505013041</v>
      </c>
      <c r="C74" s="1">
        <f>SUM(R3:R11)^2 / (9 * SUMSQ(R3:R11))</f>
        <v>0.95662915557621764</v>
      </c>
    </row>
    <row r="75" spans="1:8" x14ac:dyDescent="0.35">
      <c r="A75">
        <v>1000</v>
      </c>
      <c r="B75" s="1">
        <f>SUM(Y3:Y11)^2 / (9 * SUMSQ(Y3:Y11))</f>
        <v>0.97970267429780178</v>
      </c>
      <c r="C75" s="1">
        <f>SUM(Z3:Z11)^2 / (9 * SUMSQ(Z3:Z11))</f>
        <v>0.98334368665425764</v>
      </c>
    </row>
    <row r="76" spans="1:8" x14ac:dyDescent="0.35">
      <c r="A76">
        <v>1440</v>
      </c>
      <c r="B76" s="1">
        <f>SUM(AG3:AG11)^2 / (9 * SUMSQ(AG3:AG11))</f>
        <v>0.96741563223753624</v>
      </c>
      <c r="C76" s="1">
        <f>SUM(AH3:AH11)^2 / (9 * SUMSQ(AH3:AH11))</f>
        <v>0.94589175835000794</v>
      </c>
    </row>
    <row r="88" spans="1:18" x14ac:dyDescent="0.35">
      <c r="A88" s="7" t="s">
        <v>22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90" spans="1:18" x14ac:dyDescent="0.35">
      <c r="A90" s="7" t="s">
        <v>39</v>
      </c>
      <c r="B90" s="6"/>
      <c r="C90" s="6"/>
      <c r="D90" s="6"/>
      <c r="E90" s="6"/>
      <c r="F90" s="6"/>
      <c r="G90" s="6"/>
      <c r="H90" s="6"/>
    </row>
    <row r="91" spans="1:18" x14ac:dyDescent="0.35">
      <c r="A91" s="8" t="s">
        <v>33</v>
      </c>
      <c r="B91" s="6"/>
      <c r="C91" s="6"/>
      <c r="D91" s="6"/>
      <c r="E91" s="6"/>
      <c r="F91" s="6"/>
      <c r="G91" s="6"/>
      <c r="H91" s="6"/>
    </row>
    <row r="92" spans="1:18" x14ac:dyDescent="0.35">
      <c r="A92" s="6" t="s">
        <v>25</v>
      </c>
      <c r="B92" s="6"/>
      <c r="C92" s="6"/>
    </row>
    <row r="93" spans="1:18" x14ac:dyDescent="0.35">
      <c r="A93" t="s">
        <v>24</v>
      </c>
      <c r="B93" t="s">
        <v>42</v>
      </c>
      <c r="C93" t="s">
        <v>43</v>
      </c>
    </row>
    <row r="94" spans="1:18" x14ac:dyDescent="0.35">
      <c r="A94">
        <v>1</v>
      </c>
      <c r="B94">
        <v>90024</v>
      </c>
      <c r="C94">
        <v>99999</v>
      </c>
    </row>
    <row r="95" spans="1:18" x14ac:dyDescent="0.35">
      <c r="A95">
        <v>2</v>
      </c>
      <c r="B95">
        <f>99999-11000</f>
        <v>88999</v>
      </c>
      <c r="C95">
        <f>99995-11000</f>
        <v>88995</v>
      </c>
    </row>
    <row r="96" spans="1:18" x14ac:dyDescent="0.35">
      <c r="A96">
        <v>3</v>
      </c>
      <c r="B96">
        <f>99998-21000</f>
        <v>78998</v>
      </c>
      <c r="C96">
        <f>99928-21000</f>
        <v>78928</v>
      </c>
    </row>
    <row r="97" spans="1:3" x14ac:dyDescent="0.35">
      <c r="B97" s="1"/>
      <c r="C97" s="1"/>
    </row>
    <row r="98" spans="1:3" x14ac:dyDescent="0.35">
      <c r="B98" s="1"/>
      <c r="C98" s="1"/>
    </row>
    <row r="99" spans="1:3" x14ac:dyDescent="0.35">
      <c r="B99" s="1"/>
      <c r="C99" s="1"/>
    </row>
    <row r="110" spans="1:3" x14ac:dyDescent="0.35">
      <c r="A110" s="6" t="s">
        <v>26</v>
      </c>
      <c r="B110" s="6"/>
      <c r="C110" s="6"/>
    </row>
    <row r="111" spans="1:3" x14ac:dyDescent="0.35">
      <c r="A111" t="s">
        <v>24</v>
      </c>
      <c r="B111" t="s">
        <v>42</v>
      </c>
      <c r="C111" t="s">
        <v>43</v>
      </c>
    </row>
    <row r="112" spans="1:3" x14ac:dyDescent="0.35">
      <c r="A112">
        <v>1</v>
      </c>
      <c r="B112" s="1">
        <v>94440</v>
      </c>
      <c r="C112" s="1">
        <v>99998</v>
      </c>
    </row>
    <row r="113" spans="1:3" x14ac:dyDescent="0.35">
      <c r="A113">
        <v>2</v>
      </c>
      <c r="B113" s="1">
        <f>99999-11000</f>
        <v>88999</v>
      </c>
      <c r="C113" s="1">
        <f>99996-11000</f>
        <v>88996</v>
      </c>
    </row>
    <row r="114" spans="1:3" x14ac:dyDescent="0.35">
      <c r="A114">
        <v>3</v>
      </c>
      <c r="B114" s="1">
        <f>99999-21000</f>
        <v>78999</v>
      </c>
      <c r="C114" s="1">
        <f>99999-21000</f>
        <v>78999</v>
      </c>
    </row>
    <row r="115" spans="1:3" x14ac:dyDescent="0.35">
      <c r="B115" s="1"/>
      <c r="C115" s="1"/>
    </row>
    <row r="116" spans="1:3" x14ac:dyDescent="0.35">
      <c r="B116" s="1"/>
      <c r="C116" s="1"/>
    </row>
    <row r="117" spans="1:3" x14ac:dyDescent="0.35">
      <c r="B117" s="1"/>
      <c r="C117" s="1"/>
    </row>
    <row r="127" spans="1:3" x14ac:dyDescent="0.35">
      <c r="A127" s="6" t="s">
        <v>27</v>
      </c>
      <c r="B127" s="6"/>
      <c r="C127" s="6"/>
    </row>
    <row r="128" spans="1:3" x14ac:dyDescent="0.35">
      <c r="A128" t="s">
        <v>24</v>
      </c>
      <c r="B128" t="s">
        <v>42</v>
      </c>
      <c r="C128" t="s">
        <v>35</v>
      </c>
    </row>
    <row r="129" spans="1:3" x14ac:dyDescent="0.35">
      <c r="A129">
        <v>1</v>
      </c>
      <c r="B129" s="1">
        <v>88112</v>
      </c>
      <c r="C129" s="1">
        <v>91300</v>
      </c>
    </row>
    <row r="130" spans="1:3" x14ac:dyDescent="0.35">
      <c r="A130">
        <v>2</v>
      </c>
      <c r="B130" s="1">
        <f>99999-11000</f>
        <v>88999</v>
      </c>
      <c r="C130" s="1">
        <f>99998-11000</f>
        <v>88998</v>
      </c>
    </row>
    <row r="131" spans="1:3" x14ac:dyDescent="0.35">
      <c r="A131">
        <v>3</v>
      </c>
      <c r="B131" s="1">
        <f>99997-21000</f>
        <v>78997</v>
      </c>
      <c r="C131" s="1">
        <f>99999-21000</f>
        <v>78999</v>
      </c>
    </row>
    <row r="132" spans="1:3" x14ac:dyDescent="0.35">
      <c r="B132" s="1"/>
      <c r="C132" s="1"/>
    </row>
    <row r="133" spans="1:3" x14ac:dyDescent="0.35">
      <c r="B133" s="1"/>
      <c r="C133" s="1"/>
    </row>
    <row r="134" spans="1:3" x14ac:dyDescent="0.35">
      <c r="B134" s="1"/>
      <c r="C134" s="1"/>
    </row>
    <row r="142" spans="1:3" x14ac:dyDescent="0.35">
      <c r="A142" s="6" t="s">
        <v>28</v>
      </c>
      <c r="B142" s="6"/>
      <c r="C142" s="6"/>
    </row>
    <row r="143" spans="1:3" x14ac:dyDescent="0.35">
      <c r="A143" t="s">
        <v>24</v>
      </c>
      <c r="B143" t="s">
        <v>42</v>
      </c>
      <c r="C143" t="s">
        <v>43</v>
      </c>
    </row>
    <row r="144" spans="1:3" x14ac:dyDescent="0.35">
      <c r="A144">
        <v>1</v>
      </c>
      <c r="B144" s="1">
        <v>89215</v>
      </c>
      <c r="C144" s="1">
        <v>99999</v>
      </c>
    </row>
    <row r="145" spans="1:3" x14ac:dyDescent="0.35">
      <c r="A145">
        <v>2</v>
      </c>
      <c r="B145" s="1">
        <f>99999-11000</f>
        <v>88999</v>
      </c>
      <c r="C145" s="1">
        <f>99941-11000</f>
        <v>88941</v>
      </c>
    </row>
    <row r="146" spans="1:3" x14ac:dyDescent="0.35">
      <c r="A146">
        <v>3</v>
      </c>
      <c r="B146" s="1">
        <f>99999-21000</f>
        <v>78999</v>
      </c>
      <c r="C146" s="1">
        <f>99934-21000</f>
        <v>78934</v>
      </c>
    </row>
    <row r="147" spans="1:3" x14ac:dyDescent="0.35">
      <c r="B147" s="1"/>
      <c r="C147" s="1"/>
    </row>
    <row r="148" spans="1:3" x14ac:dyDescent="0.35">
      <c r="B148" s="1"/>
      <c r="C148" s="1"/>
    </row>
    <row r="149" spans="1:3" x14ac:dyDescent="0.35">
      <c r="B149" s="1"/>
      <c r="C149" s="1"/>
    </row>
    <row r="159" spans="1:3" x14ac:dyDescent="0.35">
      <c r="A159" s="6" t="s">
        <v>29</v>
      </c>
      <c r="B159" s="6"/>
      <c r="C159" s="6"/>
    </row>
    <row r="160" spans="1:3" x14ac:dyDescent="0.35">
      <c r="A160" t="s">
        <v>24</v>
      </c>
      <c r="B160" t="s">
        <v>34</v>
      </c>
      <c r="C160" t="s">
        <v>43</v>
      </c>
    </row>
    <row r="161" spans="1:13" x14ac:dyDescent="0.35">
      <c r="A161">
        <v>1</v>
      </c>
      <c r="B161" s="1">
        <v>97421</v>
      </c>
      <c r="C161" s="1">
        <v>95872</v>
      </c>
    </row>
    <row r="162" spans="1:13" x14ac:dyDescent="0.35">
      <c r="A162">
        <v>2</v>
      </c>
      <c r="B162" s="1">
        <f>99999-11000</f>
        <v>88999</v>
      </c>
      <c r="C162" s="1">
        <f>99999-11000</f>
        <v>88999</v>
      </c>
    </row>
    <row r="163" spans="1:13" x14ac:dyDescent="0.35">
      <c r="A163">
        <v>3</v>
      </c>
      <c r="B163" s="1">
        <f>99998-21000</f>
        <v>78998</v>
      </c>
      <c r="C163" s="1">
        <f>99999-21000</f>
        <v>78999</v>
      </c>
    </row>
    <row r="164" spans="1:13" x14ac:dyDescent="0.35">
      <c r="B164" s="1"/>
      <c r="C164" s="1"/>
    </row>
    <row r="165" spans="1:13" x14ac:dyDescent="0.35">
      <c r="B165" s="1"/>
      <c r="C165" s="1"/>
    </row>
    <row r="166" spans="1:13" x14ac:dyDescent="0.35">
      <c r="B166" s="1"/>
      <c r="C166" s="1"/>
    </row>
    <row r="176" spans="1:13" x14ac:dyDescent="0.35">
      <c r="A176" s="6" t="s">
        <v>30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1:3" x14ac:dyDescent="0.35">
      <c r="A177" t="s">
        <v>23</v>
      </c>
      <c r="B177" t="s">
        <v>42</v>
      </c>
      <c r="C177" t="s">
        <v>43</v>
      </c>
    </row>
    <row r="178" spans="1:3" x14ac:dyDescent="0.35">
      <c r="A178">
        <v>1</v>
      </c>
      <c r="B178" s="1">
        <f>SUM(B94:B99)</f>
        <v>258021</v>
      </c>
      <c r="C178" s="1">
        <f>SUM(C94:C99)</f>
        <v>267922</v>
      </c>
    </row>
    <row r="179" spans="1:3" x14ac:dyDescent="0.35">
      <c r="A179">
        <v>3</v>
      </c>
      <c r="B179" s="1">
        <f>SUM(B112:B117)</f>
        <v>262438</v>
      </c>
      <c r="C179" s="1">
        <f>SUM(C112:C117)</f>
        <v>267993</v>
      </c>
    </row>
    <row r="180" spans="1:3" x14ac:dyDescent="0.35">
      <c r="A180">
        <v>10</v>
      </c>
      <c r="B180" s="1">
        <f>SUM(B129:B134)</f>
        <v>256108</v>
      </c>
      <c r="C180" s="1">
        <f>SUM(C129:C134)</f>
        <v>259297</v>
      </c>
    </row>
    <row r="181" spans="1:3" x14ac:dyDescent="0.35">
      <c r="A181">
        <v>20</v>
      </c>
      <c r="B181" s="1">
        <f>SUM(B144:B149)</f>
        <v>257213</v>
      </c>
      <c r="C181" s="1">
        <f>SUM(C144:C149)</f>
        <v>267874</v>
      </c>
    </row>
    <row r="182" spans="1:3" x14ac:dyDescent="0.35">
      <c r="A182">
        <v>50</v>
      </c>
      <c r="B182" s="1">
        <f>SUM(B161:B166)</f>
        <v>265418</v>
      </c>
      <c r="C182" s="1">
        <f>SUM(C161:C166)</f>
        <v>263870</v>
      </c>
    </row>
    <row r="197" spans="1:15" x14ac:dyDescent="0.35">
      <c r="A197" s="6" t="s">
        <v>31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</row>
    <row r="199" spans="1:15" x14ac:dyDescent="0.35">
      <c r="A199" s="6" t="s">
        <v>25</v>
      </c>
      <c r="B199" s="6"/>
      <c r="C199" s="6"/>
    </row>
    <row r="200" spans="1:15" x14ac:dyDescent="0.35">
      <c r="A200" t="s">
        <v>32</v>
      </c>
      <c r="B200" t="s">
        <v>42</v>
      </c>
      <c r="C200" t="s">
        <v>35</v>
      </c>
    </row>
    <row r="201" spans="1:15" x14ac:dyDescent="0.35">
      <c r="A201">
        <v>1</v>
      </c>
      <c r="B201" s="3">
        <v>0</v>
      </c>
      <c r="C201" s="3">
        <v>0</v>
      </c>
    </row>
    <row r="202" spans="1:15" x14ac:dyDescent="0.35">
      <c r="A202">
        <v>2</v>
      </c>
      <c r="B202" s="2">
        <v>5.3267899999999997E-3</v>
      </c>
      <c r="C202" s="2">
        <v>3.4839699999999999E-3</v>
      </c>
    </row>
    <row r="203" spans="1:15" x14ac:dyDescent="0.35">
      <c r="A203">
        <v>3</v>
      </c>
      <c r="B203" s="2">
        <v>4.2216400000000001E-2</v>
      </c>
      <c r="C203" s="2">
        <v>1.7292200000000001E-2</v>
      </c>
    </row>
    <row r="204" spans="1:15" x14ac:dyDescent="0.35">
      <c r="B204" s="2"/>
      <c r="C204" s="2"/>
    </row>
    <row r="205" spans="1:15" x14ac:dyDescent="0.35">
      <c r="B205" s="2"/>
      <c r="C205" s="2"/>
    </row>
    <row r="206" spans="1:15" x14ac:dyDescent="0.35">
      <c r="B206" s="2"/>
      <c r="C206" s="2"/>
    </row>
    <row r="211" spans="1:3" x14ac:dyDescent="0.35">
      <c r="A211" s="6" t="s">
        <v>26</v>
      </c>
      <c r="B211" s="6"/>
      <c r="C211" s="6"/>
    </row>
    <row r="212" spans="1:3" x14ac:dyDescent="0.35">
      <c r="A212" t="s">
        <v>32</v>
      </c>
      <c r="B212" t="s">
        <v>34</v>
      </c>
      <c r="C212" t="s">
        <v>43</v>
      </c>
    </row>
    <row r="213" spans="1:3" x14ac:dyDescent="0.35">
      <c r="A213">
        <v>1</v>
      </c>
      <c r="B213" s="3">
        <v>0</v>
      </c>
      <c r="C213" s="3">
        <v>0</v>
      </c>
    </row>
    <row r="214" spans="1:3" x14ac:dyDescent="0.35">
      <c r="A214">
        <v>2</v>
      </c>
      <c r="B214" s="2">
        <v>3.97694E-3</v>
      </c>
      <c r="C214" s="2">
        <v>3.5718799999999999E-3</v>
      </c>
    </row>
    <row r="215" spans="1:3" x14ac:dyDescent="0.35">
      <c r="A215">
        <v>3</v>
      </c>
      <c r="B215" s="2">
        <v>3.6116799999999998E-2</v>
      </c>
      <c r="C215" s="2">
        <v>1.5632699999999999E-2</v>
      </c>
    </row>
    <row r="216" spans="1:3" x14ac:dyDescent="0.35">
      <c r="B216" s="2"/>
      <c r="C216" s="2"/>
    </row>
    <row r="217" spans="1:3" x14ac:dyDescent="0.35">
      <c r="B217" s="2"/>
      <c r="C217" s="2"/>
    </row>
    <row r="218" spans="1:3" x14ac:dyDescent="0.35">
      <c r="B218" s="2"/>
      <c r="C218" s="2"/>
    </row>
    <row r="225" spans="1:3" x14ac:dyDescent="0.35">
      <c r="A225" s="6" t="s">
        <v>27</v>
      </c>
      <c r="B225" s="6"/>
      <c r="C225" s="6"/>
    </row>
    <row r="226" spans="1:3" x14ac:dyDescent="0.35">
      <c r="A226" t="s">
        <v>32</v>
      </c>
      <c r="B226" t="s">
        <v>44</v>
      </c>
      <c r="C226" t="s">
        <v>43</v>
      </c>
    </row>
    <row r="227" spans="1:3" x14ac:dyDescent="0.35">
      <c r="A227">
        <v>1</v>
      </c>
      <c r="B227" s="3">
        <v>0</v>
      </c>
      <c r="C227" s="3">
        <v>0</v>
      </c>
    </row>
    <row r="228" spans="1:3" x14ac:dyDescent="0.35">
      <c r="A228">
        <v>2</v>
      </c>
      <c r="B228" s="2">
        <v>5.6491500000000004E-3</v>
      </c>
      <c r="C228" s="2">
        <v>7.0049499999999998E-4</v>
      </c>
    </row>
    <row r="229" spans="1:3" x14ac:dyDescent="0.35">
      <c r="A229">
        <v>3</v>
      </c>
      <c r="B229" s="2">
        <v>3.1429800000000001E-2</v>
      </c>
      <c r="C229" s="2">
        <v>7.2019800000000002E-3</v>
      </c>
    </row>
    <row r="230" spans="1:3" x14ac:dyDescent="0.35">
      <c r="B230" s="2"/>
      <c r="C230" s="2"/>
    </row>
    <row r="231" spans="1:3" x14ac:dyDescent="0.35">
      <c r="B231" s="2"/>
      <c r="C231" s="2"/>
    </row>
    <row r="232" spans="1:3" x14ac:dyDescent="0.35">
      <c r="B232" s="2"/>
      <c r="C232" s="2"/>
    </row>
    <row r="242" spans="1:3" x14ac:dyDescent="0.35">
      <c r="A242" s="6" t="s">
        <v>28</v>
      </c>
      <c r="B242" s="6"/>
      <c r="C242" s="6"/>
    </row>
    <row r="243" spans="1:3" x14ac:dyDescent="0.35">
      <c r="A243" t="s">
        <v>32</v>
      </c>
      <c r="B243" t="s">
        <v>42</v>
      </c>
      <c r="C243" t="s">
        <v>43</v>
      </c>
    </row>
    <row r="244" spans="1:3" x14ac:dyDescent="0.35">
      <c r="A244">
        <v>1</v>
      </c>
      <c r="B244" s="3">
        <v>0</v>
      </c>
      <c r="C244" s="3">
        <v>0</v>
      </c>
    </row>
    <row r="245" spans="1:3" x14ac:dyDescent="0.35">
      <c r="A245">
        <v>2</v>
      </c>
      <c r="B245" s="2">
        <v>8.9184899999999994E-3</v>
      </c>
      <c r="C245" s="2">
        <v>3.5750199999999999E-3</v>
      </c>
    </row>
    <row r="246" spans="1:3" x14ac:dyDescent="0.35">
      <c r="A246">
        <v>3</v>
      </c>
      <c r="B246" s="2">
        <v>3.1467299999999997E-2</v>
      </c>
      <c r="C246" s="2">
        <v>1.8785900000000001E-2</v>
      </c>
    </row>
    <row r="247" spans="1:3" x14ac:dyDescent="0.35">
      <c r="B247" s="2"/>
      <c r="C247" s="2"/>
    </row>
    <row r="248" spans="1:3" x14ac:dyDescent="0.35">
      <c r="B248" s="2"/>
      <c r="C248" s="2"/>
    </row>
    <row r="249" spans="1:3" x14ac:dyDescent="0.35">
      <c r="B249" s="2"/>
      <c r="C249" s="2"/>
    </row>
    <row r="258" spans="1:3" x14ac:dyDescent="0.35">
      <c r="A258" s="6" t="s">
        <v>29</v>
      </c>
      <c r="B258" s="6"/>
      <c r="C258" s="6"/>
    </row>
    <row r="259" spans="1:3" x14ac:dyDescent="0.35">
      <c r="A259" t="s">
        <v>32</v>
      </c>
      <c r="B259" t="s">
        <v>42</v>
      </c>
      <c r="C259" t="s">
        <v>43</v>
      </c>
    </row>
    <row r="260" spans="1:3" x14ac:dyDescent="0.35">
      <c r="A260">
        <v>1</v>
      </c>
      <c r="B260" s="3">
        <v>0</v>
      </c>
      <c r="C260" s="3">
        <v>0</v>
      </c>
    </row>
    <row r="261" spans="1:3" x14ac:dyDescent="0.35">
      <c r="A261">
        <v>2</v>
      </c>
      <c r="B261" s="2">
        <v>4.0991200000000004E-3</v>
      </c>
      <c r="C261" s="2">
        <v>7.6068100000000003E-4</v>
      </c>
    </row>
    <row r="262" spans="1:3" x14ac:dyDescent="0.35">
      <c r="A262">
        <v>3</v>
      </c>
      <c r="B262" s="2">
        <v>3.67614E-2</v>
      </c>
      <c r="C262" s="2">
        <v>1.4606299999999999E-2</v>
      </c>
    </row>
    <row r="263" spans="1:3" x14ac:dyDescent="0.35">
      <c r="B263" s="2"/>
      <c r="C263" s="2"/>
    </row>
    <row r="264" spans="1:3" x14ac:dyDescent="0.35">
      <c r="B264" s="2"/>
      <c r="C264" s="2"/>
    </row>
    <row r="265" spans="1:3" x14ac:dyDescent="0.35">
      <c r="B265" s="2"/>
      <c r="C265" s="2"/>
    </row>
    <row r="280" spans="1:8" x14ac:dyDescent="0.35">
      <c r="A280" s="7" t="s">
        <v>40</v>
      </c>
      <c r="B280" s="6"/>
      <c r="C280" s="6"/>
      <c r="D280" s="6"/>
      <c r="E280" s="6"/>
      <c r="F280" s="6"/>
      <c r="G280" s="6"/>
      <c r="H280" s="6"/>
    </row>
    <row r="281" spans="1:8" x14ac:dyDescent="0.35">
      <c r="A281" s="8" t="s">
        <v>33</v>
      </c>
      <c r="B281" s="6"/>
      <c r="C281" s="6"/>
      <c r="D281" s="6"/>
      <c r="E281" s="6"/>
      <c r="F281" s="6"/>
      <c r="G281" s="6"/>
      <c r="H281" s="6"/>
    </row>
    <row r="284" spans="1:8" x14ac:dyDescent="0.35">
      <c r="A284" s="6" t="s">
        <v>25</v>
      </c>
      <c r="B284" s="6"/>
      <c r="C284" s="6"/>
    </row>
    <row r="285" spans="1:8" ht="15" thickBot="1" x14ac:dyDescent="0.4">
      <c r="A285" t="s">
        <v>24</v>
      </c>
      <c r="B285" t="s">
        <v>34</v>
      </c>
      <c r="C285" t="s">
        <v>35</v>
      </c>
    </row>
    <row r="286" spans="1:8" ht="15" thickBot="1" x14ac:dyDescent="0.4">
      <c r="A286">
        <v>1</v>
      </c>
      <c r="B286" s="9">
        <v>8525</v>
      </c>
      <c r="C286" s="10">
        <v>8525</v>
      </c>
    </row>
    <row r="287" spans="1:8" ht="15" thickBot="1" x14ac:dyDescent="0.4">
      <c r="A287">
        <v>2</v>
      </c>
      <c r="B287" s="11">
        <v>8513</v>
      </c>
      <c r="C287" s="12">
        <v>8513</v>
      </c>
    </row>
    <row r="288" spans="1:8" ht="15" thickBot="1" x14ac:dyDescent="0.4">
      <c r="A288">
        <v>3</v>
      </c>
      <c r="B288" s="11">
        <v>8525</v>
      </c>
      <c r="C288" s="12">
        <v>8599</v>
      </c>
    </row>
    <row r="298" spans="1:3" x14ac:dyDescent="0.35">
      <c r="A298" s="6" t="s">
        <v>26</v>
      </c>
      <c r="B298" s="6"/>
      <c r="C298" s="6"/>
    </row>
    <row r="299" spans="1:3" ht="15" thickBot="1" x14ac:dyDescent="0.4">
      <c r="A299" t="s">
        <v>24</v>
      </c>
      <c r="B299" t="s">
        <v>42</v>
      </c>
      <c r="C299" t="s">
        <v>43</v>
      </c>
    </row>
    <row r="300" spans="1:3" ht="15" thickBot="1" x14ac:dyDescent="0.4">
      <c r="A300">
        <v>1</v>
      </c>
      <c r="B300" s="9">
        <v>8506</v>
      </c>
      <c r="C300">
        <v>8506</v>
      </c>
    </row>
    <row r="301" spans="1:3" ht="15" thickBot="1" x14ac:dyDescent="0.4">
      <c r="A301">
        <v>2</v>
      </c>
      <c r="B301" s="11">
        <v>8494</v>
      </c>
      <c r="C301">
        <v>8494</v>
      </c>
    </row>
    <row r="302" spans="1:3" ht="15" thickBot="1" x14ac:dyDescent="0.4">
      <c r="A302">
        <v>3</v>
      </c>
      <c r="B302" s="11">
        <v>8812</v>
      </c>
      <c r="C302">
        <v>8881</v>
      </c>
    </row>
    <row r="310" spans="1:3" x14ac:dyDescent="0.35">
      <c r="A310" s="6" t="s">
        <v>27</v>
      </c>
      <c r="B310" s="6"/>
      <c r="C310" s="6"/>
    </row>
    <row r="311" spans="1:3" x14ac:dyDescent="0.35">
      <c r="A311" t="s">
        <v>24</v>
      </c>
      <c r="B311" t="s">
        <v>42</v>
      </c>
      <c r="C311" t="s">
        <v>43</v>
      </c>
    </row>
    <row r="312" spans="1:3" x14ac:dyDescent="0.35">
      <c r="A312">
        <v>1</v>
      </c>
      <c r="B312">
        <v>8489</v>
      </c>
      <c r="C312">
        <v>8489</v>
      </c>
    </row>
    <row r="313" spans="1:3" x14ac:dyDescent="0.35">
      <c r="A313">
        <v>2</v>
      </c>
      <c r="B313">
        <v>8477</v>
      </c>
      <c r="C313">
        <v>8487</v>
      </c>
    </row>
    <row r="314" spans="1:3" x14ac:dyDescent="0.35">
      <c r="A314">
        <v>3</v>
      </c>
      <c r="B314">
        <v>8792</v>
      </c>
      <c r="C314">
        <v>8863</v>
      </c>
    </row>
    <row r="323" spans="1:3" x14ac:dyDescent="0.35">
      <c r="A323" s="6" t="s">
        <v>28</v>
      </c>
      <c r="B323" s="6"/>
      <c r="C323" s="6"/>
    </row>
    <row r="324" spans="1:3" x14ac:dyDescent="0.35">
      <c r="A324" t="s">
        <v>24</v>
      </c>
      <c r="B324" t="s">
        <v>42</v>
      </c>
      <c r="C324" t="s">
        <v>43</v>
      </c>
    </row>
    <row r="325" spans="1:3" x14ac:dyDescent="0.35">
      <c r="A325">
        <v>1</v>
      </c>
      <c r="B325">
        <v>8484</v>
      </c>
      <c r="C325">
        <v>8484</v>
      </c>
    </row>
    <row r="326" spans="1:3" x14ac:dyDescent="0.35">
      <c r="A326">
        <v>2</v>
      </c>
      <c r="B326">
        <v>8471</v>
      </c>
      <c r="C326">
        <v>8471</v>
      </c>
    </row>
    <row r="327" spans="1:3" x14ac:dyDescent="0.35">
      <c r="A327">
        <v>3</v>
      </c>
      <c r="B327">
        <v>8787</v>
      </c>
      <c r="C327">
        <v>8858</v>
      </c>
    </row>
    <row r="337" spans="1:15" x14ac:dyDescent="0.35">
      <c r="A337" s="6" t="s">
        <v>29</v>
      </c>
      <c r="B337" s="6"/>
      <c r="C337" s="6"/>
    </row>
    <row r="338" spans="1:15" x14ac:dyDescent="0.35">
      <c r="A338" t="s">
        <v>24</v>
      </c>
      <c r="B338" t="s">
        <v>42</v>
      </c>
      <c r="C338" t="s">
        <v>45</v>
      </c>
    </row>
    <row r="339" spans="1:15" x14ac:dyDescent="0.35">
      <c r="A339">
        <v>1</v>
      </c>
      <c r="B339">
        <v>8484</v>
      </c>
      <c r="C339">
        <v>8484</v>
      </c>
    </row>
    <row r="340" spans="1:15" x14ac:dyDescent="0.35">
      <c r="A340">
        <v>2</v>
      </c>
      <c r="B340">
        <v>8471</v>
      </c>
      <c r="C340">
        <v>8471</v>
      </c>
    </row>
    <row r="341" spans="1:15" x14ac:dyDescent="0.35">
      <c r="A341">
        <v>3</v>
      </c>
      <c r="B341">
        <v>8809</v>
      </c>
      <c r="C341">
        <v>8859</v>
      </c>
    </row>
    <row r="350" spans="1:15" x14ac:dyDescent="0.35">
      <c r="A350" s="7" t="s">
        <v>41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</row>
    <row r="359" spans="1:3" x14ac:dyDescent="0.35">
      <c r="A359" s="6" t="s">
        <v>25</v>
      </c>
      <c r="B359" s="6"/>
      <c r="C359" s="6"/>
    </row>
    <row r="360" spans="1:3" x14ac:dyDescent="0.35">
      <c r="A360" t="s">
        <v>32</v>
      </c>
      <c r="B360" t="s">
        <v>42</v>
      </c>
      <c r="C360" t="s">
        <v>35</v>
      </c>
    </row>
    <row r="361" spans="1:3" x14ac:dyDescent="0.35">
      <c r="A361">
        <v>1</v>
      </c>
      <c r="B361" s="4">
        <v>0</v>
      </c>
      <c r="C361" s="4">
        <v>0</v>
      </c>
    </row>
    <row r="362" spans="1:3" x14ac:dyDescent="0.35">
      <c r="A362">
        <v>2</v>
      </c>
      <c r="B362" s="4">
        <v>0</v>
      </c>
      <c r="C362" s="4">
        <v>0</v>
      </c>
    </row>
    <row r="363" spans="1:3" x14ac:dyDescent="0.35">
      <c r="A363">
        <v>3</v>
      </c>
      <c r="B363" s="4">
        <v>0</v>
      </c>
      <c r="C363" s="4">
        <v>0</v>
      </c>
    </row>
    <row r="364" spans="1:3" x14ac:dyDescent="0.35">
      <c r="B364" s="5"/>
      <c r="C364" s="5"/>
    </row>
    <row r="365" spans="1:3" x14ac:dyDescent="0.35">
      <c r="B365" s="5"/>
      <c r="C365" s="5"/>
    </row>
    <row r="366" spans="1:3" x14ac:dyDescent="0.35">
      <c r="B366" s="5"/>
      <c r="C366" s="5"/>
    </row>
    <row r="374" spans="1:3" x14ac:dyDescent="0.35">
      <c r="A374" s="6" t="s">
        <v>26</v>
      </c>
      <c r="B374" s="6"/>
      <c r="C374" s="6"/>
    </row>
    <row r="375" spans="1:3" x14ac:dyDescent="0.35">
      <c r="A375" t="s">
        <v>32</v>
      </c>
      <c r="B375" t="s">
        <v>34</v>
      </c>
      <c r="C375" t="s">
        <v>43</v>
      </c>
    </row>
    <row r="376" spans="1:3" x14ac:dyDescent="0.35">
      <c r="A376">
        <v>1</v>
      </c>
      <c r="B376" s="4">
        <v>0</v>
      </c>
      <c r="C376" s="4">
        <v>0</v>
      </c>
    </row>
    <row r="377" spans="1:3" x14ac:dyDescent="0.35">
      <c r="A377">
        <v>2</v>
      </c>
      <c r="B377" s="4">
        <v>0</v>
      </c>
      <c r="C377" s="4">
        <v>0</v>
      </c>
    </row>
    <row r="378" spans="1:3" x14ac:dyDescent="0.35">
      <c r="A378">
        <v>3</v>
      </c>
      <c r="B378" s="4">
        <v>0</v>
      </c>
      <c r="C378" s="4">
        <v>0</v>
      </c>
    </row>
    <row r="379" spans="1:3" x14ac:dyDescent="0.35">
      <c r="B379" s="5"/>
      <c r="C379" s="5"/>
    </row>
    <row r="380" spans="1:3" x14ac:dyDescent="0.35">
      <c r="B380" s="5"/>
      <c r="C380" s="5"/>
    </row>
    <row r="381" spans="1:3" x14ac:dyDescent="0.35">
      <c r="B381" s="5"/>
      <c r="C381" s="5"/>
    </row>
    <row r="391" spans="1:3" x14ac:dyDescent="0.35">
      <c r="A391" s="6" t="s">
        <v>27</v>
      </c>
      <c r="B391" s="6"/>
      <c r="C391" s="6"/>
    </row>
    <row r="392" spans="1:3" x14ac:dyDescent="0.35">
      <c r="A392" t="s">
        <v>32</v>
      </c>
      <c r="B392" t="s">
        <v>34</v>
      </c>
      <c r="C392" t="s">
        <v>35</v>
      </c>
    </row>
    <row r="393" spans="1:3" x14ac:dyDescent="0.35">
      <c r="A393">
        <v>1</v>
      </c>
      <c r="B393" s="4">
        <v>0</v>
      </c>
      <c r="C393" s="4">
        <v>0</v>
      </c>
    </row>
    <row r="394" spans="1:3" x14ac:dyDescent="0.35">
      <c r="A394">
        <v>2</v>
      </c>
      <c r="B394" s="4">
        <v>0</v>
      </c>
      <c r="C394" s="4">
        <v>0</v>
      </c>
    </row>
    <row r="395" spans="1:3" x14ac:dyDescent="0.35">
      <c r="A395">
        <v>3</v>
      </c>
      <c r="B395" s="4">
        <v>0</v>
      </c>
      <c r="C395" s="4">
        <v>0</v>
      </c>
    </row>
    <row r="396" spans="1:3" x14ac:dyDescent="0.35">
      <c r="B396" s="5"/>
      <c r="C396" s="5"/>
    </row>
    <row r="397" spans="1:3" x14ac:dyDescent="0.35">
      <c r="B397" s="5"/>
      <c r="C397" s="5"/>
    </row>
    <row r="398" spans="1:3" x14ac:dyDescent="0.35">
      <c r="B398" s="5"/>
      <c r="C398" s="5"/>
    </row>
    <row r="404" spans="1:3" x14ac:dyDescent="0.35">
      <c r="A404" s="6" t="s">
        <v>28</v>
      </c>
      <c r="B404" s="6"/>
      <c r="C404" s="6"/>
    </row>
    <row r="405" spans="1:3" x14ac:dyDescent="0.35">
      <c r="A405" t="s">
        <v>32</v>
      </c>
      <c r="B405" t="s">
        <v>42</v>
      </c>
      <c r="C405" t="s">
        <v>35</v>
      </c>
    </row>
    <row r="406" spans="1:3" x14ac:dyDescent="0.35">
      <c r="A406">
        <v>1</v>
      </c>
      <c r="B406" s="4">
        <v>0</v>
      </c>
      <c r="C406" s="4">
        <v>0</v>
      </c>
    </row>
    <row r="407" spans="1:3" x14ac:dyDescent="0.35">
      <c r="A407">
        <v>2</v>
      </c>
      <c r="B407" s="4">
        <v>0</v>
      </c>
      <c r="C407" s="4">
        <v>0</v>
      </c>
    </row>
    <row r="408" spans="1:3" x14ac:dyDescent="0.35">
      <c r="A408">
        <v>3</v>
      </c>
      <c r="B408" s="4">
        <v>0</v>
      </c>
      <c r="C408" s="4">
        <v>0</v>
      </c>
    </row>
    <row r="409" spans="1:3" x14ac:dyDescent="0.35">
      <c r="B409" s="5"/>
      <c r="C409" s="5"/>
    </row>
    <row r="410" spans="1:3" x14ac:dyDescent="0.35">
      <c r="B410" s="5"/>
      <c r="C410" s="5"/>
    </row>
    <row r="411" spans="1:3" x14ac:dyDescent="0.35">
      <c r="B411" s="5"/>
      <c r="C411" s="5"/>
    </row>
    <row r="420" spans="1:3" x14ac:dyDescent="0.35">
      <c r="A420" s="6" t="s">
        <v>29</v>
      </c>
      <c r="B420" s="6"/>
      <c r="C420" s="6"/>
    </row>
    <row r="421" spans="1:3" x14ac:dyDescent="0.35">
      <c r="A421" t="s">
        <v>32</v>
      </c>
      <c r="B421" t="s">
        <v>34</v>
      </c>
      <c r="C421" t="s">
        <v>35</v>
      </c>
    </row>
    <row r="422" spans="1:3" x14ac:dyDescent="0.35">
      <c r="A422">
        <v>1</v>
      </c>
      <c r="B422" s="4">
        <v>0</v>
      </c>
      <c r="C422" s="4">
        <v>0</v>
      </c>
    </row>
    <row r="423" spans="1:3" x14ac:dyDescent="0.35">
      <c r="A423">
        <v>2</v>
      </c>
      <c r="B423" s="4">
        <v>0</v>
      </c>
      <c r="C423" s="4">
        <v>0</v>
      </c>
    </row>
    <row r="424" spans="1:3" x14ac:dyDescent="0.35">
      <c r="A424">
        <v>3</v>
      </c>
      <c r="B424" s="4">
        <v>0</v>
      </c>
      <c r="C424" s="4">
        <v>0</v>
      </c>
    </row>
    <row r="425" spans="1:3" x14ac:dyDescent="0.35">
      <c r="B425" s="5"/>
      <c r="C425" s="5"/>
    </row>
    <row r="426" spans="1:3" x14ac:dyDescent="0.35">
      <c r="B426" s="5"/>
      <c r="C426" s="5"/>
    </row>
    <row r="427" spans="1:3" x14ac:dyDescent="0.35">
      <c r="B427" s="5"/>
      <c r="C427" s="5"/>
    </row>
  </sheetData>
  <mergeCells count="44">
    <mergeCell ref="A420:C420"/>
    <mergeCell ref="A350:O350"/>
    <mergeCell ref="A323:C323"/>
    <mergeCell ref="A337:C337"/>
    <mergeCell ref="A359:C359"/>
    <mergeCell ref="A374:C374"/>
    <mergeCell ref="A391:C391"/>
    <mergeCell ref="A404:C404"/>
    <mergeCell ref="A280:H280"/>
    <mergeCell ref="A281:H281"/>
    <mergeCell ref="A284:C284"/>
    <mergeCell ref="A298:C298"/>
    <mergeCell ref="A310:C310"/>
    <mergeCell ref="A211:C211"/>
    <mergeCell ref="A225:C225"/>
    <mergeCell ref="A242:C242"/>
    <mergeCell ref="A258:C258"/>
    <mergeCell ref="A17:Z17"/>
    <mergeCell ref="A18:Z18"/>
    <mergeCell ref="B19:E19"/>
    <mergeCell ref="A142:C142"/>
    <mergeCell ref="A159:C159"/>
    <mergeCell ref="A176:M176"/>
    <mergeCell ref="A197:O197"/>
    <mergeCell ref="A199:C199"/>
    <mergeCell ref="A88:R88"/>
    <mergeCell ref="A90:H90"/>
    <mergeCell ref="A91:H91"/>
    <mergeCell ref="A92:C92"/>
    <mergeCell ref="A110:C110"/>
    <mergeCell ref="A127:C127"/>
    <mergeCell ref="A33:H33"/>
    <mergeCell ref="A34:H34"/>
    <mergeCell ref="A52:H52"/>
    <mergeCell ref="A70:H70"/>
    <mergeCell ref="I15:P15"/>
    <mergeCell ref="Q15:X15"/>
    <mergeCell ref="Y15:AF15"/>
    <mergeCell ref="AG15:AN15"/>
    <mergeCell ref="A1:H1"/>
    <mergeCell ref="I1:P1"/>
    <mergeCell ref="Q1:X1"/>
    <mergeCell ref="Y1:AF1"/>
    <mergeCell ref="AG1:AN1"/>
  </mergeCells>
  <pageMargins left="0.7" right="0.7" top="0.75" bottom="0.75" header="0.3" footer="0.3"/>
  <pageSetup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3b494be-d838-46b8-89cd-ada54ed5d85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2D0753BEF9DA749AD5FA91F8973A845" ma:contentTypeVersion="11" ma:contentTypeDescription="Utwórz nowy dokument." ma:contentTypeScope="" ma:versionID="bc26c2f0cabd3d374248cefb22ea1cd9">
  <xsd:schema xmlns:xsd="http://www.w3.org/2001/XMLSchema" xmlns:xs="http://www.w3.org/2001/XMLSchema" xmlns:p="http://schemas.microsoft.com/office/2006/metadata/properties" xmlns:ns3="72b833de-d08c-4b9d-bede-59b1cd40c64a" xmlns:ns4="e3b494be-d838-46b8-89cd-ada54ed5d856" targetNamespace="http://schemas.microsoft.com/office/2006/metadata/properties" ma:root="true" ma:fieldsID="19b4f0ed7b329682751cbb661c4b8071" ns3:_="" ns4:_="">
    <xsd:import namespace="72b833de-d08c-4b9d-bede-59b1cd40c64a"/>
    <xsd:import namespace="e3b494be-d838-46b8-89cd-ada54ed5d85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b833de-d08c-4b9d-bede-59b1cd40c64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b494be-d838-46b8-89cd-ada54ed5d8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9C95F9-3B9F-4132-8C0F-CF61523B5E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0B43A7-757B-42B1-AD70-7072F3D42E46}">
  <ds:schemaRefs>
    <ds:schemaRef ds:uri="http://schemas.microsoft.com/office/infopath/2007/PartnerControls"/>
    <ds:schemaRef ds:uri="http://purl.org/dc/elements/1.1/"/>
    <ds:schemaRef ds:uri="http://purl.org/dc/dcmitype/"/>
    <ds:schemaRef ds:uri="http://www.w3.org/XML/1998/namespace"/>
    <ds:schemaRef ds:uri="72b833de-d08c-4b9d-bede-59b1cd40c64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e3b494be-d838-46b8-89cd-ada54ed5d856"/>
  </ds:schemaRefs>
</ds:datastoreItem>
</file>

<file path=customXml/itemProps3.xml><?xml version="1.0" encoding="utf-8"?>
<ds:datastoreItem xmlns:ds="http://schemas.openxmlformats.org/officeDocument/2006/customXml" ds:itemID="{2CADAD4D-3374-4CB5-8677-ADED7C1788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b833de-d08c-4b9d-bede-59b1cd40c64a"/>
    <ds:schemaRef ds:uri="e3b494be-d838-46b8-89cd-ada54ed5d8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Djesse Mwamba (nd304723)</dc:creator>
  <cp:lastModifiedBy>Nathan Djesse Mwamba (nd304723)</cp:lastModifiedBy>
  <dcterms:created xsi:type="dcterms:W3CDTF">2023-09-23T22:02:36Z</dcterms:created>
  <dcterms:modified xsi:type="dcterms:W3CDTF">2023-10-26T09:09:02Z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0x010100D2D0753BEF9DA749AD5FA91F8973A845</vt:lpwstr>
  </property>
</Properties>
</file>