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E:\College Shit\CGT 290\Assignment 2\"/>
    </mc:Choice>
  </mc:AlternateContent>
  <xr:revisionPtr revIDLastSave="0" documentId="13_ncr:1_{CDF16AF9-DEB0-49BF-8C27-F277630BB173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CGT 270 Topics to Questions Wor" sheetId="1" r:id="rId1"/>
    <sheet name="Q1" sheetId="2" r:id="rId2"/>
    <sheet name="Q2" sheetId="3" r:id="rId3"/>
    <sheet name="Q3" sheetId="4" r:id="rId4"/>
    <sheet name="All Q1_Q3" sheetId="5" r:id="rId5"/>
    <sheet name="Summary" sheetId="6" r:id="rId6"/>
    <sheet name="Graphs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3" i="5" l="1"/>
  <c r="Q23" i="5"/>
  <c r="P23" i="5"/>
  <c r="O23" i="5"/>
  <c r="N23" i="5"/>
  <c r="R22" i="5"/>
  <c r="Q22" i="5"/>
  <c r="P22" i="5"/>
  <c r="O22" i="5"/>
  <c r="N22" i="5"/>
  <c r="G20" i="6" l="1"/>
  <c r="G19" i="6"/>
  <c r="E23" i="6"/>
  <c r="I18" i="6"/>
  <c r="D18" i="6"/>
  <c r="D23" i="6" s="1"/>
  <c r="D15" i="6"/>
  <c r="D20" i="6" s="1"/>
  <c r="D25" i="6" s="1"/>
  <c r="D14" i="6"/>
  <c r="D19" i="6" s="1"/>
  <c r="D24" i="6" s="1"/>
  <c r="D13" i="6"/>
  <c r="D12" i="6"/>
  <c r="D17" i="6" s="1"/>
  <c r="D22" i="6" s="1"/>
  <c r="C12" i="6"/>
  <c r="C17" i="6" s="1"/>
  <c r="C22" i="6" s="1"/>
  <c r="E8" i="6"/>
  <c r="E15" i="6" s="1"/>
  <c r="F8" i="6"/>
  <c r="F15" i="6" s="1"/>
  <c r="G8" i="6"/>
  <c r="G15" i="6" s="1"/>
  <c r="H8" i="6"/>
  <c r="H15" i="6" s="1"/>
  <c r="I8" i="6"/>
  <c r="I15" i="6" s="1"/>
  <c r="E9" i="6"/>
  <c r="E20" i="6" s="1"/>
  <c r="F9" i="6"/>
  <c r="F20" i="6" s="1"/>
  <c r="G9" i="6"/>
  <c r="H9" i="6"/>
  <c r="H20" i="6" s="1"/>
  <c r="I9" i="6"/>
  <c r="I20" i="6" s="1"/>
  <c r="E10" i="6"/>
  <c r="E25" i="6" s="1"/>
  <c r="F10" i="6"/>
  <c r="F25" i="6" s="1"/>
  <c r="G10" i="6"/>
  <c r="G25" i="6" s="1"/>
  <c r="H10" i="6"/>
  <c r="H25" i="6" s="1"/>
  <c r="I10" i="6"/>
  <c r="I25" i="6" s="1"/>
  <c r="E5" i="6"/>
  <c r="E14" i="6" s="1"/>
  <c r="F5" i="6"/>
  <c r="F14" i="6" s="1"/>
  <c r="G5" i="6"/>
  <c r="G14" i="6" s="1"/>
  <c r="H5" i="6"/>
  <c r="H14" i="6" s="1"/>
  <c r="I5" i="6"/>
  <c r="I14" i="6" s="1"/>
  <c r="E6" i="6"/>
  <c r="E19" i="6" s="1"/>
  <c r="F6" i="6"/>
  <c r="F19" i="6" s="1"/>
  <c r="G6" i="6"/>
  <c r="H6" i="6"/>
  <c r="H19" i="6" s="1"/>
  <c r="I6" i="6"/>
  <c r="I19" i="6" s="1"/>
  <c r="E7" i="6"/>
  <c r="E24" i="6" s="1"/>
  <c r="F7" i="6"/>
  <c r="F24" i="6" s="1"/>
  <c r="G7" i="6"/>
  <c r="G24" i="6" s="1"/>
  <c r="H7" i="6"/>
  <c r="H24" i="6" s="1"/>
  <c r="I7" i="6"/>
  <c r="I24" i="6" s="1"/>
  <c r="E1" i="6"/>
  <c r="F1" i="6"/>
  <c r="G1" i="6"/>
  <c r="H1" i="6"/>
  <c r="I1" i="6"/>
  <c r="E2" i="6"/>
  <c r="E13" i="6" s="1"/>
  <c r="F2" i="6"/>
  <c r="F13" i="6" s="1"/>
  <c r="G2" i="6"/>
  <c r="G13" i="6" s="1"/>
  <c r="H2" i="6"/>
  <c r="H13" i="6" s="1"/>
  <c r="I2" i="6"/>
  <c r="I13" i="6" s="1"/>
  <c r="E3" i="6"/>
  <c r="E18" i="6" s="1"/>
  <c r="F3" i="6"/>
  <c r="F18" i="6" s="1"/>
  <c r="G3" i="6"/>
  <c r="G18" i="6" s="1"/>
  <c r="H3" i="6"/>
  <c r="H18" i="6" s="1"/>
  <c r="I3" i="6"/>
  <c r="E4" i="6"/>
  <c r="F4" i="6"/>
  <c r="F23" i="6" s="1"/>
  <c r="G4" i="6"/>
  <c r="G23" i="6" s="1"/>
  <c r="H4" i="6"/>
  <c r="H23" i="6" s="1"/>
  <c r="I4" i="6"/>
  <c r="I23" i="6" s="1"/>
  <c r="D10" i="6" l="1"/>
  <c r="D9" i="6"/>
  <c r="D8" i="6"/>
  <c r="D7" i="6"/>
  <c r="D6" i="6"/>
  <c r="D5" i="6"/>
  <c r="D4" i="6"/>
  <c r="D3" i="6"/>
  <c r="D2" i="6"/>
  <c r="W5" i="5"/>
  <c r="V5" i="5"/>
  <c r="U5" i="5"/>
  <c r="T5" i="5"/>
  <c r="S5" i="5"/>
  <c r="W4" i="5"/>
  <c r="V4" i="5"/>
  <c r="U4" i="5"/>
  <c r="T4" i="5"/>
  <c r="S4" i="5"/>
  <c r="W3" i="5"/>
  <c r="V3" i="5"/>
  <c r="U3" i="5"/>
  <c r="T3" i="5"/>
  <c r="W2" i="5"/>
  <c r="V2" i="5"/>
  <c r="U2" i="5"/>
  <c r="T2" i="5"/>
  <c r="S2" i="5"/>
  <c r="S3" i="5"/>
  <c r="G89" i="5"/>
  <c r="G90" i="5"/>
  <c r="G91" i="5"/>
  <c r="G92" i="5"/>
  <c r="G93" i="5"/>
  <c r="G94" i="5"/>
  <c r="O14" i="5" s="1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88" i="5"/>
  <c r="O13" i="5" s="1"/>
  <c r="I4" i="4"/>
  <c r="I5" i="4"/>
  <c r="I6" i="4"/>
  <c r="I7" i="4"/>
  <c r="I8" i="4"/>
  <c r="V4" i="4" s="1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R3" i="4" s="1"/>
  <c r="I26" i="4"/>
  <c r="N9" i="4" s="1"/>
  <c r="I27" i="4"/>
  <c r="U3" i="4" s="1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2" i="4"/>
  <c r="I3" i="4"/>
  <c r="G6" i="5"/>
  <c r="G3" i="5"/>
  <c r="G4" i="5"/>
  <c r="G5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2" i="5"/>
  <c r="O6" i="5" s="1"/>
  <c r="J10" i="5"/>
  <c r="K10" i="5"/>
  <c r="I11" i="5"/>
  <c r="J11" i="5"/>
  <c r="K11" i="5"/>
  <c r="I12" i="5"/>
  <c r="J12" i="5"/>
  <c r="K12" i="5"/>
  <c r="I13" i="5"/>
  <c r="J13" i="5"/>
  <c r="K13" i="5"/>
  <c r="J14" i="5"/>
  <c r="K14" i="5"/>
  <c r="I17" i="5"/>
  <c r="J17" i="5"/>
  <c r="K17" i="5"/>
  <c r="I18" i="5"/>
  <c r="J18" i="5"/>
  <c r="K18" i="5"/>
  <c r="I19" i="5"/>
  <c r="J19" i="5"/>
  <c r="K19" i="5"/>
  <c r="I20" i="5"/>
  <c r="J20" i="5"/>
  <c r="K20" i="5"/>
  <c r="J21" i="5"/>
  <c r="K21" i="5"/>
  <c r="J5" i="5"/>
  <c r="J4" i="5"/>
  <c r="F46" i="5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J3" i="5"/>
  <c r="F4" i="5"/>
  <c r="F5" i="5" s="1"/>
  <c r="F3" i="5"/>
  <c r="J2" i="5"/>
  <c r="R17" i="4"/>
  <c r="R16" i="4"/>
  <c r="R15" i="4"/>
  <c r="R14" i="4"/>
  <c r="R10" i="4"/>
  <c r="R9" i="4"/>
  <c r="R8" i="4"/>
  <c r="S3" i="4"/>
  <c r="S2" i="4"/>
  <c r="U21" i="4"/>
  <c r="T21" i="4"/>
  <c r="S21" i="4"/>
  <c r="R21" i="4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R3" i="3" s="1"/>
  <c r="I28" i="3"/>
  <c r="I27" i="3"/>
  <c r="I26" i="3"/>
  <c r="I25" i="3"/>
  <c r="S3" i="3" s="1"/>
  <c r="I24" i="3"/>
  <c r="I23" i="3"/>
  <c r="I22" i="3"/>
  <c r="I21" i="3"/>
  <c r="I20" i="3"/>
  <c r="I19" i="3"/>
  <c r="I18" i="3"/>
  <c r="R17" i="3"/>
  <c r="I17" i="3"/>
  <c r="R16" i="3"/>
  <c r="I16" i="3"/>
  <c r="R15" i="3"/>
  <c r="I15" i="3"/>
  <c r="R14" i="3"/>
  <c r="I14" i="3"/>
  <c r="I13" i="3"/>
  <c r="I12" i="3"/>
  <c r="I11" i="3"/>
  <c r="R10" i="3"/>
  <c r="I10" i="3"/>
  <c r="R9" i="3"/>
  <c r="R11" i="3" s="1"/>
  <c r="I9" i="3"/>
  <c r="R8" i="3"/>
  <c r="I8" i="3"/>
  <c r="I7" i="3"/>
  <c r="I6" i="3"/>
  <c r="I5" i="3"/>
  <c r="N6" i="3" s="1"/>
  <c r="I4" i="3"/>
  <c r="I3" i="3"/>
  <c r="I2" i="3"/>
  <c r="S2" i="3" s="1"/>
  <c r="V4" i="2"/>
  <c r="V3" i="2"/>
  <c r="U4" i="2"/>
  <c r="U3" i="2"/>
  <c r="T4" i="2"/>
  <c r="T3" i="2"/>
  <c r="S4" i="2"/>
  <c r="S3" i="2"/>
  <c r="S2" i="2"/>
  <c r="R4" i="2"/>
  <c r="R3" i="2"/>
  <c r="R2" i="2"/>
  <c r="R17" i="2"/>
  <c r="R16" i="2"/>
  <c r="R15" i="2"/>
  <c r="R14" i="2"/>
  <c r="R9" i="2"/>
  <c r="R10" i="2"/>
  <c r="R8" i="2"/>
  <c r="N14" i="2"/>
  <c r="N13" i="2"/>
  <c r="N12" i="2"/>
  <c r="N11" i="2"/>
  <c r="N10" i="2"/>
  <c r="N21" i="2"/>
  <c r="N19" i="2"/>
  <c r="N22" i="2"/>
  <c r="N20" i="2"/>
  <c r="N1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2" i="2"/>
  <c r="O2" i="5" l="1"/>
  <c r="O3" i="5"/>
  <c r="O4" i="5"/>
  <c r="O5" i="5"/>
  <c r="O12" i="5"/>
  <c r="O11" i="5"/>
  <c r="N10" i="4"/>
  <c r="N11" i="4"/>
  <c r="T3" i="4"/>
  <c r="N12" i="4"/>
  <c r="N16" i="4"/>
  <c r="V3" i="4"/>
  <c r="S4" i="4"/>
  <c r="T2" i="4"/>
  <c r="N2" i="4"/>
  <c r="N17" i="4"/>
  <c r="T4" i="4"/>
  <c r="N4" i="4"/>
  <c r="N5" i="4"/>
  <c r="R2" i="4"/>
  <c r="N19" i="4"/>
  <c r="U2" i="4"/>
  <c r="N18" i="4"/>
  <c r="V2" i="4"/>
  <c r="U4" i="4"/>
  <c r="R4" i="4"/>
  <c r="N3" i="4"/>
  <c r="F59" i="5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J6" i="5"/>
  <c r="F6" i="5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R18" i="4"/>
  <c r="S17" i="4" s="1"/>
  <c r="R11" i="4"/>
  <c r="S8" i="4" s="1"/>
  <c r="V4" i="3"/>
  <c r="N21" i="3"/>
  <c r="S4" i="3"/>
  <c r="S15" i="3"/>
  <c r="S10" i="3"/>
  <c r="S8" i="3"/>
  <c r="S14" i="3"/>
  <c r="T2" i="3"/>
  <c r="N11" i="3"/>
  <c r="N19" i="3"/>
  <c r="U2" i="3"/>
  <c r="U3" i="3"/>
  <c r="U4" i="3"/>
  <c r="S9" i="3"/>
  <c r="S11" i="3" s="1"/>
  <c r="T3" i="3"/>
  <c r="N22" i="3"/>
  <c r="V2" i="3"/>
  <c r="V3" i="3"/>
  <c r="N14" i="3"/>
  <c r="N18" i="3"/>
  <c r="N20" i="3"/>
  <c r="T4" i="3"/>
  <c r="N13" i="3"/>
  <c r="N10" i="3"/>
  <c r="N2" i="3"/>
  <c r="N3" i="3"/>
  <c r="N4" i="3"/>
  <c r="N5" i="3"/>
  <c r="N12" i="3"/>
  <c r="R18" i="3"/>
  <c r="S17" i="3" s="1"/>
  <c r="R2" i="3"/>
  <c r="R4" i="3"/>
  <c r="R11" i="2"/>
  <c r="S8" i="2" s="1"/>
  <c r="V2" i="2"/>
  <c r="T2" i="2"/>
  <c r="N15" i="2"/>
  <c r="O14" i="2" s="1"/>
  <c r="V21" i="2" s="1"/>
  <c r="S10" i="2"/>
  <c r="N2" i="2"/>
  <c r="N3" i="2"/>
  <c r="N4" i="2"/>
  <c r="N5" i="2"/>
  <c r="R18" i="2"/>
  <c r="S17" i="2" s="1"/>
  <c r="N6" i="2"/>
  <c r="U2" i="2"/>
  <c r="O15" i="5" l="1"/>
  <c r="P14" i="5" s="1"/>
  <c r="K5" i="5"/>
  <c r="K4" i="5"/>
  <c r="K3" i="5"/>
  <c r="K2" i="5"/>
  <c r="O7" i="5"/>
  <c r="P5" i="5" s="1"/>
  <c r="P12" i="5"/>
  <c r="S16" i="4"/>
  <c r="S14" i="4"/>
  <c r="S15" i="4"/>
  <c r="S9" i="4"/>
  <c r="S11" i="4" s="1"/>
  <c r="S10" i="4"/>
  <c r="N6" i="4"/>
  <c r="O2" i="4" s="1"/>
  <c r="N20" i="4"/>
  <c r="O18" i="4" s="1"/>
  <c r="N13" i="4"/>
  <c r="O13" i="3"/>
  <c r="U21" i="3" s="1"/>
  <c r="S16" i="3"/>
  <c r="S18" i="3" s="1"/>
  <c r="N23" i="3"/>
  <c r="O21" i="3" s="1"/>
  <c r="U22" i="3" s="1"/>
  <c r="O14" i="3"/>
  <c r="V21" i="3" s="1"/>
  <c r="N15" i="3"/>
  <c r="O12" i="3" s="1"/>
  <c r="T21" i="3" s="1"/>
  <c r="N7" i="3"/>
  <c r="O6" i="3" s="1"/>
  <c r="O11" i="3"/>
  <c r="S21" i="3" s="1"/>
  <c r="S9" i="2"/>
  <c r="S11" i="2" s="1"/>
  <c r="S14" i="2"/>
  <c r="S16" i="2"/>
  <c r="O10" i="2"/>
  <c r="R21" i="2" s="1"/>
  <c r="O12" i="2"/>
  <c r="T21" i="2" s="1"/>
  <c r="O13" i="2"/>
  <c r="U21" i="2" s="1"/>
  <c r="O11" i="2"/>
  <c r="S21" i="2" s="1"/>
  <c r="S15" i="2"/>
  <c r="N7" i="2"/>
  <c r="O5" i="2" s="1"/>
  <c r="N23" i="2"/>
  <c r="O20" i="2" s="1"/>
  <c r="T22" i="2" s="1"/>
  <c r="P13" i="5" l="1"/>
  <c r="P11" i="5"/>
  <c r="P15" i="5" s="1"/>
  <c r="P6" i="5"/>
  <c r="P2" i="5"/>
  <c r="P4" i="5"/>
  <c r="P3" i="5"/>
  <c r="K6" i="5"/>
  <c r="S18" i="4"/>
  <c r="O17" i="4"/>
  <c r="S23" i="4" s="1"/>
  <c r="O19" i="4"/>
  <c r="U23" i="4" s="1"/>
  <c r="O16" i="4"/>
  <c r="R23" i="4" s="1"/>
  <c r="O3" i="4"/>
  <c r="O12" i="4"/>
  <c r="U22" i="4" s="1"/>
  <c r="O9" i="4"/>
  <c r="O11" i="4"/>
  <c r="O10" i="4"/>
  <c r="S22" i="4" s="1"/>
  <c r="O5" i="4"/>
  <c r="O4" i="4"/>
  <c r="T23" i="4"/>
  <c r="T22" i="4"/>
  <c r="O4" i="3"/>
  <c r="O2" i="3"/>
  <c r="O18" i="3"/>
  <c r="O20" i="3"/>
  <c r="T22" i="3" s="1"/>
  <c r="O19" i="3"/>
  <c r="S22" i="3" s="1"/>
  <c r="O3" i="3"/>
  <c r="O10" i="3"/>
  <c r="O22" i="3"/>
  <c r="V22" i="3" s="1"/>
  <c r="O5" i="3"/>
  <c r="O15" i="2"/>
  <c r="S18" i="2"/>
  <c r="O18" i="2"/>
  <c r="W21" i="2"/>
  <c r="O4" i="2"/>
  <c r="O6" i="2"/>
  <c r="O2" i="2"/>
  <c r="O3" i="2"/>
  <c r="O7" i="2" s="1"/>
  <c r="R22" i="2"/>
  <c r="O22" i="2"/>
  <c r="V22" i="2" s="1"/>
  <c r="O21" i="2"/>
  <c r="U22" i="2" s="1"/>
  <c r="O19" i="2"/>
  <c r="S22" i="2" s="1"/>
  <c r="P7" i="5" l="1"/>
  <c r="V23" i="4"/>
  <c r="O20" i="4"/>
  <c r="O6" i="4"/>
  <c r="O13" i="4"/>
  <c r="R22" i="4"/>
  <c r="V22" i="4" s="1"/>
  <c r="O7" i="3"/>
  <c r="O15" i="3"/>
  <c r="R21" i="3"/>
  <c r="W21" i="3" s="1"/>
  <c r="O23" i="3"/>
  <c r="R22" i="3"/>
  <c r="W22" i="3" s="1"/>
  <c r="W22" i="2"/>
  <c r="O23" i="2"/>
</calcChain>
</file>

<file path=xl/sharedStrings.xml><?xml version="1.0" encoding="utf-8"?>
<sst xmlns="http://schemas.openxmlformats.org/spreadsheetml/2006/main" count="2287" uniqueCount="200">
  <si>
    <t>Timestamp</t>
  </si>
  <si>
    <t>Date</t>
  </si>
  <si>
    <t>What is your academic status (choose one)</t>
  </si>
  <si>
    <t>What is your major?</t>
  </si>
  <si>
    <t>Select your class section</t>
  </si>
  <si>
    <t>Q1:The worksheet helped me to identify the significance of my topic by helping m e to articulate what I want to find out about the topic.</t>
  </si>
  <si>
    <t>Q1a: If you answered Strongly Disagree or Disagree, please provide a brief explanation.</t>
  </si>
  <si>
    <t>Q2: The worksheet helped me to identify the significance of the topic by helping me to articulate what I want to help my reader understand.</t>
  </si>
  <si>
    <t>Q2a: If you answered Strongly Disagree or Disagree, please provide a brief explanation.</t>
  </si>
  <si>
    <t>2019/08/29 8:56:03 AM EST</t>
  </si>
  <si>
    <t>Senior</t>
  </si>
  <si>
    <t>Virtual Product Integration</t>
  </si>
  <si>
    <t>CGT27000-001 (Tuesday/Thursday)</t>
  </si>
  <si>
    <t>Agree</t>
  </si>
  <si>
    <t>0 - 30 minutes</t>
  </si>
  <si>
    <t>2019/09/03 10:02:37 AM EST</t>
  </si>
  <si>
    <t>Sophomore</t>
  </si>
  <si>
    <t>Data Visualization</t>
  </si>
  <si>
    <t>2019/09/03 8:50:11 PM EST</t>
  </si>
  <si>
    <t>Data Science, Spanish</t>
  </si>
  <si>
    <t>CGT 27000-LC (Wednesday/Friday)</t>
  </si>
  <si>
    <t>Strongly agree</t>
  </si>
  <si>
    <t>30 minutes - 1 hour</t>
  </si>
  <si>
    <t>2019/09/04 8:44:06 AM EST</t>
  </si>
  <si>
    <t>Junior</t>
  </si>
  <si>
    <t>Computer Science, Data Science</t>
  </si>
  <si>
    <t>2019/09/04 8:44:14 AM EST</t>
  </si>
  <si>
    <t>Statistics</t>
  </si>
  <si>
    <t>2019/09/04 8:44:21 AM EST</t>
  </si>
  <si>
    <t>Applied Statistics</t>
  </si>
  <si>
    <t>2019/09/04 8:46:06 AM EST</t>
  </si>
  <si>
    <t>Cyber security</t>
  </si>
  <si>
    <t>2019/09/04 8:46:40 AM EST</t>
  </si>
  <si>
    <t>Cybersecurity</t>
  </si>
  <si>
    <t>Neutral</t>
  </si>
  <si>
    <t>Disagree</t>
  </si>
  <si>
    <t>2019/09/04 8:46:53 AM EST</t>
  </si>
  <si>
    <t>Computer Science</t>
  </si>
  <si>
    <t>2019/09/04 8:49:33 AM EST</t>
  </si>
  <si>
    <t xml:space="preserve">UX Design </t>
  </si>
  <si>
    <t>2019/09/04 8:49:37 AM EST</t>
  </si>
  <si>
    <t>Data Science</t>
  </si>
  <si>
    <t>2019/09/04 8:50:44 AM EST</t>
  </si>
  <si>
    <t xml:space="preserve">Accounting </t>
  </si>
  <si>
    <t>2019/09/04 8:51:21 AM EST</t>
  </si>
  <si>
    <t>2019/09/04 8:51:36 AM EST</t>
  </si>
  <si>
    <t>2019/09/04 8:51:41 AM EST</t>
  </si>
  <si>
    <t>2019/09/04 8:52:02 AM EST</t>
  </si>
  <si>
    <t>Freshman</t>
  </si>
  <si>
    <t>2019/09/04 8:52:28 AM EST</t>
  </si>
  <si>
    <t>Psychology</t>
  </si>
  <si>
    <t>2019/09/04 8:53:03 AM EST</t>
  </si>
  <si>
    <t>civil engineering</t>
  </si>
  <si>
    <t>2019/09/04 8:54:41 AM EST</t>
  </si>
  <si>
    <t>Computer and Information Technology</t>
  </si>
  <si>
    <t>2019/09/04 8:54:44 AM EST</t>
  </si>
  <si>
    <t>Industrial Engineering</t>
  </si>
  <si>
    <t>2019/09/04 8:54:45 AM EST</t>
  </si>
  <si>
    <t>Web Development and Design</t>
  </si>
  <si>
    <t>2019/09/04 12:12:43 PM EST</t>
  </si>
  <si>
    <t>2019/09/10 10:01:28 AM EST</t>
  </si>
  <si>
    <t>Web Development</t>
  </si>
  <si>
    <t>UX Design</t>
  </si>
  <si>
    <t>2019/09/10 10:01:36 AM EST</t>
  </si>
  <si>
    <t>2019/09/10 10:01:54 AM EST</t>
  </si>
  <si>
    <t>Web Programming &amp; Public Relations</t>
  </si>
  <si>
    <t>2019/09/10 10:02:24 AM EST</t>
  </si>
  <si>
    <t>Web Programming and Design</t>
  </si>
  <si>
    <t>N/A</t>
  </si>
  <si>
    <t>2019/09/10 10:45:40 AM EST</t>
  </si>
  <si>
    <t>CGT</t>
  </si>
  <si>
    <t>2019/09/15 3:01:10 AM EST</t>
  </si>
  <si>
    <t>2019/09/16 12:04:58 AM EST</t>
  </si>
  <si>
    <t>2019/09/16 8:43:04 AM EST</t>
  </si>
  <si>
    <t>n/a</t>
  </si>
  <si>
    <t>2019/09/16 10:34:41 PM EST</t>
  </si>
  <si>
    <t>Animation</t>
  </si>
  <si>
    <t>I only decided my topic later, but once I had the idea it was easy from there.</t>
  </si>
  <si>
    <t>2019/09/18 9:33:40 AM EST</t>
  </si>
  <si>
    <t>2019/09/23 9:02:47 PM EST</t>
  </si>
  <si>
    <t>data vis, web</t>
  </si>
  <si>
    <t>2019/09/23 9:49:35 PM EST</t>
  </si>
  <si>
    <t>Web programming &amp; design</t>
  </si>
  <si>
    <t>2019/09/24 8:59:03 AM EST</t>
  </si>
  <si>
    <t>2019/09/24 9:03:30 AM EST</t>
  </si>
  <si>
    <t>2019/09/24 9:09:02 AM EST</t>
  </si>
  <si>
    <t>BIM</t>
  </si>
  <si>
    <t>2019/09/24 10:08:13 AM EST</t>
  </si>
  <si>
    <t>Chemical Engineering</t>
  </si>
  <si>
    <t>1.5 hrs - 2 hours</t>
  </si>
  <si>
    <t>2019/09/24 10:29:03 AM EST</t>
  </si>
  <si>
    <t>web dev</t>
  </si>
  <si>
    <t>2019/09/24 7:46:22 PM EST</t>
  </si>
  <si>
    <t>Web dev</t>
  </si>
  <si>
    <t>2019/09/24 9:07:12 PM EST</t>
  </si>
  <si>
    <t>2019/09/25 12:09:42 PM EST</t>
  </si>
  <si>
    <t>Physics</t>
  </si>
  <si>
    <t>2019/09/25 12:31:45 PM EST</t>
  </si>
  <si>
    <t>Civil engineering</t>
  </si>
  <si>
    <t>StudentID</t>
  </si>
  <si>
    <t>StudentID_5370</t>
  </si>
  <si>
    <t>StudentID_4522</t>
  </si>
  <si>
    <t>StudentID_7449</t>
  </si>
  <si>
    <t>StudentID_9853</t>
  </si>
  <si>
    <t>StudentID_3146</t>
  </si>
  <si>
    <t>StudentID_4160</t>
  </si>
  <si>
    <t>StudentID_7147</t>
  </si>
  <si>
    <t>StudentID_1418</t>
  </si>
  <si>
    <t>StudentID_3876</t>
  </si>
  <si>
    <t>StudentID_1287</t>
  </si>
  <si>
    <t>StudentID_3153</t>
  </si>
  <si>
    <t>StudentID_4794</t>
  </si>
  <si>
    <t>StudentID_4031</t>
  </si>
  <si>
    <t>StudentID_9609</t>
  </si>
  <si>
    <t>StudentID_7367</t>
  </si>
  <si>
    <t>StudentID_0049</t>
  </si>
  <si>
    <t>StudentID_9923</t>
  </si>
  <si>
    <t>StudentID_9887</t>
  </si>
  <si>
    <t>StudentID_2501</t>
  </si>
  <si>
    <t>StudentID_2495</t>
  </si>
  <si>
    <t>StudentID_6720</t>
  </si>
  <si>
    <t>StudentID_5462</t>
  </si>
  <si>
    <t>StudentID_4927</t>
  </si>
  <si>
    <t>StudentID_5389</t>
  </si>
  <si>
    <t>StudentID_9097</t>
  </si>
  <si>
    <t>StudentID_7502</t>
  </si>
  <si>
    <t>StudentID_5337</t>
  </si>
  <si>
    <t>StudentID_1572</t>
  </si>
  <si>
    <t>StudentID_5798</t>
  </si>
  <si>
    <t>StudentID_5283</t>
  </si>
  <si>
    <t>StudentID_4070</t>
  </si>
  <si>
    <t>StudentID_3151</t>
  </si>
  <si>
    <t>StudentID_0038</t>
  </si>
  <si>
    <t>StudentID_7482</t>
  </si>
  <si>
    <t>StudentID_7139</t>
  </si>
  <si>
    <t>StudentID_8333</t>
  </si>
  <si>
    <t>StudentID_6558</t>
  </si>
  <si>
    <t>StudentID_2179</t>
  </si>
  <si>
    <t>StudentID_3986</t>
  </si>
  <si>
    <t>StudentID_8842</t>
  </si>
  <si>
    <t>StudentID_9802</t>
  </si>
  <si>
    <t>StudentID_7164</t>
  </si>
  <si>
    <t>StudentID_0000</t>
  </si>
  <si>
    <t>Q3: On average the total number of hours the group spent on the From Topics to Questions worksheet is:</t>
  </si>
  <si>
    <t>Likert Value</t>
  </si>
  <si>
    <t>All</t>
  </si>
  <si>
    <t>Likert Scale</t>
  </si>
  <si>
    <t>Value</t>
  </si>
  <si>
    <t>Count</t>
  </si>
  <si>
    <t>%</t>
  </si>
  <si>
    <t>Mean</t>
  </si>
  <si>
    <t>Median</t>
  </si>
  <si>
    <t>Mode</t>
  </si>
  <si>
    <t>StdDev</t>
  </si>
  <si>
    <t>Variance</t>
  </si>
  <si>
    <t xml:space="preserve">Strongly disagree </t>
  </si>
  <si>
    <t>Strongly Agree</t>
  </si>
  <si>
    <t>No. of Records</t>
  </si>
  <si>
    <t>Section 001</t>
  </si>
  <si>
    <t>Section LC</t>
  </si>
  <si>
    <t>Strongly Disagree</t>
  </si>
  <si>
    <t>Sanity Check</t>
  </si>
  <si>
    <t>Time Range</t>
  </si>
  <si>
    <t>1 hr - 1.5 hours</t>
  </si>
  <si>
    <t>Percent</t>
  </si>
  <si>
    <t>All Records</t>
  </si>
  <si>
    <t>Strongly disagree</t>
  </si>
  <si>
    <t>All (Excluding Q3)</t>
  </si>
  <si>
    <t>Q1</t>
  </si>
  <si>
    <t>Q1 (Likert Scale)</t>
  </si>
  <si>
    <t>Q2</t>
  </si>
  <si>
    <t>Q2 (Likert Scale)</t>
  </si>
  <si>
    <t>Q3</t>
  </si>
  <si>
    <t>Q3 (Time Scale)</t>
  </si>
  <si>
    <t>Question</t>
  </si>
  <si>
    <t>Likert Value/Time Value</t>
  </si>
  <si>
    <t>Description</t>
  </si>
  <si>
    <t>Q2 (Likert Value)</t>
  </si>
  <si>
    <t>Q1 &amp; Q2 Combined</t>
  </si>
  <si>
    <t>StudentID_4625</t>
  </si>
  <si>
    <t>StudentID_3867</t>
  </si>
  <si>
    <t>Undecided</t>
  </si>
  <si>
    <t>StudentID_9386</t>
  </si>
  <si>
    <t>StudentID_2049</t>
  </si>
  <si>
    <t>CGT2700-001 (Tuesday/Thursday)</t>
  </si>
  <si>
    <t>Civil Engineering</t>
  </si>
  <si>
    <t>Computer Networking Information Technology</t>
  </si>
  <si>
    <t>Secondary Major (If Applicable)</t>
  </si>
  <si>
    <t>Spanish</t>
  </si>
  <si>
    <t>Computer Graphics Technologies</t>
  </si>
  <si>
    <t>Building Information Modeling</t>
  </si>
  <si>
    <t>Public Relations</t>
  </si>
  <si>
    <t>1Q1</t>
  </si>
  <si>
    <t>1Q2</t>
  </si>
  <si>
    <t>1Q3</t>
  </si>
  <si>
    <t>2Q1</t>
  </si>
  <si>
    <t>2Q2</t>
  </si>
  <si>
    <t>3Q1</t>
  </si>
  <si>
    <t>3Q2</t>
  </si>
  <si>
    <t>3Q3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</si>
</sst>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0" fillId="33" borderId="10" xfId="0" applyFill="1" applyBorder="1" applyAlignment="1">
      <alignment wrapText="1"/>
    </xf>
    <xf numFmtId="0" fontId="0" fillId="33" borderId="11" xfId="0" applyFill="1" applyBorder="1"/>
    <xf numFmtId="0" fontId="0" fillId="33" borderId="12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4" borderId="0" xfId="0" applyFill="1"/>
    <xf numFmtId="0" fontId="0" fillId="0" borderId="13" xfId="0" applyBorder="1"/>
    <xf numFmtId="9" fontId="0" fillId="0" borderId="14" xfId="42" applyFont="1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0" borderId="15" xfId="0" applyBorder="1"/>
    <xf numFmtId="0" fontId="0" fillId="0" borderId="16" xfId="0" applyBorder="1"/>
    <xf numFmtId="0" fontId="0" fillId="0" borderId="16" xfId="0" applyBorder="1" applyAlignment="1">
      <alignment horizontal="right"/>
    </xf>
    <xf numFmtId="9" fontId="0" fillId="0" borderId="17" xfId="42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5" borderId="13" xfId="0" applyFill="1" applyBorder="1"/>
    <xf numFmtId="0" fontId="0" fillId="0" borderId="14" xfId="0" applyBorder="1"/>
    <xf numFmtId="0" fontId="0" fillId="35" borderId="11" xfId="0" applyFill="1" applyBorder="1"/>
    <xf numFmtId="0" fontId="0" fillId="35" borderId="12" xfId="0" applyFill="1" applyBorder="1"/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9" fontId="0" fillId="0" borderId="0" xfId="0" applyNumberFormat="1"/>
    <xf numFmtId="0" fontId="0" fillId="35" borderId="0" xfId="0" applyFill="1"/>
    <xf numFmtId="14" fontId="0" fillId="35" borderId="0" xfId="0" applyNumberFormat="1" applyFill="1"/>
    <xf numFmtId="14" fontId="0" fillId="34" borderId="0" xfId="0" applyNumberFormat="1" applyFill="1"/>
    <xf numFmtId="0" fontId="18" fillId="33" borderId="10" xfId="0" applyFont="1" applyFill="1" applyBorder="1" applyAlignment="1">
      <alignment wrapText="1"/>
    </xf>
    <xf numFmtId="0" fontId="18" fillId="33" borderId="11" xfId="0" applyFont="1" applyFill="1" applyBorder="1"/>
    <xf numFmtId="0" fontId="18" fillId="33" borderId="12" xfId="0" applyFont="1" applyFill="1" applyBorder="1"/>
    <xf numFmtId="0" fontId="0" fillId="35" borderId="15" xfId="0" applyFill="1" applyBorder="1"/>
    <xf numFmtId="0" fontId="0" fillId="0" borderId="17" xfId="0" applyBorder="1"/>
    <xf numFmtId="9" fontId="0" fillId="0" borderId="0" xfId="42" applyFont="1"/>
    <xf numFmtId="0" fontId="0" fillId="36" borderId="0" xfId="0" applyFill="1"/>
    <xf numFmtId="0" fontId="0" fillId="0" borderId="0" xfId="0" applyAlignment="1">
      <alignment horizontal="right"/>
    </xf>
    <xf numFmtId="0" fontId="18" fillId="0" borderId="0" xfId="0" applyFont="1" applyAlignment="1">
      <alignment wrapText="1"/>
    </xf>
    <xf numFmtId="0" fontId="18" fillId="0" borderId="0" xfId="0" applyFont="1"/>
    <xf numFmtId="0" fontId="0" fillId="0" borderId="0" xfId="0" applyFill="1"/>
    <xf numFmtId="0" fontId="16" fillId="0" borderId="0" xfId="0" applyFont="1"/>
    <xf numFmtId="0" fontId="0" fillId="0" borderId="0" xfId="0" applyBorder="1"/>
    <xf numFmtId="0" fontId="0" fillId="37" borderId="0" xfId="0" applyFill="1"/>
    <xf numFmtId="0" fontId="0" fillId="38" borderId="0" xfId="0" applyFill="1"/>
    <xf numFmtId="0" fontId="0" fillId="0" borderId="0" xfId="0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Q1 - Section 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'Q1'!$Q$21</c:f>
              <c:strCache>
                <c:ptCount val="1"/>
                <c:pt idx="0">
                  <c:v>Section 001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'Q1'!$R$20:$W$20</c15:sqref>
                  </c15:fullRef>
                </c:ext>
              </c:extLst>
              <c:f>'Q1'!$R$20:$V$20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'Q1'!$R$21:$W$21</c15:sqref>
                  </c15:fullRef>
                </c:ext>
              </c:extLst>
              <c:f>'Q1'!$R$21:$V$21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0.7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4-4183-9805-7FC14107E892}"/>
            </c:ext>
          </c:extLst>
        </c:ser>
        <c:ser>
          <c:idx val="1"/>
          <c:order val="1"/>
          <c:tx>
            <c:strRef>
              <c:f>'Q1'!$Q$22</c:f>
              <c:strCache>
                <c:ptCount val="1"/>
                <c:pt idx="0">
                  <c:v>Section LC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'Q1'!$R$20:$W$20</c15:sqref>
                  </c15:fullRef>
                </c:ext>
              </c:extLst>
              <c:f>'Q1'!$R$20:$V$20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'Q1'!$R$22:$W$22</c15:sqref>
                  </c15:fullRef>
                </c:ext>
              </c:extLst>
              <c:f>'Q1'!$R$22:$V$22</c:f>
              <c:numCache>
                <c:formatCode>0%</c:formatCode>
                <c:ptCount val="5"/>
                <c:pt idx="0">
                  <c:v>0</c:v>
                </c:pt>
                <c:pt idx="1">
                  <c:v>4.3478260869565216E-2</c:v>
                </c:pt>
                <c:pt idx="2">
                  <c:v>0.21739130434782608</c:v>
                </c:pt>
                <c:pt idx="3">
                  <c:v>0.69565217391304346</c:v>
                </c:pt>
                <c:pt idx="4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4-4183-9805-7FC14107E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30657744"/>
        <c:axId val="530658400"/>
      </c:barChart>
      <c:catAx>
        <c:axId val="530657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58400"/>
        <c:crosses val="autoZero"/>
        <c:auto val="1"/>
        <c:lblAlgn val="ctr"/>
        <c:lblOffset val="100"/>
        <c:noMultiLvlLbl val="0"/>
      </c:catAx>
      <c:valAx>
        <c:axId val="53065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5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Q2 - Section 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'Q2'!$Q$21</c:f>
              <c:strCache>
                <c:ptCount val="1"/>
                <c:pt idx="0">
                  <c:v>Section 001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'Q2'!$R$20:$W$20</c15:sqref>
                  </c15:fullRef>
                </c:ext>
              </c:extLst>
              <c:f>'Q2'!$R$20:$V$20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'Q2'!$R$21:$W$21</c15:sqref>
                  </c15:fullRef>
                </c:ext>
              </c:extLst>
              <c:f>'Q2'!$R$21:$V$21</c:f>
              <c:numCache>
                <c:formatCode>0%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0.3</c:v>
                </c:pt>
                <c:pt idx="3">
                  <c:v>0.65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F-4216-ACFB-ACE57FD94ECA}"/>
            </c:ext>
          </c:extLst>
        </c:ser>
        <c:ser>
          <c:idx val="1"/>
          <c:order val="1"/>
          <c:tx>
            <c:strRef>
              <c:f>'Q2'!$Q$22</c:f>
              <c:strCache>
                <c:ptCount val="1"/>
                <c:pt idx="0">
                  <c:v>Section LC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'Q2'!$R$20:$W$20</c15:sqref>
                  </c15:fullRef>
                </c:ext>
              </c:extLst>
              <c:f>'Q2'!$R$20:$V$20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'Q2'!$R$22:$W$22</c15:sqref>
                  </c15:fullRef>
                </c:ext>
              </c:extLst>
              <c:f>'Q2'!$R$22:$V$22</c:f>
              <c:numCache>
                <c:formatCode>0%</c:formatCode>
                <c:ptCount val="5"/>
                <c:pt idx="0">
                  <c:v>0</c:v>
                </c:pt>
                <c:pt idx="1">
                  <c:v>8.6956521739130432E-2</c:v>
                </c:pt>
                <c:pt idx="2">
                  <c:v>0.21739130434782608</c:v>
                </c:pt>
                <c:pt idx="3">
                  <c:v>0.69565217391304346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F-4216-ACFB-ACE57FD94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63181320"/>
        <c:axId val="463178368"/>
      </c:barChart>
      <c:catAx>
        <c:axId val="463181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78368"/>
        <c:crosses val="autoZero"/>
        <c:auto val="1"/>
        <c:lblAlgn val="ctr"/>
        <c:lblOffset val="100"/>
        <c:noMultiLvlLbl val="0"/>
      </c:catAx>
      <c:valAx>
        <c:axId val="46317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8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Q3 - Section 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'Q3'!$Q$22</c:f>
              <c:strCache>
                <c:ptCount val="1"/>
                <c:pt idx="0">
                  <c:v>Section 001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'Q3'!$R$21:$V$21</c15:sqref>
                  </c15:fullRef>
                </c:ext>
              </c:extLst>
              <c:f>'Q3'!$R$21:$U$21</c:f>
              <c:strCache>
                <c:ptCount val="4"/>
                <c:pt idx="0">
                  <c:v>0 - 30 minutes</c:v>
                </c:pt>
                <c:pt idx="1">
                  <c:v>30 minutes - 1 hour</c:v>
                </c:pt>
                <c:pt idx="2">
                  <c:v>1 hr - 1.5 hours</c:v>
                </c:pt>
                <c:pt idx="3">
                  <c:v>1.5 hrs - 2 hours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'Q3'!$R$22:$V$22</c15:sqref>
                  </c15:fullRef>
                </c:ext>
              </c:extLst>
              <c:f>'Q3'!$R$22:$U$22</c:f>
              <c:numCache>
                <c:formatCode>0%</c:formatCode>
                <c:ptCount val="4"/>
                <c:pt idx="0">
                  <c:v>0.4</c:v>
                </c:pt>
                <c:pt idx="1">
                  <c:v>0.55000000000000004</c:v>
                </c:pt>
                <c:pt idx="2">
                  <c:v>0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B-41F0-8402-274E3D93B5FD}"/>
            </c:ext>
          </c:extLst>
        </c:ser>
        <c:ser>
          <c:idx val="1"/>
          <c:order val="1"/>
          <c:tx>
            <c:strRef>
              <c:f>'Q3'!$Q$23</c:f>
              <c:strCache>
                <c:ptCount val="1"/>
                <c:pt idx="0">
                  <c:v>Section LC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'Q3'!$R$21:$V$21</c15:sqref>
                  </c15:fullRef>
                </c:ext>
              </c:extLst>
              <c:f>'Q3'!$R$21:$U$21</c:f>
              <c:strCache>
                <c:ptCount val="4"/>
                <c:pt idx="0">
                  <c:v>0 - 30 minutes</c:v>
                </c:pt>
                <c:pt idx="1">
                  <c:v>30 minutes - 1 hour</c:v>
                </c:pt>
                <c:pt idx="2">
                  <c:v>1 hr - 1.5 hours</c:v>
                </c:pt>
                <c:pt idx="3">
                  <c:v>1.5 hrs - 2 hours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'Q3'!$R$23:$V$23</c15:sqref>
                  </c15:fullRef>
                </c:ext>
              </c:extLst>
              <c:f>'Q3'!$R$23:$U$23</c:f>
              <c:numCache>
                <c:formatCode>0%</c:formatCode>
                <c:ptCount val="4"/>
                <c:pt idx="0">
                  <c:v>0.69565217391304346</c:v>
                </c:pt>
                <c:pt idx="1">
                  <c:v>0.30434782608695654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B-41F0-8402-274E3D93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42594920"/>
        <c:axId val="542595576"/>
      </c:barChart>
      <c:catAx>
        <c:axId val="542594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95576"/>
        <c:crosses val="autoZero"/>
        <c:auto val="1"/>
        <c:lblAlgn val="ctr"/>
        <c:lblOffset val="100"/>
        <c:noMultiLvlLbl val="0"/>
      </c:catAx>
      <c:valAx>
        <c:axId val="54259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9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Mean Among Sections - Topics to Questions </a:t>
            </a:r>
          </a:p>
          <a:p>
            <a:pPr>
              <a:defRPr/>
            </a:pPr>
            <a:r>
              <a:rPr lang="en-US"/>
              <a:t>n=130 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D34-48B0-A383-6D9010A60968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D34-48B0-A383-6D9010A60968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D34-48B0-A383-6D9010A609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0307864"/>
        <c:axId val="530310160"/>
      </c:barChart>
      <c:catAx>
        <c:axId val="53030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10160"/>
        <c:crosses val="autoZero"/>
        <c:auto val="1"/>
        <c:lblAlgn val="ctr"/>
        <c:lblOffset val="100"/>
        <c:noMultiLvlLbl val="0"/>
      </c:catAx>
      <c:valAx>
        <c:axId val="5303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0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001 Mean by Question</a:t>
            </a:r>
          </a:p>
          <a:p>
            <a:pPr>
              <a:defRPr/>
            </a:pPr>
            <a:r>
              <a:rPr lang="en-US"/>
              <a:t>n = 20 Responses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Summary!$E$17</c:f>
              <c:strCache>
                <c:ptCount val="1"/>
                <c:pt idx="0">
                  <c:v>Mean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Summary!$C$18:$D$20</c:f>
              <c:multiLvlStrCache>
                <c:ptCount val="3"/>
                <c:lvl>
                  <c:pt idx="0">
                    <c:v>Q1 (Likert Scale)</c:v>
                  </c:pt>
                  <c:pt idx="1">
                    <c:v>Q2 (Likert Value)</c:v>
                  </c:pt>
                  <c:pt idx="2">
                    <c:v>Q3 (Time Scale)</c:v>
                  </c:pt>
                </c:lvl>
                <c:lvl>
                  <c:pt idx="0">
                    <c:v>Section 001</c:v>
                  </c:pt>
                  <c:pt idx="1">
                    <c:v>Section 001</c:v>
                  </c:pt>
                  <c:pt idx="2">
                    <c:v>Section 001</c:v>
                  </c:pt>
                </c:lvl>
              </c:multiLvlStrCache>
            </c:multiLvlStrRef>
          </c:cat>
          <c:val>
            <c:numRef>
              <c:f>Summary!$E$18:$E$20</c:f>
              <c:numCache>
                <c:formatCode>General</c:formatCode>
                <c:ptCount val="3"/>
                <c:pt idx="0">
                  <c:v>3.8</c:v>
                </c:pt>
                <c:pt idx="1">
                  <c:v>3.6</c:v>
                </c:pt>
                <c:pt idx="2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6-4E07-8061-F7AA9F3F81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2243504"/>
        <c:axId val="5322441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Summary!$F$17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Summary!$C$18:$D$20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Q1 (Likert Scale)</c:v>
                        </c:pt>
                        <c:pt idx="1">
                          <c:v>Q2 (Likert Value)</c:v>
                        </c:pt>
                        <c:pt idx="2">
                          <c:v>Q3 (Time Scale)</c:v>
                        </c:pt>
                      </c:lvl>
                      <c:lvl>
                        <c:pt idx="0">
                          <c:v>Section 001</c:v>
                        </c:pt>
                        <c:pt idx="1">
                          <c:v>Section 001</c:v>
                        </c:pt>
                        <c:pt idx="2">
                          <c:v>Section 001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Summary!$F$18:$F$20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</c:v>
                      </c:pt>
                      <c:pt idx="1">
                        <c:v>4</c:v>
                      </c:pt>
                      <c:pt idx="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4B6-4E07-8061-F7AA9F3F815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Summary!$G$17</c15:sqref>
                        </c15:formulaRef>
                      </c:ext>
                    </c:extLst>
                    <c:strCache>
                      <c:ptCount val="1"/>
                      <c:pt idx="0">
                        <c:v>Mode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Summary!$C$18:$D$20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Q1 (Likert Scale)</c:v>
                        </c:pt>
                        <c:pt idx="1">
                          <c:v>Q2 (Likert Value)</c:v>
                        </c:pt>
                        <c:pt idx="2">
                          <c:v>Q3 (Time Scale)</c:v>
                        </c:pt>
                      </c:lvl>
                      <c:lvl>
                        <c:pt idx="0">
                          <c:v>Section 001</c:v>
                        </c:pt>
                        <c:pt idx="1">
                          <c:v>Section 001</c:v>
                        </c:pt>
                        <c:pt idx="2">
                          <c:v>Section 001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Summary!$G$18:$G$20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</c:v>
                      </c:pt>
                      <c:pt idx="1">
                        <c:v>4</c:v>
                      </c:pt>
                      <c:pt idx="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B6-4E07-8061-F7AA9F3F815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Summary!$H$17</c15:sqref>
                        </c15:formulaRef>
                      </c:ext>
                    </c:extLst>
                    <c:strCache>
                      <c:ptCount val="1"/>
                      <c:pt idx="0">
                        <c:v>StdDev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Summary!$C$18:$D$20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Q1 (Likert Scale)</c:v>
                        </c:pt>
                        <c:pt idx="1">
                          <c:v>Q2 (Likert Value)</c:v>
                        </c:pt>
                        <c:pt idx="2">
                          <c:v>Q3 (Time Scale)</c:v>
                        </c:pt>
                      </c:lvl>
                      <c:lvl>
                        <c:pt idx="0">
                          <c:v>Section 001</c:v>
                        </c:pt>
                        <c:pt idx="1">
                          <c:v>Section 001</c:v>
                        </c:pt>
                        <c:pt idx="2">
                          <c:v>Section 001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Summary!$H$18:$H$20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0.50990195135927852</c:v>
                      </c:pt>
                      <c:pt idx="1">
                        <c:v>0.5830951894845301</c:v>
                      </c:pt>
                      <c:pt idx="2">
                        <c:v>0.71414284285428498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B6-4E07-8061-F7AA9F3F815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Summary!$I$17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Summary!$C$18:$D$20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Q1 (Likert Scale)</c:v>
                        </c:pt>
                        <c:pt idx="1">
                          <c:v>Q2 (Likert Value)</c:v>
                        </c:pt>
                        <c:pt idx="2">
                          <c:v>Q3 (Time Scale)</c:v>
                        </c:pt>
                      </c:lvl>
                      <c:lvl>
                        <c:pt idx="0">
                          <c:v>Section 001</c:v>
                        </c:pt>
                        <c:pt idx="1">
                          <c:v>Section 001</c:v>
                        </c:pt>
                        <c:pt idx="2">
                          <c:v>Section 001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Summary!$I$18:$I$20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0.26</c:v>
                      </c:pt>
                      <c:pt idx="1">
                        <c:v>0.34</c:v>
                      </c:pt>
                      <c:pt idx="2">
                        <c:v>0.51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B6-4E07-8061-F7AA9F3F8153}"/>
                  </c:ext>
                </c:extLst>
              </c15:ser>
            </c15:filteredBarSeries>
          </c:ext>
        </c:extLst>
      </c:barChart>
      <c:catAx>
        <c:axId val="53224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44160"/>
        <c:crosses val="autoZero"/>
        <c:auto val="1"/>
        <c:lblAlgn val="ctr"/>
        <c:lblOffset val="100"/>
        <c:noMultiLvlLbl val="0"/>
      </c:catAx>
      <c:valAx>
        <c:axId val="5322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4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LC Mean by Question</a:t>
            </a:r>
          </a:p>
          <a:p>
            <a:pPr>
              <a:defRPr/>
            </a:pPr>
            <a:r>
              <a:rPr lang="en-US"/>
              <a:t>n=23 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Summary!$E$22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Summary!$C$23:$D$25</c:f>
              <c:multiLvlStrCache>
                <c:ptCount val="3"/>
                <c:lvl>
                  <c:pt idx="0">
                    <c:v>Q1 (Likert Scale)</c:v>
                  </c:pt>
                  <c:pt idx="1">
                    <c:v>Q2 (Likert Value)</c:v>
                  </c:pt>
                  <c:pt idx="2">
                    <c:v>Q3 (Time Scale)</c:v>
                  </c:pt>
                </c:lvl>
                <c:lvl>
                  <c:pt idx="0">
                    <c:v>Section LC</c:v>
                  </c:pt>
                  <c:pt idx="1">
                    <c:v>Section LC</c:v>
                  </c:pt>
                  <c:pt idx="2">
                    <c:v>Section LC</c:v>
                  </c:pt>
                </c:lvl>
              </c:multiLvlStrCache>
            </c:multiLvlStrRef>
          </c:cat>
          <c:val>
            <c:numRef>
              <c:f>Summary!$E$23:$E$25</c:f>
              <c:numCache>
                <c:formatCode>General</c:formatCode>
                <c:ptCount val="3"/>
                <c:pt idx="0">
                  <c:v>3.7391304347826089</c:v>
                </c:pt>
                <c:pt idx="1">
                  <c:v>3.6086956521739131</c:v>
                </c:pt>
                <c:pt idx="2">
                  <c:v>1.3043478260869565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5-42D9-BB6B-8290E14CE09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8360440"/>
        <c:axId val="5783607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Summary!$F$22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Summary!$C$23:$D$25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Q1 (Likert Scale)</c:v>
                        </c:pt>
                        <c:pt idx="1">
                          <c:v>Q2 (Likert Value)</c:v>
                        </c:pt>
                        <c:pt idx="2">
                          <c:v>Q3 (Time Scale)</c:v>
                        </c:pt>
                      </c:lvl>
                      <c:lvl>
                        <c:pt idx="0">
                          <c:v>Section LC</c:v>
                        </c:pt>
                        <c:pt idx="1">
                          <c:v>Section LC</c:v>
                        </c:pt>
                        <c:pt idx="2">
                          <c:v>Section LC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Summary!$F$23:$F$25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</c:v>
                      </c:pt>
                      <c:pt idx="1">
                        <c:v>4</c:v>
                      </c:pt>
                      <c:pt idx="2">
                        <c:v>1.5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F15-42D9-BB6B-8290E14CE09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Summary!$G$22</c15:sqref>
                        </c15:formulaRef>
                      </c:ext>
                    </c:extLst>
                    <c:strCache>
                      <c:ptCount val="1"/>
                      <c:pt idx="0">
                        <c:v>Mode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Summary!$C$23:$D$25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Q1 (Likert Scale)</c:v>
                        </c:pt>
                        <c:pt idx="1">
                          <c:v>Q2 (Likert Value)</c:v>
                        </c:pt>
                        <c:pt idx="2">
                          <c:v>Q3 (Time Scale)</c:v>
                        </c:pt>
                      </c:lvl>
                      <c:lvl>
                        <c:pt idx="0">
                          <c:v>Section LC</c:v>
                        </c:pt>
                        <c:pt idx="1">
                          <c:v>Section LC</c:v>
                        </c:pt>
                        <c:pt idx="2">
                          <c:v>Section LC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Summary!$G$23:$G$25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</c:v>
                      </c:pt>
                      <c:pt idx="1">
                        <c:v>4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F15-42D9-BB6B-8290E14CE09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Summary!$H$22</c15:sqref>
                        </c15:formulaRef>
                      </c:ext>
                    </c:extLst>
                    <c:strCache>
                      <c:ptCount val="1"/>
                      <c:pt idx="0">
                        <c:v>StdDev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Summary!$C$23:$D$25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Q1 (Likert Scale)</c:v>
                        </c:pt>
                        <c:pt idx="1">
                          <c:v>Q2 (Likert Value)</c:v>
                        </c:pt>
                        <c:pt idx="2">
                          <c:v>Q3 (Time Scale)</c:v>
                        </c:pt>
                      </c:lvl>
                      <c:lvl>
                        <c:pt idx="0">
                          <c:v>Section LC</c:v>
                        </c:pt>
                        <c:pt idx="1">
                          <c:v>Section LC</c:v>
                        </c:pt>
                        <c:pt idx="2">
                          <c:v>Section LC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Summary!$H$23:$H$25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0.60558209900800519</c:v>
                      </c:pt>
                      <c:pt idx="1">
                        <c:v>0.64194882870580006</c:v>
                      </c:pt>
                      <c:pt idx="2">
                        <c:v>0.46013066279384185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F15-42D9-BB6B-8290E14CE09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Summary!$I$22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Summary!$C$23:$D$25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Q1 (Likert Scale)</c:v>
                        </c:pt>
                        <c:pt idx="1">
                          <c:v>Q2 (Likert Value)</c:v>
                        </c:pt>
                        <c:pt idx="2">
                          <c:v>Q3 (Time Scale)</c:v>
                        </c:pt>
                      </c:lvl>
                      <c:lvl>
                        <c:pt idx="0">
                          <c:v>Section LC</c:v>
                        </c:pt>
                        <c:pt idx="1">
                          <c:v>Section LC</c:v>
                        </c:pt>
                        <c:pt idx="2">
                          <c:v>Section LC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Summary!$I$23:$I$25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0.3667296786389414</c:v>
                      </c:pt>
                      <c:pt idx="1">
                        <c:v>0.41209829867674858</c:v>
                      </c:pt>
                      <c:pt idx="2">
                        <c:v>0.21172022684310018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F15-42D9-BB6B-8290E14CE091}"/>
                  </c:ext>
                </c:extLst>
              </c15:ser>
            </c15:filteredBarSeries>
          </c:ext>
        </c:extLst>
      </c:barChart>
      <c:catAx>
        <c:axId val="57836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60768"/>
        <c:crosses val="autoZero"/>
        <c:auto val="1"/>
        <c:lblAlgn val="ctr"/>
        <c:lblOffset val="100"/>
        <c:noMultiLvlLbl val="0"/>
      </c:catAx>
      <c:valAx>
        <c:axId val="5783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6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</xdr:colOff>
      <xdr:row>44</xdr:row>
      <xdr:rowOff>101916</xdr:rowOff>
    </xdr:from>
    <xdr:to>
      <xdr:col>9</xdr:col>
      <xdr:colOff>421004</xdr:colOff>
      <xdr:row>69</xdr:row>
      <xdr:rowOff>140969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3CDAE-1B86-4370-9799-9E1CFA601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220979</xdr:colOff>
      <xdr:row>44</xdr:row>
      <xdr:rowOff>97155</xdr:rowOff>
    </xdr:from>
    <xdr:to>
      <xdr:col>20</xdr:col>
      <xdr:colOff>40004</xdr:colOff>
      <xdr:row>69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674120-910A-41AC-8A4D-4AAE77C4F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</xdr:colOff>
      <xdr:row>72</xdr:row>
      <xdr:rowOff>51434</xdr:rowOff>
    </xdr:from>
    <xdr:to>
      <xdr:col>9</xdr:col>
      <xdr:colOff>401955</xdr:colOff>
      <xdr:row>97</xdr:row>
      <xdr:rowOff>70484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5B3F4E-9028-406E-A965-11CC5AEDE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581025</xdr:colOff>
      <xdr:row>3</xdr:row>
      <xdr:rowOff>121920</xdr:rowOff>
    </xdr:from>
    <xdr:to>
      <xdr:col>10</xdr:col>
      <xdr:colOff>56198</xdr:colOff>
      <xdr:row>24</xdr:row>
      <xdr:rowOff>60008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BB2F2E-DF90-4970-8B0B-A6F2E369C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190500</xdr:colOff>
      <xdr:row>3</xdr:row>
      <xdr:rowOff>53340</xdr:rowOff>
    </xdr:from>
    <xdr:to>
      <xdr:col>19</xdr:col>
      <xdr:colOff>552450</xdr:colOff>
      <xdr:row>23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B4D156-6F15-49DE-A7AF-AC0617E84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156209</xdr:colOff>
      <xdr:row>23</xdr:row>
      <xdr:rowOff>131445</xdr:rowOff>
    </xdr:from>
    <xdr:to>
      <xdr:col>19</xdr:col>
      <xdr:colOff>527684</xdr:colOff>
      <xdr:row>43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00E405-1C2B-45B6-90F2-B87F7FCE5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llege%20Shit/CGT%20290/Assignment%201/Topics%20to%20Questions%20Worksheet%20Assessment_Nathan%20Kan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GT 270 Topics to Questions (2)"/>
      <sheetName val="Q1"/>
      <sheetName val="Q2"/>
      <sheetName val="Q3"/>
      <sheetName val="All_Q1_Q3"/>
      <sheetName val="Summary"/>
      <sheetName val="Graphs"/>
    </sheetNames>
    <sheetDataSet>
      <sheetData sheetId="0"/>
      <sheetData sheetId="1">
        <row r="2">
          <cell r="Q2" t="str">
            <v>All</v>
          </cell>
        </row>
        <row r="3">
          <cell r="Q3" t="str">
            <v>CGT27000-001 (Tuesday/Thursday)</v>
          </cell>
        </row>
        <row r="4">
          <cell r="Q4" t="str">
            <v>CGT 27000-LC (Wednesday/Friday)</v>
          </cell>
        </row>
      </sheetData>
      <sheetData sheetId="2">
        <row r="2">
          <cell r="Q2" t="str">
            <v>All</v>
          </cell>
        </row>
        <row r="3">
          <cell r="Q3" t="str">
            <v>CGT27000-001 (Tuesday/Thursday)</v>
          </cell>
        </row>
        <row r="4">
          <cell r="Q4" t="str">
            <v>CGT 27000-LC (Wednesday/Friday)</v>
          </cell>
        </row>
      </sheetData>
      <sheetData sheetId="3">
        <row r="2">
          <cell r="Q2" t="str">
            <v>All</v>
          </cell>
        </row>
        <row r="3">
          <cell r="Q3" t="str">
            <v>CGT27000-001 (Tuesday/Thursday)</v>
          </cell>
        </row>
        <row r="4">
          <cell r="Q4" t="str">
            <v>CGT 27000-LC (Wednesday/Friday)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topLeftCell="E1" workbookViewId="0">
      <selection activeCell="O2" sqref="O2"/>
    </sheetView>
  </sheetViews>
  <sheetFormatPr defaultRowHeight="14.4" x14ac:dyDescent="0.3"/>
  <cols>
    <col min="1" max="1" width="15.44140625" customWidth="1"/>
    <col min="2" max="2" width="36.44140625" bestFit="1" customWidth="1"/>
    <col min="3" max="3" width="33.109375" bestFit="1" customWidth="1"/>
    <col min="4" max="4" width="33.109375" style="51" customWidth="1"/>
    <col min="5" max="5" width="29.88671875" bestFit="1" customWidth="1"/>
    <col min="6" max="7" width="29.88671875" style="51" customWidth="1"/>
    <col min="8" max="8" width="34.88671875" style="51" bestFit="1" customWidth="1"/>
    <col min="9" max="9" width="30.33203125" bestFit="1" customWidth="1"/>
    <col min="10" max="10" width="14" hidden="1" customWidth="1"/>
    <col min="11" max="11" width="30.5546875" bestFit="1" customWidth="1"/>
    <col min="12" max="12" width="0" hidden="1" customWidth="1"/>
    <col min="13" max="13" width="18.6640625" bestFit="1" customWidth="1"/>
    <col min="14" max="14" width="26" bestFit="1" customWidth="1"/>
    <col min="15" max="15" width="26.88671875" bestFit="1" customWidth="1"/>
  </cols>
  <sheetData>
    <row r="1" spans="1:15" ht="63.6" customHeight="1" x14ac:dyDescent="0.3">
      <c r="A1" t="s">
        <v>99</v>
      </c>
      <c r="B1" t="s">
        <v>2</v>
      </c>
      <c r="C1" t="s">
        <v>3</v>
      </c>
      <c r="D1" s="51" t="s">
        <v>187</v>
      </c>
      <c r="E1" t="s">
        <v>4</v>
      </c>
      <c r="F1" s="1" t="s">
        <v>192</v>
      </c>
      <c r="G1" s="1" t="s">
        <v>193</v>
      </c>
      <c r="H1" s="1" t="s">
        <v>194</v>
      </c>
      <c r="I1" s="1" t="s">
        <v>195</v>
      </c>
      <c r="J1" s="1" t="s">
        <v>6</v>
      </c>
      <c r="K1" s="1" t="s">
        <v>196</v>
      </c>
      <c r="L1" t="s">
        <v>8</v>
      </c>
      <c r="M1" s="1" t="s">
        <v>197</v>
      </c>
      <c r="N1" s="1" t="s">
        <v>198</v>
      </c>
      <c r="O1" s="1" t="s">
        <v>199</v>
      </c>
    </row>
    <row r="2" spans="1:15" x14ac:dyDescent="0.3">
      <c r="A2" t="s">
        <v>142</v>
      </c>
      <c r="B2" t="s">
        <v>16</v>
      </c>
      <c r="C2" t="s">
        <v>185</v>
      </c>
      <c r="D2" s="51" t="s">
        <v>74</v>
      </c>
      <c r="E2" t="s">
        <v>20</v>
      </c>
      <c r="F2" s="51" t="s">
        <v>13</v>
      </c>
      <c r="G2" s="51" t="s">
        <v>13</v>
      </c>
      <c r="H2" s="51" t="s">
        <v>35</v>
      </c>
      <c r="I2" t="s">
        <v>13</v>
      </c>
      <c r="K2" t="s">
        <v>13</v>
      </c>
      <c r="M2" s="50" t="s">
        <v>13</v>
      </c>
      <c r="N2" s="50" t="s">
        <v>13</v>
      </c>
      <c r="O2" s="50" t="s">
        <v>13</v>
      </c>
    </row>
    <row r="3" spans="1:15" x14ac:dyDescent="0.3">
      <c r="A3" t="s">
        <v>115</v>
      </c>
      <c r="B3" t="s">
        <v>48</v>
      </c>
      <c r="C3" t="s">
        <v>41</v>
      </c>
      <c r="D3" s="51" t="s">
        <v>74</v>
      </c>
      <c r="E3" t="s">
        <v>20</v>
      </c>
      <c r="F3" s="51" t="s">
        <v>21</v>
      </c>
      <c r="G3" s="51" t="s">
        <v>21</v>
      </c>
      <c r="H3" s="51" t="s">
        <v>21</v>
      </c>
      <c r="I3" t="s">
        <v>13</v>
      </c>
      <c r="K3" t="s">
        <v>13</v>
      </c>
      <c r="M3" s="50" t="s">
        <v>21</v>
      </c>
      <c r="N3" s="50" t="s">
        <v>21</v>
      </c>
      <c r="O3" s="50" t="s">
        <v>21</v>
      </c>
    </row>
    <row r="4" spans="1:15" x14ac:dyDescent="0.3">
      <c r="A4" t="s">
        <v>109</v>
      </c>
      <c r="B4" t="s">
        <v>16</v>
      </c>
      <c r="C4" t="s">
        <v>39</v>
      </c>
      <c r="D4" s="51" t="s">
        <v>74</v>
      </c>
      <c r="E4" t="s">
        <v>20</v>
      </c>
      <c r="F4" s="51" t="s">
        <v>34</v>
      </c>
      <c r="G4" s="51" t="s">
        <v>13</v>
      </c>
      <c r="H4" s="51" t="s">
        <v>13</v>
      </c>
      <c r="I4" t="s">
        <v>34</v>
      </c>
      <c r="K4" t="s">
        <v>34</v>
      </c>
      <c r="M4" s="50" t="s">
        <v>34</v>
      </c>
      <c r="N4" s="50" t="s">
        <v>34</v>
      </c>
      <c r="O4" s="50" t="s">
        <v>34</v>
      </c>
    </row>
    <row r="5" spans="1:15" x14ac:dyDescent="0.3">
      <c r="A5" t="s">
        <v>107</v>
      </c>
      <c r="B5" t="s">
        <v>16</v>
      </c>
      <c r="C5" t="s">
        <v>33</v>
      </c>
      <c r="D5" s="51" t="s">
        <v>74</v>
      </c>
      <c r="E5" t="s">
        <v>20</v>
      </c>
      <c r="F5" s="51" t="s">
        <v>34</v>
      </c>
      <c r="G5" s="51" t="s">
        <v>13</v>
      </c>
      <c r="H5" s="51" t="s">
        <v>34</v>
      </c>
      <c r="I5" t="s">
        <v>34</v>
      </c>
      <c r="K5" t="s">
        <v>35</v>
      </c>
      <c r="M5" s="50" t="s">
        <v>34</v>
      </c>
      <c r="N5" s="50" t="s">
        <v>34</v>
      </c>
      <c r="O5" s="50" t="s">
        <v>34</v>
      </c>
    </row>
    <row r="6" spans="1:15" s="51" customFormat="1" x14ac:dyDescent="0.3">
      <c r="A6" s="49" t="s">
        <v>183</v>
      </c>
      <c r="B6" s="49" t="s">
        <v>48</v>
      </c>
      <c r="C6" s="49" t="s">
        <v>41</v>
      </c>
      <c r="D6" s="49" t="s">
        <v>74</v>
      </c>
      <c r="E6" s="49" t="s">
        <v>20</v>
      </c>
      <c r="F6" s="49" t="s">
        <v>13</v>
      </c>
      <c r="G6" s="49" t="s">
        <v>13</v>
      </c>
      <c r="H6" s="49" t="s">
        <v>34</v>
      </c>
      <c r="I6" s="49"/>
      <c r="J6" s="49"/>
      <c r="K6" s="49"/>
      <c r="L6" s="49"/>
      <c r="M6" s="49"/>
      <c r="N6" s="49"/>
      <c r="O6" s="49"/>
    </row>
    <row r="7" spans="1:15" x14ac:dyDescent="0.3">
      <c r="A7" t="s">
        <v>119</v>
      </c>
      <c r="B7" t="s">
        <v>16</v>
      </c>
      <c r="C7" t="s">
        <v>56</v>
      </c>
      <c r="D7" s="51" t="s">
        <v>74</v>
      </c>
      <c r="E7" t="s">
        <v>20</v>
      </c>
      <c r="F7" s="51" t="s">
        <v>13</v>
      </c>
      <c r="G7" s="51" t="s">
        <v>13</v>
      </c>
      <c r="H7" s="51" t="s">
        <v>13</v>
      </c>
      <c r="I7" t="s">
        <v>13</v>
      </c>
      <c r="K7" t="s">
        <v>13</v>
      </c>
      <c r="M7" s="50" t="s">
        <v>13</v>
      </c>
      <c r="N7" s="50" t="s">
        <v>13</v>
      </c>
      <c r="O7" s="50" t="s">
        <v>13</v>
      </c>
    </row>
    <row r="8" spans="1:15" x14ac:dyDescent="0.3">
      <c r="A8" t="s">
        <v>118</v>
      </c>
      <c r="B8" t="s">
        <v>16</v>
      </c>
      <c r="C8" t="s">
        <v>186</v>
      </c>
      <c r="D8" s="51" t="s">
        <v>74</v>
      </c>
      <c r="E8" t="s">
        <v>20</v>
      </c>
      <c r="F8" s="51" t="s">
        <v>13</v>
      </c>
      <c r="G8" s="51" t="s">
        <v>34</v>
      </c>
      <c r="H8" s="51" t="s">
        <v>35</v>
      </c>
      <c r="I8" t="s">
        <v>34</v>
      </c>
      <c r="K8" t="s">
        <v>34</v>
      </c>
      <c r="M8" s="50" t="s">
        <v>34</v>
      </c>
      <c r="N8" s="50" t="s">
        <v>35</v>
      </c>
      <c r="O8" s="50" t="s">
        <v>34</v>
      </c>
    </row>
    <row r="9" spans="1:15" x14ac:dyDescent="0.3">
      <c r="A9" t="s">
        <v>104</v>
      </c>
      <c r="B9" t="s">
        <v>16</v>
      </c>
      <c r="C9" t="s">
        <v>27</v>
      </c>
      <c r="D9" s="51" t="s">
        <v>74</v>
      </c>
      <c r="E9" t="s">
        <v>20</v>
      </c>
      <c r="F9" s="51" t="s">
        <v>13</v>
      </c>
      <c r="G9" s="51" t="s">
        <v>13</v>
      </c>
      <c r="H9" s="51" t="s">
        <v>34</v>
      </c>
      <c r="I9" t="s">
        <v>13</v>
      </c>
      <c r="K9" t="s">
        <v>13</v>
      </c>
      <c r="M9" s="50" t="s">
        <v>13</v>
      </c>
      <c r="N9" s="50" t="s">
        <v>13</v>
      </c>
      <c r="O9" s="50" t="s">
        <v>13</v>
      </c>
    </row>
    <row r="10" spans="1:15" x14ac:dyDescent="0.3">
      <c r="A10" t="s">
        <v>131</v>
      </c>
      <c r="B10" t="s">
        <v>16</v>
      </c>
      <c r="C10" t="s">
        <v>41</v>
      </c>
      <c r="D10" s="51" t="s">
        <v>74</v>
      </c>
      <c r="E10" t="s">
        <v>20</v>
      </c>
      <c r="F10" s="51" t="s">
        <v>13</v>
      </c>
      <c r="G10" s="51" t="s">
        <v>34</v>
      </c>
      <c r="H10" s="51" t="s">
        <v>34</v>
      </c>
      <c r="I10" t="s">
        <v>34</v>
      </c>
      <c r="K10" t="s">
        <v>34</v>
      </c>
      <c r="M10" s="50" t="s">
        <v>34</v>
      </c>
      <c r="N10" s="50" t="s">
        <v>34</v>
      </c>
      <c r="O10" s="50" t="s">
        <v>34</v>
      </c>
    </row>
    <row r="11" spans="1:15" x14ac:dyDescent="0.3">
      <c r="A11" s="48" t="s">
        <v>180</v>
      </c>
      <c r="B11" s="48" t="s">
        <v>16</v>
      </c>
      <c r="C11" s="48" t="s">
        <v>37</v>
      </c>
      <c r="D11" s="48" t="s">
        <v>74</v>
      </c>
      <c r="E11" s="48" t="s">
        <v>20</v>
      </c>
      <c r="F11" s="48" t="s">
        <v>34</v>
      </c>
      <c r="G11" s="48" t="s">
        <v>34</v>
      </c>
      <c r="H11" s="48" t="s">
        <v>13</v>
      </c>
      <c r="I11" s="48" t="s">
        <v>13</v>
      </c>
      <c r="J11" s="48"/>
      <c r="K11" s="48" t="s">
        <v>13</v>
      </c>
      <c r="L11" s="48"/>
      <c r="M11" s="48"/>
      <c r="N11" s="48"/>
      <c r="O11" s="48"/>
    </row>
    <row r="12" spans="1:15" x14ac:dyDescent="0.3">
      <c r="A12" t="s">
        <v>112</v>
      </c>
      <c r="B12" t="s">
        <v>16</v>
      </c>
      <c r="C12" t="s">
        <v>37</v>
      </c>
      <c r="D12" s="51" t="s">
        <v>74</v>
      </c>
      <c r="E12" t="s">
        <v>20</v>
      </c>
      <c r="F12" s="51" t="s">
        <v>13</v>
      </c>
      <c r="G12" s="51" t="s">
        <v>13</v>
      </c>
      <c r="H12" s="51" t="s">
        <v>34</v>
      </c>
      <c r="I12" t="s">
        <v>13</v>
      </c>
      <c r="K12" t="s">
        <v>13</v>
      </c>
      <c r="M12" s="51" t="s">
        <v>13</v>
      </c>
      <c r="N12" s="51" t="s">
        <v>13</v>
      </c>
      <c r="O12" s="51" t="s">
        <v>13</v>
      </c>
    </row>
    <row r="13" spans="1:15" x14ac:dyDescent="0.3">
      <c r="A13" t="s">
        <v>105</v>
      </c>
      <c r="B13" t="s">
        <v>16</v>
      </c>
      <c r="C13" t="s">
        <v>29</v>
      </c>
      <c r="D13" s="51" t="s">
        <v>74</v>
      </c>
      <c r="E13" t="s">
        <v>20</v>
      </c>
      <c r="F13" s="51" t="s">
        <v>13</v>
      </c>
      <c r="G13" s="51" t="s">
        <v>13</v>
      </c>
      <c r="H13" s="51" t="s">
        <v>34</v>
      </c>
      <c r="I13" t="s">
        <v>13</v>
      </c>
      <c r="K13" t="s">
        <v>13</v>
      </c>
      <c r="M13" s="51" t="s">
        <v>13</v>
      </c>
      <c r="N13" s="51" t="s">
        <v>34</v>
      </c>
      <c r="O13" s="51" t="s">
        <v>34</v>
      </c>
    </row>
    <row r="14" spans="1:15" x14ac:dyDescent="0.3">
      <c r="A14" t="s">
        <v>111</v>
      </c>
      <c r="B14" t="s">
        <v>16</v>
      </c>
      <c r="C14" t="s">
        <v>43</v>
      </c>
      <c r="D14" s="51" t="s">
        <v>74</v>
      </c>
      <c r="E14" t="s">
        <v>20</v>
      </c>
      <c r="F14" s="51" t="s">
        <v>13</v>
      </c>
      <c r="G14" s="51" t="s">
        <v>13</v>
      </c>
      <c r="H14" s="51" t="s">
        <v>35</v>
      </c>
      <c r="I14" t="s">
        <v>13</v>
      </c>
      <c r="K14" t="s">
        <v>13</v>
      </c>
      <c r="M14" s="51" t="s">
        <v>13</v>
      </c>
      <c r="N14" s="51" t="s">
        <v>13</v>
      </c>
      <c r="O14" s="51" t="s">
        <v>13</v>
      </c>
    </row>
    <row r="15" spans="1:15" x14ac:dyDescent="0.3">
      <c r="A15" t="s">
        <v>121</v>
      </c>
      <c r="B15" t="s">
        <v>10</v>
      </c>
      <c r="C15" t="s">
        <v>67</v>
      </c>
      <c r="D15" s="51" t="s">
        <v>74</v>
      </c>
      <c r="E15" t="s">
        <v>20</v>
      </c>
      <c r="F15" s="51" t="s">
        <v>13</v>
      </c>
      <c r="G15" s="51" t="s">
        <v>13</v>
      </c>
      <c r="H15" s="51" t="s">
        <v>13</v>
      </c>
      <c r="I15" t="s">
        <v>13</v>
      </c>
      <c r="K15" t="s">
        <v>13</v>
      </c>
      <c r="M15" s="51" t="s">
        <v>13</v>
      </c>
      <c r="N15" s="51" t="s">
        <v>13</v>
      </c>
      <c r="O15" s="51" t="s">
        <v>13</v>
      </c>
    </row>
    <row r="16" spans="1:15" x14ac:dyDescent="0.3">
      <c r="A16" t="s">
        <v>120</v>
      </c>
      <c r="B16" t="s">
        <v>24</v>
      </c>
      <c r="C16" t="s">
        <v>67</v>
      </c>
      <c r="D16" s="51" t="s">
        <v>74</v>
      </c>
      <c r="E16" t="s">
        <v>20</v>
      </c>
      <c r="F16" s="51" t="s">
        <v>13</v>
      </c>
      <c r="G16" s="51" t="s">
        <v>13</v>
      </c>
      <c r="H16" s="51" t="s">
        <v>13</v>
      </c>
      <c r="I16" t="s">
        <v>13</v>
      </c>
      <c r="K16" t="s">
        <v>13</v>
      </c>
      <c r="M16" s="51" t="s">
        <v>21</v>
      </c>
      <c r="N16" s="51" t="s">
        <v>21</v>
      </c>
      <c r="O16" s="51" t="s">
        <v>21</v>
      </c>
    </row>
    <row r="17" spans="1:15" x14ac:dyDescent="0.3">
      <c r="A17" t="s">
        <v>106</v>
      </c>
      <c r="B17" t="s">
        <v>16</v>
      </c>
      <c r="C17" t="s">
        <v>33</v>
      </c>
      <c r="D17" s="51" t="s">
        <v>74</v>
      </c>
      <c r="E17" t="s">
        <v>20</v>
      </c>
      <c r="F17" s="51" t="s">
        <v>13</v>
      </c>
      <c r="G17" s="51" t="s">
        <v>13</v>
      </c>
      <c r="H17" s="51" t="s">
        <v>34</v>
      </c>
      <c r="I17" t="s">
        <v>13</v>
      </c>
      <c r="K17" t="s">
        <v>13</v>
      </c>
      <c r="M17" s="51" t="s">
        <v>13</v>
      </c>
      <c r="N17" s="51" t="s">
        <v>13</v>
      </c>
      <c r="O17" s="51" t="s">
        <v>13</v>
      </c>
    </row>
    <row r="18" spans="1:15" x14ac:dyDescent="0.3">
      <c r="A18" t="s">
        <v>141</v>
      </c>
      <c r="B18" t="s">
        <v>16</v>
      </c>
      <c r="C18" t="s">
        <v>96</v>
      </c>
      <c r="D18" s="51" t="s">
        <v>74</v>
      </c>
      <c r="E18" t="s">
        <v>20</v>
      </c>
      <c r="F18" s="51" t="s">
        <v>34</v>
      </c>
      <c r="G18" s="51" t="s">
        <v>34</v>
      </c>
      <c r="H18" s="51" t="s">
        <v>13</v>
      </c>
      <c r="I18" t="s">
        <v>35</v>
      </c>
      <c r="K18" t="s">
        <v>35</v>
      </c>
      <c r="M18" s="51" t="s">
        <v>13</v>
      </c>
      <c r="N18" s="51" t="s">
        <v>13</v>
      </c>
      <c r="O18" s="51" t="s">
        <v>21</v>
      </c>
    </row>
    <row r="19" spans="1:15" x14ac:dyDescent="0.3">
      <c r="A19" t="s">
        <v>114</v>
      </c>
      <c r="B19" t="s">
        <v>16</v>
      </c>
      <c r="C19" t="s">
        <v>41</v>
      </c>
      <c r="D19" s="51" t="s">
        <v>74</v>
      </c>
      <c r="E19" t="s">
        <v>20</v>
      </c>
      <c r="F19" s="51" t="s">
        <v>13</v>
      </c>
      <c r="G19" s="51" t="s">
        <v>13</v>
      </c>
      <c r="H19" s="51" t="s">
        <v>13</v>
      </c>
      <c r="I19" t="s">
        <v>13</v>
      </c>
      <c r="K19" t="s">
        <v>34</v>
      </c>
      <c r="M19" s="51" t="s">
        <v>13</v>
      </c>
      <c r="N19" s="51" t="s">
        <v>13</v>
      </c>
      <c r="O19" s="51" t="s">
        <v>13</v>
      </c>
    </row>
    <row r="20" spans="1:15" x14ac:dyDescent="0.3">
      <c r="A20" t="s">
        <v>102</v>
      </c>
      <c r="B20" t="s">
        <v>16</v>
      </c>
      <c r="C20" t="s">
        <v>41</v>
      </c>
      <c r="D20" s="51" t="s">
        <v>188</v>
      </c>
      <c r="E20" t="s">
        <v>20</v>
      </c>
      <c r="F20" s="51" t="s">
        <v>13</v>
      </c>
      <c r="G20" s="51" t="s">
        <v>13</v>
      </c>
      <c r="H20" s="51" t="s">
        <v>35</v>
      </c>
      <c r="I20" t="s">
        <v>21</v>
      </c>
      <c r="K20" t="s">
        <v>13</v>
      </c>
      <c r="M20" s="51" t="s">
        <v>13</v>
      </c>
      <c r="N20" s="51" t="s">
        <v>13</v>
      </c>
      <c r="O20" s="51" t="s">
        <v>13</v>
      </c>
    </row>
    <row r="21" spans="1:15" x14ac:dyDescent="0.3">
      <c r="A21" t="s">
        <v>113</v>
      </c>
      <c r="B21" t="s">
        <v>24</v>
      </c>
      <c r="C21" t="s">
        <v>37</v>
      </c>
      <c r="D21" s="51" t="s">
        <v>74</v>
      </c>
      <c r="E21" t="s">
        <v>20</v>
      </c>
      <c r="F21" s="51" t="s">
        <v>13</v>
      </c>
      <c r="G21" s="51" t="s">
        <v>34</v>
      </c>
      <c r="H21" s="51" t="s">
        <v>35</v>
      </c>
      <c r="I21" t="s">
        <v>13</v>
      </c>
      <c r="K21" t="s">
        <v>34</v>
      </c>
      <c r="M21" s="51" t="s">
        <v>34</v>
      </c>
      <c r="N21" s="51" t="s">
        <v>13</v>
      </c>
      <c r="O21" s="51" t="s">
        <v>13</v>
      </c>
    </row>
    <row r="22" spans="1:15" x14ac:dyDescent="0.3">
      <c r="A22" t="s">
        <v>103</v>
      </c>
      <c r="B22" t="s">
        <v>24</v>
      </c>
      <c r="C22" t="s">
        <v>37</v>
      </c>
      <c r="D22" s="51" t="s">
        <v>41</v>
      </c>
      <c r="E22" t="s">
        <v>20</v>
      </c>
      <c r="F22" s="51" t="s">
        <v>13</v>
      </c>
      <c r="G22" s="51" t="s">
        <v>13</v>
      </c>
      <c r="H22" s="51" t="s">
        <v>13</v>
      </c>
      <c r="I22" t="s">
        <v>13</v>
      </c>
      <c r="K22" t="s">
        <v>13</v>
      </c>
      <c r="M22" s="51" t="s">
        <v>13</v>
      </c>
      <c r="N22" s="51" t="s">
        <v>13</v>
      </c>
      <c r="O22" s="51" t="s">
        <v>13</v>
      </c>
    </row>
    <row r="23" spans="1:15" x14ac:dyDescent="0.3">
      <c r="A23" t="s">
        <v>117</v>
      </c>
      <c r="B23" t="s">
        <v>16</v>
      </c>
      <c r="C23" t="s">
        <v>185</v>
      </c>
      <c r="D23" s="51" t="s">
        <v>74</v>
      </c>
      <c r="E23" t="s">
        <v>20</v>
      </c>
      <c r="F23" s="51" t="s">
        <v>13</v>
      </c>
      <c r="G23" s="51" t="s">
        <v>35</v>
      </c>
      <c r="H23" s="51" t="s">
        <v>34</v>
      </c>
      <c r="I23" t="s">
        <v>13</v>
      </c>
      <c r="K23" t="s">
        <v>13</v>
      </c>
      <c r="M23" s="51" t="s">
        <v>13</v>
      </c>
      <c r="N23" s="51" t="s">
        <v>13</v>
      </c>
      <c r="O23" s="51" t="s">
        <v>13</v>
      </c>
    </row>
    <row r="24" spans="1:15" x14ac:dyDescent="0.3">
      <c r="A24" t="s">
        <v>116</v>
      </c>
      <c r="B24" t="s">
        <v>16</v>
      </c>
      <c r="C24" t="s">
        <v>50</v>
      </c>
      <c r="D24" s="51" t="s">
        <v>74</v>
      </c>
      <c r="E24" t="s">
        <v>20</v>
      </c>
      <c r="F24" s="51" t="s">
        <v>13</v>
      </c>
      <c r="G24" s="51" t="s">
        <v>13</v>
      </c>
      <c r="H24" s="51" t="s">
        <v>34</v>
      </c>
      <c r="I24" t="s">
        <v>13</v>
      </c>
      <c r="K24" t="s">
        <v>13</v>
      </c>
      <c r="M24" s="51" t="s">
        <v>21</v>
      </c>
      <c r="N24" s="51" t="s">
        <v>21</v>
      </c>
      <c r="O24" s="51" t="s">
        <v>21</v>
      </c>
    </row>
    <row r="25" spans="1:15" x14ac:dyDescent="0.3">
      <c r="A25" t="s">
        <v>132</v>
      </c>
      <c r="B25" t="s">
        <v>16</v>
      </c>
      <c r="C25" t="s">
        <v>17</v>
      </c>
      <c r="D25" s="51" t="s">
        <v>67</v>
      </c>
      <c r="E25" t="s">
        <v>12</v>
      </c>
      <c r="F25" s="51" t="s">
        <v>13</v>
      </c>
      <c r="G25" s="51" t="s">
        <v>13</v>
      </c>
      <c r="H25" s="51" t="s">
        <v>13</v>
      </c>
      <c r="I25" t="s">
        <v>13</v>
      </c>
      <c r="K25" t="s">
        <v>13</v>
      </c>
      <c r="M25" s="51" t="s">
        <v>13</v>
      </c>
      <c r="N25" s="51" t="s">
        <v>13</v>
      </c>
      <c r="O25" s="51" t="s">
        <v>13</v>
      </c>
    </row>
    <row r="26" spans="1:15" x14ac:dyDescent="0.3">
      <c r="A26" t="s">
        <v>127</v>
      </c>
      <c r="B26" t="s">
        <v>10</v>
      </c>
      <c r="C26" t="s">
        <v>189</v>
      </c>
      <c r="D26" s="51" t="s">
        <v>74</v>
      </c>
      <c r="E26" t="s">
        <v>12</v>
      </c>
      <c r="F26" s="51" t="s">
        <v>13</v>
      </c>
      <c r="G26" s="51" t="s">
        <v>13</v>
      </c>
      <c r="H26" s="51" t="s">
        <v>34</v>
      </c>
      <c r="I26" t="s">
        <v>13</v>
      </c>
      <c r="K26" t="s">
        <v>13</v>
      </c>
      <c r="M26" s="51" t="s">
        <v>34</v>
      </c>
      <c r="N26" s="51" t="s">
        <v>34</v>
      </c>
      <c r="O26" s="51" t="s">
        <v>34</v>
      </c>
    </row>
    <row r="27" spans="1:15" x14ac:dyDescent="0.3">
      <c r="A27" t="s">
        <v>137</v>
      </c>
      <c r="B27" t="s">
        <v>16</v>
      </c>
      <c r="C27" t="s">
        <v>88</v>
      </c>
      <c r="D27" s="51" t="s">
        <v>74</v>
      </c>
      <c r="E27" t="s">
        <v>12</v>
      </c>
      <c r="F27" s="51" t="s">
        <v>13</v>
      </c>
      <c r="G27" s="51" t="s">
        <v>13</v>
      </c>
      <c r="H27" s="51" t="s">
        <v>34</v>
      </c>
      <c r="I27" t="s">
        <v>34</v>
      </c>
      <c r="K27" t="s">
        <v>34</v>
      </c>
      <c r="M27" s="51" t="s">
        <v>34</v>
      </c>
      <c r="N27" s="51" t="s">
        <v>34</v>
      </c>
      <c r="O27" s="51" t="s">
        <v>34</v>
      </c>
    </row>
    <row r="28" spans="1:15" x14ac:dyDescent="0.3">
      <c r="A28" t="s">
        <v>138</v>
      </c>
      <c r="B28" t="s">
        <v>24</v>
      </c>
      <c r="C28" t="s">
        <v>67</v>
      </c>
      <c r="D28" s="51" t="s">
        <v>74</v>
      </c>
      <c r="E28" t="s">
        <v>12</v>
      </c>
      <c r="F28" s="51" t="s">
        <v>13</v>
      </c>
      <c r="G28" s="51" t="s">
        <v>13</v>
      </c>
      <c r="H28" s="51" t="s">
        <v>34</v>
      </c>
      <c r="I28" t="s">
        <v>13</v>
      </c>
      <c r="K28" t="s">
        <v>13</v>
      </c>
      <c r="M28" s="51" t="s">
        <v>13</v>
      </c>
      <c r="N28" s="51" t="s">
        <v>13</v>
      </c>
      <c r="O28" s="51" t="s">
        <v>13</v>
      </c>
    </row>
    <row r="29" spans="1:15" x14ac:dyDescent="0.3">
      <c r="A29" t="s">
        <v>130</v>
      </c>
      <c r="B29" t="s">
        <v>16</v>
      </c>
      <c r="C29" t="s">
        <v>76</v>
      </c>
      <c r="D29" s="51" t="s">
        <v>74</v>
      </c>
      <c r="E29" t="s">
        <v>12</v>
      </c>
      <c r="F29" s="51" t="s">
        <v>13</v>
      </c>
      <c r="G29" s="51" t="s">
        <v>13</v>
      </c>
      <c r="H29" s="51" t="s">
        <v>35</v>
      </c>
      <c r="I29" t="s">
        <v>34</v>
      </c>
      <c r="J29" t="s">
        <v>68</v>
      </c>
      <c r="K29" t="s">
        <v>35</v>
      </c>
      <c r="L29" t="s">
        <v>77</v>
      </c>
      <c r="M29" s="51" t="s">
        <v>13</v>
      </c>
      <c r="N29" s="51" t="s">
        <v>13</v>
      </c>
      <c r="O29" s="51" t="s">
        <v>35</v>
      </c>
    </row>
    <row r="30" spans="1:15" x14ac:dyDescent="0.3">
      <c r="A30" t="s">
        <v>101</v>
      </c>
      <c r="B30" t="s">
        <v>16</v>
      </c>
      <c r="C30" t="s">
        <v>17</v>
      </c>
      <c r="D30" s="51" t="s">
        <v>74</v>
      </c>
      <c r="E30" t="s">
        <v>12</v>
      </c>
      <c r="F30" s="51" t="s">
        <v>13</v>
      </c>
      <c r="G30" s="51" t="s">
        <v>13</v>
      </c>
      <c r="H30" s="51" t="s">
        <v>13</v>
      </c>
      <c r="I30" t="s">
        <v>13</v>
      </c>
      <c r="K30" t="s">
        <v>13</v>
      </c>
      <c r="M30" s="51" t="s">
        <v>34</v>
      </c>
      <c r="N30" s="51" t="s">
        <v>34</v>
      </c>
      <c r="O30" s="51"/>
    </row>
    <row r="31" spans="1:15" x14ac:dyDescent="0.3">
      <c r="A31" t="s">
        <v>179</v>
      </c>
      <c r="B31" t="s">
        <v>24</v>
      </c>
      <c r="C31" t="s">
        <v>181</v>
      </c>
      <c r="D31" s="51" t="s">
        <v>74</v>
      </c>
      <c r="E31" s="51" t="s">
        <v>12</v>
      </c>
      <c r="F31" s="51" t="s">
        <v>35</v>
      </c>
      <c r="G31" s="51" t="s">
        <v>35</v>
      </c>
      <c r="H31" s="51" t="s">
        <v>166</v>
      </c>
      <c r="I31" t="s">
        <v>34</v>
      </c>
      <c r="K31" t="s">
        <v>34</v>
      </c>
      <c r="M31" s="51" t="s">
        <v>35</v>
      </c>
      <c r="N31" s="51" t="s">
        <v>13</v>
      </c>
      <c r="O31" s="51" t="s">
        <v>21</v>
      </c>
    </row>
    <row r="32" spans="1:15" x14ac:dyDescent="0.3">
      <c r="A32" s="48" t="s">
        <v>122</v>
      </c>
      <c r="B32" s="48" t="s">
        <v>10</v>
      </c>
      <c r="C32" s="48" t="s">
        <v>67</v>
      </c>
      <c r="D32" s="48" t="s">
        <v>74</v>
      </c>
      <c r="E32" s="48" t="s">
        <v>12</v>
      </c>
      <c r="F32" s="48" t="s">
        <v>13</v>
      </c>
      <c r="G32" s="48" t="s">
        <v>34</v>
      </c>
      <c r="H32" s="48" t="s">
        <v>35</v>
      </c>
      <c r="I32" s="48" t="s">
        <v>13</v>
      </c>
      <c r="J32" s="48"/>
      <c r="K32" s="48" t="s">
        <v>13</v>
      </c>
      <c r="L32" s="48"/>
      <c r="M32" s="48"/>
      <c r="N32" s="48"/>
      <c r="O32" s="48"/>
    </row>
    <row r="33" spans="1:15" x14ac:dyDescent="0.3">
      <c r="A33" t="s">
        <v>129</v>
      </c>
      <c r="B33" t="s">
        <v>16</v>
      </c>
      <c r="C33" t="s">
        <v>17</v>
      </c>
      <c r="D33" s="51" t="s">
        <v>67</v>
      </c>
      <c r="E33" t="s">
        <v>12</v>
      </c>
      <c r="F33" s="51" t="s">
        <v>34</v>
      </c>
      <c r="G33" s="51" t="s">
        <v>13</v>
      </c>
      <c r="H33" s="51" t="s">
        <v>21</v>
      </c>
      <c r="I33" t="s">
        <v>34</v>
      </c>
      <c r="J33" t="s">
        <v>74</v>
      </c>
      <c r="K33" t="s">
        <v>34</v>
      </c>
      <c r="L33" t="s">
        <v>74</v>
      </c>
      <c r="M33" s="51" t="s">
        <v>34</v>
      </c>
      <c r="N33" s="51" t="s">
        <v>34</v>
      </c>
      <c r="O33" s="51" t="s">
        <v>21</v>
      </c>
    </row>
    <row r="34" spans="1:15" x14ac:dyDescent="0.3">
      <c r="A34" t="s">
        <v>126</v>
      </c>
      <c r="B34" t="s">
        <v>24</v>
      </c>
      <c r="C34" t="s">
        <v>67</v>
      </c>
      <c r="D34" s="51" t="s">
        <v>74</v>
      </c>
      <c r="E34" t="s">
        <v>12</v>
      </c>
      <c r="F34" s="51" t="s">
        <v>34</v>
      </c>
      <c r="G34" s="51" t="s">
        <v>34</v>
      </c>
      <c r="H34" s="51" t="s">
        <v>13</v>
      </c>
      <c r="I34" t="s">
        <v>34</v>
      </c>
      <c r="J34" t="s">
        <v>68</v>
      </c>
      <c r="K34" t="s">
        <v>34</v>
      </c>
      <c r="L34" t="s">
        <v>68</v>
      </c>
      <c r="M34" s="51" t="s">
        <v>34</v>
      </c>
      <c r="N34" s="51" t="s">
        <v>13</v>
      </c>
      <c r="O34" s="51" t="s">
        <v>13</v>
      </c>
    </row>
    <row r="35" spans="1:15" x14ac:dyDescent="0.3">
      <c r="A35" t="s">
        <v>100</v>
      </c>
      <c r="B35" t="s">
        <v>10</v>
      </c>
      <c r="C35" t="s">
        <v>11</v>
      </c>
      <c r="D35" s="51" t="s">
        <v>74</v>
      </c>
      <c r="E35" t="s">
        <v>12</v>
      </c>
      <c r="F35" s="51" t="s">
        <v>13</v>
      </c>
      <c r="G35" s="51" t="s">
        <v>13</v>
      </c>
      <c r="H35" s="51" t="s">
        <v>34</v>
      </c>
      <c r="I35" t="s">
        <v>13</v>
      </c>
      <c r="K35" t="s">
        <v>13</v>
      </c>
      <c r="M35" s="51" t="s">
        <v>13</v>
      </c>
      <c r="N35" s="51" t="s">
        <v>13</v>
      </c>
      <c r="O35" s="51" t="s">
        <v>13</v>
      </c>
    </row>
    <row r="36" spans="1:15" x14ac:dyDescent="0.3">
      <c r="A36" t="s">
        <v>123</v>
      </c>
      <c r="B36" t="s">
        <v>16</v>
      </c>
      <c r="C36" t="s">
        <v>62</v>
      </c>
      <c r="D36" s="51" t="s">
        <v>74</v>
      </c>
      <c r="E36" t="s">
        <v>12</v>
      </c>
      <c r="F36" s="51" t="s">
        <v>34</v>
      </c>
      <c r="G36" s="51" t="s">
        <v>13</v>
      </c>
      <c r="H36" s="51" t="s">
        <v>35</v>
      </c>
      <c r="I36" t="s">
        <v>13</v>
      </c>
      <c r="K36" t="s">
        <v>34</v>
      </c>
      <c r="M36" s="51" t="s">
        <v>34</v>
      </c>
      <c r="N36" s="51" t="s">
        <v>13</v>
      </c>
      <c r="O36" s="51" t="s">
        <v>34</v>
      </c>
    </row>
    <row r="37" spans="1:15" x14ac:dyDescent="0.3">
      <c r="A37" t="s">
        <v>128</v>
      </c>
      <c r="B37" t="s">
        <v>24</v>
      </c>
      <c r="C37" t="s">
        <v>67</v>
      </c>
      <c r="D37" s="51" t="s">
        <v>74</v>
      </c>
      <c r="E37" t="s">
        <v>12</v>
      </c>
      <c r="F37" s="51" t="s">
        <v>34</v>
      </c>
      <c r="G37" s="51" t="s">
        <v>13</v>
      </c>
      <c r="H37" s="51" t="s">
        <v>13</v>
      </c>
      <c r="I37" t="s">
        <v>21</v>
      </c>
      <c r="K37" t="s">
        <v>13</v>
      </c>
      <c r="M37" s="51" t="s">
        <v>21</v>
      </c>
      <c r="N37" s="51" t="s">
        <v>21</v>
      </c>
      <c r="O37" s="51" t="s">
        <v>21</v>
      </c>
    </row>
    <row r="38" spans="1:15" x14ac:dyDescent="0.3">
      <c r="A38" t="s">
        <v>136</v>
      </c>
      <c r="B38" t="s">
        <v>10</v>
      </c>
      <c r="C38" t="s">
        <v>190</v>
      </c>
      <c r="D38" s="51" t="s">
        <v>74</v>
      </c>
      <c r="E38" t="s">
        <v>12</v>
      </c>
      <c r="F38" s="51" t="s">
        <v>34</v>
      </c>
      <c r="G38" s="51" t="s">
        <v>13</v>
      </c>
      <c r="H38" s="51" t="s">
        <v>13</v>
      </c>
      <c r="I38" t="s">
        <v>13</v>
      </c>
      <c r="K38" t="s">
        <v>13</v>
      </c>
      <c r="M38" s="51" t="s">
        <v>35</v>
      </c>
      <c r="N38" s="51" t="s">
        <v>21</v>
      </c>
      <c r="O38" s="51" t="s">
        <v>13</v>
      </c>
    </row>
    <row r="39" spans="1:15" x14ac:dyDescent="0.3">
      <c r="A39" t="s">
        <v>134</v>
      </c>
      <c r="B39" t="s">
        <v>24</v>
      </c>
      <c r="C39" t="s">
        <v>67</v>
      </c>
      <c r="D39" s="51" t="s">
        <v>74</v>
      </c>
      <c r="E39" t="s">
        <v>12</v>
      </c>
      <c r="F39" s="51" t="s">
        <v>13</v>
      </c>
      <c r="G39" s="51" t="s">
        <v>13</v>
      </c>
      <c r="H39" s="51" t="s">
        <v>13</v>
      </c>
      <c r="I39" t="s">
        <v>13</v>
      </c>
      <c r="K39" t="s">
        <v>13</v>
      </c>
      <c r="M39" s="51" t="s">
        <v>34</v>
      </c>
      <c r="N39" s="51" t="s">
        <v>13</v>
      </c>
      <c r="O39" s="51" t="s">
        <v>13</v>
      </c>
    </row>
    <row r="40" spans="1:15" x14ac:dyDescent="0.3">
      <c r="A40" t="s">
        <v>133</v>
      </c>
      <c r="B40" t="s">
        <v>24</v>
      </c>
      <c r="C40" t="s">
        <v>67</v>
      </c>
      <c r="D40" s="51" t="s">
        <v>74</v>
      </c>
      <c r="E40" t="s">
        <v>12</v>
      </c>
      <c r="F40" s="51" t="s">
        <v>13</v>
      </c>
      <c r="G40" s="51" t="s">
        <v>13</v>
      </c>
      <c r="H40" s="51" t="s">
        <v>34</v>
      </c>
      <c r="I40" t="s">
        <v>13</v>
      </c>
      <c r="K40" t="s">
        <v>13</v>
      </c>
      <c r="M40" s="51" t="s">
        <v>13</v>
      </c>
      <c r="N40" s="51" t="s">
        <v>13</v>
      </c>
      <c r="O40" s="51" t="s">
        <v>13</v>
      </c>
    </row>
    <row r="41" spans="1:15" x14ac:dyDescent="0.3">
      <c r="A41" t="s">
        <v>125</v>
      </c>
      <c r="B41" t="s">
        <v>24</v>
      </c>
      <c r="C41" t="s">
        <v>67</v>
      </c>
      <c r="D41" s="51" t="s">
        <v>191</v>
      </c>
      <c r="E41" t="s">
        <v>12</v>
      </c>
      <c r="F41" s="51" t="s">
        <v>34</v>
      </c>
      <c r="G41" s="51" t="s">
        <v>13</v>
      </c>
      <c r="H41" s="51" t="s">
        <v>13</v>
      </c>
      <c r="I41" t="s">
        <v>13</v>
      </c>
      <c r="K41" t="s">
        <v>13</v>
      </c>
      <c r="M41" s="51" t="s">
        <v>34</v>
      </c>
      <c r="N41" s="51" t="s">
        <v>34</v>
      </c>
      <c r="O41" s="51" t="s">
        <v>13</v>
      </c>
    </row>
    <row r="42" spans="1:15" x14ac:dyDescent="0.3">
      <c r="A42" t="s">
        <v>135</v>
      </c>
      <c r="B42" t="s">
        <v>24</v>
      </c>
      <c r="C42" t="s">
        <v>67</v>
      </c>
      <c r="D42" s="51" t="s">
        <v>74</v>
      </c>
      <c r="E42" t="s">
        <v>12</v>
      </c>
      <c r="F42" s="51" t="s">
        <v>34</v>
      </c>
      <c r="G42" s="51" t="s">
        <v>34</v>
      </c>
      <c r="H42" s="51" t="s">
        <v>13</v>
      </c>
      <c r="I42" t="s">
        <v>34</v>
      </c>
      <c r="K42" t="s">
        <v>13</v>
      </c>
      <c r="M42" s="51" t="s">
        <v>34</v>
      </c>
      <c r="N42" s="51" t="s">
        <v>13</v>
      </c>
      <c r="O42" s="51" t="s">
        <v>13</v>
      </c>
    </row>
    <row r="43" spans="1:15" x14ac:dyDescent="0.3">
      <c r="A43" t="s">
        <v>139</v>
      </c>
      <c r="B43" t="s">
        <v>24</v>
      </c>
      <c r="C43" t="s">
        <v>67</v>
      </c>
      <c r="D43" s="51" t="s">
        <v>74</v>
      </c>
      <c r="E43" t="s">
        <v>12</v>
      </c>
      <c r="F43" s="51" t="s">
        <v>34</v>
      </c>
      <c r="G43" s="51" t="s">
        <v>13</v>
      </c>
      <c r="H43" s="51" t="s">
        <v>13</v>
      </c>
      <c r="I43" t="s">
        <v>13</v>
      </c>
      <c r="K43" t="s">
        <v>34</v>
      </c>
      <c r="M43" s="51" t="s">
        <v>13</v>
      </c>
      <c r="N43" s="51" t="s">
        <v>34</v>
      </c>
      <c r="O43" s="51" t="s">
        <v>34</v>
      </c>
    </row>
    <row r="44" spans="1:15" x14ac:dyDescent="0.3">
      <c r="A44" t="s">
        <v>124</v>
      </c>
      <c r="B44" t="s">
        <v>24</v>
      </c>
      <c r="C44" t="s">
        <v>17</v>
      </c>
      <c r="D44" s="51" t="s">
        <v>74</v>
      </c>
      <c r="E44" t="s">
        <v>12</v>
      </c>
      <c r="F44" s="51" t="s">
        <v>13</v>
      </c>
      <c r="G44" s="51" t="s">
        <v>13</v>
      </c>
      <c r="H44" s="51" t="s">
        <v>34</v>
      </c>
      <c r="I44" t="s">
        <v>13</v>
      </c>
      <c r="K44" t="s">
        <v>34</v>
      </c>
      <c r="M44" s="51" t="s">
        <v>13</v>
      </c>
      <c r="N44" s="51" t="s">
        <v>34</v>
      </c>
      <c r="O44" s="51" t="s">
        <v>13</v>
      </c>
    </row>
    <row r="45" spans="1:15" s="51" customFormat="1" x14ac:dyDescent="0.3">
      <c r="A45" s="49" t="s">
        <v>182</v>
      </c>
      <c r="B45" s="49" t="s">
        <v>24</v>
      </c>
      <c r="C45" s="49" t="s">
        <v>67</v>
      </c>
      <c r="D45" s="49" t="s">
        <v>74</v>
      </c>
      <c r="E45" s="49" t="s">
        <v>184</v>
      </c>
      <c r="F45" s="49" t="s">
        <v>13</v>
      </c>
      <c r="G45" s="49" t="s">
        <v>34</v>
      </c>
      <c r="H45" s="49" t="s">
        <v>34</v>
      </c>
      <c r="I45" s="49"/>
      <c r="J45" s="49"/>
      <c r="K45" s="49"/>
      <c r="L45" s="49"/>
      <c r="M45" s="49"/>
      <c r="N45" s="49"/>
      <c r="O45" s="49"/>
    </row>
    <row r="46" spans="1:15" x14ac:dyDescent="0.3">
      <c r="A46" t="s">
        <v>140</v>
      </c>
      <c r="B46" t="s">
        <v>16</v>
      </c>
      <c r="C46" t="s">
        <v>67</v>
      </c>
      <c r="D46" s="51" t="s">
        <v>74</v>
      </c>
      <c r="E46" t="s">
        <v>12</v>
      </c>
      <c r="F46" s="51" t="s">
        <v>13</v>
      </c>
      <c r="G46" s="51" t="s">
        <v>13</v>
      </c>
      <c r="H46" s="51" t="s">
        <v>13</v>
      </c>
      <c r="I46" t="s">
        <v>13</v>
      </c>
      <c r="K46" t="s">
        <v>13</v>
      </c>
      <c r="M46" s="51" t="s">
        <v>13</v>
      </c>
      <c r="N46" s="51" t="s">
        <v>13</v>
      </c>
      <c r="O46" s="51" t="s">
        <v>13</v>
      </c>
    </row>
  </sheetData>
  <sortState xmlns:xlrd2="http://schemas.microsoft.com/office/spreadsheetml/2017/richdata2" ref="A2:L4">
    <sortCondition ref="E2:E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1CFC-D113-4089-9F04-58B01A6C37F3}">
  <dimension ref="A1:W44"/>
  <sheetViews>
    <sheetView topLeftCell="H1" workbookViewId="0">
      <selection activeCell="K9" sqref="K9:O23"/>
    </sheetView>
  </sheetViews>
  <sheetFormatPr defaultRowHeight="14.4" x14ac:dyDescent="0.3"/>
  <cols>
    <col min="1" max="1" width="25" bestFit="1" customWidth="1"/>
    <col min="2" max="2" width="9.5546875" bestFit="1" customWidth="1"/>
    <col min="3" max="3" width="15.44140625" customWidth="1"/>
    <col min="4" max="4" width="36.44140625" bestFit="1" customWidth="1"/>
    <col min="5" max="5" width="33.109375" bestFit="1" customWidth="1"/>
    <col min="6" max="6" width="29.88671875" bestFit="1" customWidth="1"/>
    <col min="7" max="7" width="30.33203125" bestFit="1" customWidth="1"/>
    <col min="11" max="11" width="29.88671875" bestFit="1" customWidth="1"/>
    <col min="12" max="12" width="15.33203125" bestFit="1" customWidth="1"/>
    <col min="17" max="17" width="29.88671875" bestFit="1" customWidth="1"/>
  </cols>
  <sheetData>
    <row r="1" spans="1:22" ht="63.6" customHeight="1" thickBot="1" x14ac:dyDescent="0.35">
      <c r="A1" t="s">
        <v>0</v>
      </c>
      <c r="B1" t="s">
        <v>1</v>
      </c>
      <c r="C1" t="s">
        <v>99</v>
      </c>
      <c r="D1" t="s">
        <v>2</v>
      </c>
      <c r="E1" t="s">
        <v>3</v>
      </c>
      <c r="F1" t="s">
        <v>4</v>
      </c>
      <c r="G1" s="1" t="s">
        <v>5</v>
      </c>
      <c r="I1" s="1" t="s">
        <v>144</v>
      </c>
      <c r="K1" s="2" t="s">
        <v>145</v>
      </c>
      <c r="L1" s="3" t="s">
        <v>146</v>
      </c>
      <c r="M1" s="3" t="s">
        <v>147</v>
      </c>
      <c r="N1" s="3" t="s">
        <v>148</v>
      </c>
      <c r="O1" s="4" t="s">
        <v>149</v>
      </c>
      <c r="Q1" s="5"/>
      <c r="R1" s="6" t="s">
        <v>150</v>
      </c>
      <c r="S1" s="6" t="s">
        <v>151</v>
      </c>
      <c r="T1" s="6" t="s">
        <v>152</v>
      </c>
      <c r="U1" s="6" t="s">
        <v>153</v>
      </c>
      <c r="V1" s="7" t="s">
        <v>154</v>
      </c>
    </row>
    <row r="2" spans="1:22" ht="15" thickBot="1" x14ac:dyDescent="0.35">
      <c r="A2" s="32" t="s">
        <v>97</v>
      </c>
      <c r="B2" s="33">
        <v>43733</v>
      </c>
      <c r="C2" s="32" t="s">
        <v>142</v>
      </c>
      <c r="D2" s="32" t="s">
        <v>16</v>
      </c>
      <c r="E2" s="32" t="s">
        <v>98</v>
      </c>
      <c r="F2" s="32" t="s">
        <v>20</v>
      </c>
      <c r="G2" s="32" t="s">
        <v>13</v>
      </c>
      <c r="H2" s="32"/>
      <c r="I2" s="32">
        <f>IF(G2=L$2,M$2,IF(G2=L$3,M$3,IF(G2=L$3,M$3,IF(G2=L$4,M$4,IF(G2=L$5,M$5,IF(G2=L$6,M$6,-1))))))</f>
        <v>4</v>
      </c>
      <c r="K2" s="9"/>
      <c r="L2" t="s">
        <v>155</v>
      </c>
      <c r="M2">
        <v>1</v>
      </c>
      <c r="N2">
        <f>COUNTIF(I2:I44,M2)</f>
        <v>0</v>
      </c>
      <c r="O2" s="10">
        <f>N2/N7</f>
        <v>0</v>
      </c>
      <c r="Q2" s="11" t="s">
        <v>145</v>
      </c>
      <c r="R2" s="6">
        <f>AVERAGE(I2:I44)</f>
        <v>3.7674418604651163</v>
      </c>
      <c r="S2" s="6">
        <f>MEDIAN(I2:I44)</f>
        <v>4</v>
      </c>
      <c r="T2" s="6">
        <f>_xlfn.MODE.MULT(I2:I44)</f>
        <v>4</v>
      </c>
      <c r="U2" s="6">
        <f>_xlfn.STDEV.P(I2:I44)</f>
        <v>0.56392351874335545</v>
      </c>
      <c r="V2" s="7">
        <f>_xlfn.VAR.P(I2:I44)</f>
        <v>0.3180097349918875</v>
      </c>
    </row>
    <row r="3" spans="1:22" ht="15" thickBot="1" x14ac:dyDescent="0.35">
      <c r="A3" s="32" t="s">
        <v>47</v>
      </c>
      <c r="B3" s="33">
        <v>43712</v>
      </c>
      <c r="C3" s="32" t="s">
        <v>115</v>
      </c>
      <c r="D3" s="32" t="s">
        <v>48</v>
      </c>
      <c r="E3" s="32" t="s">
        <v>41</v>
      </c>
      <c r="F3" s="32" t="s">
        <v>20</v>
      </c>
      <c r="G3" s="32" t="s">
        <v>13</v>
      </c>
      <c r="H3" s="32"/>
      <c r="I3" s="32">
        <f t="shared" ref="I3:I44" si="0">IF(G3=L$2,M$2,IF(G3=L$3,M$3,IF(G3=L$3,M$3,IF(G3=L$4,M$4,IF(G3=L$5,M$5,IF(G3=L$6,M$6,-1))))))</f>
        <v>4</v>
      </c>
      <c r="K3" s="9"/>
      <c r="L3" t="s">
        <v>35</v>
      </c>
      <c r="M3">
        <v>2</v>
      </c>
      <c r="N3">
        <f>COUNTIF(I2:I44,M3)</f>
        <v>1</v>
      </c>
      <c r="O3" s="10">
        <f>N3/N7</f>
        <v>2.3255813953488372E-2</v>
      </c>
      <c r="Q3" s="12" t="s">
        <v>12</v>
      </c>
      <c r="R3" s="6">
        <f>AVERAGE(I25:I44)</f>
        <v>3.8</v>
      </c>
      <c r="S3" s="6">
        <f>MEDIAN(I25:I44)</f>
        <v>4</v>
      </c>
      <c r="T3" s="6">
        <f>_xlfn.MODE.MULT(I25:I44)</f>
        <v>4</v>
      </c>
      <c r="U3" s="6">
        <f>_xlfn.STDEV.P(I25:I44)</f>
        <v>0.50990195135927852</v>
      </c>
      <c r="V3" s="7">
        <f>_xlfn.VAR.P(I25:I44)</f>
        <v>0.26</v>
      </c>
    </row>
    <row r="4" spans="1:22" ht="15" thickBot="1" x14ac:dyDescent="0.35">
      <c r="A4" s="32" t="s">
        <v>38</v>
      </c>
      <c r="B4" s="33">
        <v>43712</v>
      </c>
      <c r="C4" s="32" t="s">
        <v>109</v>
      </c>
      <c r="D4" s="32" t="s">
        <v>16</v>
      </c>
      <c r="E4" s="32" t="s">
        <v>39</v>
      </c>
      <c r="F4" s="32" t="s">
        <v>20</v>
      </c>
      <c r="G4" s="32" t="s">
        <v>34</v>
      </c>
      <c r="H4" s="32"/>
      <c r="I4" s="32">
        <f t="shared" si="0"/>
        <v>3</v>
      </c>
      <c r="K4" s="9"/>
      <c r="L4" t="s">
        <v>34</v>
      </c>
      <c r="M4">
        <v>3</v>
      </c>
      <c r="N4">
        <f>COUNTIF(I2:I44,M4)</f>
        <v>10</v>
      </c>
      <c r="O4" s="10">
        <f>N4/N7</f>
        <v>0.23255813953488372</v>
      </c>
      <c r="Q4" s="13" t="s">
        <v>20</v>
      </c>
      <c r="R4" s="6">
        <f>AVERAGE(I2:I24)</f>
        <v>3.7391304347826089</v>
      </c>
      <c r="S4" s="6">
        <f>MEDIAN(I2:I24)</f>
        <v>4</v>
      </c>
      <c r="T4" s="6">
        <f>_xlfn.MODE.MULT(I2:I24)</f>
        <v>4</v>
      </c>
      <c r="U4" s="6">
        <f>_xlfn.STDEV.P(I2:I24)</f>
        <v>0.60558209900800519</v>
      </c>
      <c r="V4" s="7">
        <f>_xlfn.VAR.P(I2:I24)</f>
        <v>0.3667296786389414</v>
      </c>
    </row>
    <row r="5" spans="1:22" x14ac:dyDescent="0.3">
      <c r="A5" s="32" t="s">
        <v>32</v>
      </c>
      <c r="B5" s="33">
        <v>43712</v>
      </c>
      <c r="C5" s="32" t="s">
        <v>107</v>
      </c>
      <c r="D5" s="32" t="s">
        <v>16</v>
      </c>
      <c r="E5" s="32" t="s">
        <v>33</v>
      </c>
      <c r="F5" s="32" t="s">
        <v>20</v>
      </c>
      <c r="G5" s="32" t="s">
        <v>34</v>
      </c>
      <c r="H5" s="32"/>
      <c r="I5" s="32">
        <f t="shared" si="0"/>
        <v>3</v>
      </c>
      <c r="K5" s="9"/>
      <c r="L5" t="s">
        <v>13</v>
      </c>
      <c r="M5">
        <v>4</v>
      </c>
      <c r="N5">
        <f>COUNTIF(I2:I44,M5)</f>
        <v>30</v>
      </c>
      <c r="O5" s="10">
        <f>N5/N7</f>
        <v>0.69767441860465118</v>
      </c>
    </row>
    <row r="6" spans="1:22" ht="15" thickBot="1" x14ac:dyDescent="0.35">
      <c r="A6" s="32" t="s">
        <v>55</v>
      </c>
      <c r="B6" s="33">
        <v>43712</v>
      </c>
      <c r="C6" s="32" t="s">
        <v>119</v>
      </c>
      <c r="D6" s="32" t="s">
        <v>16</v>
      </c>
      <c r="E6" s="32" t="s">
        <v>56</v>
      </c>
      <c r="F6" s="32" t="s">
        <v>20</v>
      </c>
      <c r="G6" s="32" t="s">
        <v>13</v>
      </c>
      <c r="H6" s="32"/>
      <c r="I6" s="32">
        <f t="shared" si="0"/>
        <v>4</v>
      </c>
      <c r="K6" s="9"/>
      <c r="L6" t="s">
        <v>156</v>
      </c>
      <c r="M6">
        <v>5</v>
      </c>
      <c r="N6">
        <f>COUNTIF(I2:I44,M6)</f>
        <v>2</v>
      </c>
      <c r="O6" s="10">
        <f>N6/N7</f>
        <v>4.6511627906976744E-2</v>
      </c>
    </row>
    <row r="7" spans="1:22" ht="15" thickBot="1" x14ac:dyDescent="0.35">
      <c r="A7" s="32" t="s">
        <v>53</v>
      </c>
      <c r="B7" s="33">
        <v>43712</v>
      </c>
      <c r="C7" s="32" t="s">
        <v>118</v>
      </c>
      <c r="D7" s="32" t="s">
        <v>16</v>
      </c>
      <c r="E7" s="32" t="s">
        <v>54</v>
      </c>
      <c r="F7" s="32" t="s">
        <v>20</v>
      </c>
      <c r="G7" s="32" t="s">
        <v>34</v>
      </c>
      <c r="H7" s="32"/>
      <c r="I7" s="32">
        <f t="shared" si="0"/>
        <v>3</v>
      </c>
      <c r="K7" s="14"/>
      <c r="L7" s="15"/>
      <c r="M7" s="16"/>
      <c r="N7" s="15">
        <f>SUM(N2:N6)</f>
        <v>43</v>
      </c>
      <c r="O7" s="17">
        <f>SUM(O2:O6)</f>
        <v>1</v>
      </c>
      <c r="Q7" s="18"/>
      <c r="R7" s="19" t="s">
        <v>148</v>
      </c>
      <c r="S7" s="20" t="s">
        <v>149</v>
      </c>
    </row>
    <row r="8" spans="1:22" ht="15" thickBot="1" x14ac:dyDescent="0.35">
      <c r="A8" s="32" t="s">
        <v>26</v>
      </c>
      <c r="B8" s="33">
        <v>43712</v>
      </c>
      <c r="C8" s="32" t="s">
        <v>104</v>
      </c>
      <c r="D8" s="32" t="s">
        <v>16</v>
      </c>
      <c r="E8" s="32" t="s">
        <v>27</v>
      </c>
      <c r="F8" s="32" t="s">
        <v>20</v>
      </c>
      <c r="G8" s="32" t="s">
        <v>13</v>
      </c>
      <c r="H8" s="32"/>
      <c r="I8" s="32">
        <f t="shared" si="0"/>
        <v>4</v>
      </c>
      <c r="Q8" s="9" t="s">
        <v>157</v>
      </c>
      <c r="R8">
        <f>COUNTA(F2:F44)</f>
        <v>43</v>
      </c>
      <c r="S8" s="10">
        <f>R8/R11</f>
        <v>1</v>
      </c>
    </row>
    <row r="9" spans="1:22" ht="15" thickBot="1" x14ac:dyDescent="0.35">
      <c r="A9" s="32" t="s">
        <v>78</v>
      </c>
      <c r="B9" s="33">
        <v>43725</v>
      </c>
      <c r="C9" s="32" t="s">
        <v>131</v>
      </c>
      <c r="D9" s="32" t="s">
        <v>16</v>
      </c>
      <c r="E9" s="32" t="s">
        <v>41</v>
      </c>
      <c r="F9" s="32" t="s">
        <v>20</v>
      </c>
      <c r="G9" s="32" t="s">
        <v>34</v>
      </c>
      <c r="H9" s="32"/>
      <c r="I9" s="32">
        <f t="shared" si="0"/>
        <v>3</v>
      </c>
      <c r="K9" s="12" t="s">
        <v>12</v>
      </c>
      <c r="L9" s="21" t="s">
        <v>146</v>
      </c>
      <c r="M9" s="21" t="s">
        <v>147</v>
      </c>
      <c r="N9" s="21" t="s">
        <v>148</v>
      </c>
      <c r="O9" s="22" t="s">
        <v>149</v>
      </c>
      <c r="Q9" s="23" t="s">
        <v>158</v>
      </c>
      <c r="R9">
        <f>COUNTA(F25:F44)</f>
        <v>20</v>
      </c>
      <c r="S9" s="10">
        <f>R9/R11</f>
        <v>0.46511627906976744</v>
      </c>
    </row>
    <row r="10" spans="1:22" x14ac:dyDescent="0.3">
      <c r="A10" s="32" t="s">
        <v>40</v>
      </c>
      <c r="B10" s="33">
        <v>43712</v>
      </c>
      <c r="C10" s="32" t="s">
        <v>110</v>
      </c>
      <c r="D10" s="32" t="s">
        <v>16</v>
      </c>
      <c r="E10" s="32" t="s">
        <v>41</v>
      </c>
      <c r="F10" s="32" t="s">
        <v>20</v>
      </c>
      <c r="G10" s="32" t="s">
        <v>34</v>
      </c>
      <c r="H10" s="32"/>
      <c r="I10" s="32">
        <f t="shared" si="0"/>
        <v>3</v>
      </c>
      <c r="K10" s="9"/>
      <c r="L10" t="s">
        <v>155</v>
      </c>
      <c r="M10">
        <v>1</v>
      </c>
      <c r="N10">
        <f>COUNTIF(I25:I44,M10)</f>
        <v>0</v>
      </c>
      <c r="O10" s="10">
        <f>N10/N15</f>
        <v>0</v>
      </c>
      <c r="Q10" s="24" t="s">
        <v>159</v>
      </c>
      <c r="R10">
        <f>COUNTA(F2:F24)</f>
        <v>23</v>
      </c>
      <c r="S10" s="10">
        <f>R10/R11</f>
        <v>0.53488372093023251</v>
      </c>
    </row>
    <row r="11" spans="1:22" x14ac:dyDescent="0.3">
      <c r="A11" s="32" t="s">
        <v>36</v>
      </c>
      <c r="B11" s="33">
        <v>43712</v>
      </c>
      <c r="C11" s="32" t="s">
        <v>108</v>
      </c>
      <c r="D11" s="32" t="s">
        <v>16</v>
      </c>
      <c r="E11" s="32" t="s">
        <v>37</v>
      </c>
      <c r="F11" s="32" t="s">
        <v>20</v>
      </c>
      <c r="G11" s="32" t="s">
        <v>13</v>
      </c>
      <c r="H11" s="32"/>
      <c r="I11" s="32">
        <f t="shared" si="0"/>
        <v>4</v>
      </c>
      <c r="K11" s="9"/>
      <c r="L11" t="s">
        <v>35</v>
      </c>
      <c r="M11">
        <v>2</v>
      </c>
      <c r="N11">
        <f>COUNTIF(I25:I44,M11)</f>
        <v>0</v>
      </c>
      <c r="O11" s="10">
        <f>N11/N15</f>
        <v>0</v>
      </c>
      <c r="Q11" s="9"/>
      <c r="R11">
        <f>SUM(R9:R10)</f>
        <v>43</v>
      </c>
      <c r="S11" s="10">
        <f>SUM(S9:S10)</f>
        <v>1</v>
      </c>
    </row>
    <row r="12" spans="1:22" x14ac:dyDescent="0.3">
      <c r="A12" s="32" t="s">
        <v>44</v>
      </c>
      <c r="B12" s="33">
        <v>43712</v>
      </c>
      <c r="C12" s="32" t="s">
        <v>112</v>
      </c>
      <c r="D12" s="32" t="s">
        <v>16</v>
      </c>
      <c r="E12" s="32" t="s">
        <v>37</v>
      </c>
      <c r="F12" s="32" t="s">
        <v>20</v>
      </c>
      <c r="G12" s="32" t="s">
        <v>13</v>
      </c>
      <c r="H12" s="32"/>
      <c r="I12" s="32">
        <f t="shared" si="0"/>
        <v>4</v>
      </c>
      <c r="K12" s="9"/>
      <c r="L12" t="s">
        <v>34</v>
      </c>
      <c r="M12">
        <v>3</v>
      </c>
      <c r="N12">
        <f>COUNTIF(I25:I44,M12)</f>
        <v>5</v>
      </c>
      <c r="O12" s="10">
        <f>N12/N15</f>
        <v>0.25</v>
      </c>
      <c r="Q12" s="9"/>
      <c r="S12" s="25"/>
    </row>
    <row r="13" spans="1:22" x14ac:dyDescent="0.3">
      <c r="A13" s="32" t="s">
        <v>28</v>
      </c>
      <c r="B13" s="33">
        <v>43712</v>
      </c>
      <c r="C13" s="32" t="s">
        <v>105</v>
      </c>
      <c r="D13" s="32" t="s">
        <v>16</v>
      </c>
      <c r="E13" s="32" t="s">
        <v>29</v>
      </c>
      <c r="F13" s="32" t="s">
        <v>20</v>
      </c>
      <c r="G13" s="32" t="s">
        <v>13</v>
      </c>
      <c r="H13" s="32"/>
      <c r="I13" s="32">
        <f t="shared" si="0"/>
        <v>4</v>
      </c>
      <c r="K13" s="9"/>
      <c r="L13" t="s">
        <v>13</v>
      </c>
      <c r="M13">
        <v>4</v>
      </c>
      <c r="N13">
        <f>COUNTIF(I25:I44,M13)</f>
        <v>14</v>
      </c>
      <c r="O13" s="10">
        <f>N13/N15</f>
        <v>0.7</v>
      </c>
      <c r="Q13" s="9"/>
      <c r="S13" s="25"/>
    </row>
    <row r="14" spans="1:22" x14ac:dyDescent="0.3">
      <c r="A14" s="32" t="s">
        <v>42</v>
      </c>
      <c r="B14" s="33">
        <v>43712</v>
      </c>
      <c r="C14" s="32" t="s">
        <v>111</v>
      </c>
      <c r="D14" s="32" t="s">
        <v>16</v>
      </c>
      <c r="E14" s="32" t="s">
        <v>43</v>
      </c>
      <c r="F14" s="32" t="s">
        <v>20</v>
      </c>
      <c r="G14" s="32" t="s">
        <v>13</v>
      </c>
      <c r="H14" s="32"/>
      <c r="I14" s="32">
        <f t="shared" si="0"/>
        <v>4</v>
      </c>
      <c r="K14" s="9"/>
      <c r="L14" t="s">
        <v>156</v>
      </c>
      <c r="M14">
        <v>5</v>
      </c>
      <c r="N14">
        <f>COUNTIF(I25:I44,M14)</f>
        <v>1</v>
      </c>
      <c r="O14" s="10">
        <f>N14/N15</f>
        <v>0.05</v>
      </c>
      <c r="Q14" s="9" t="s">
        <v>48</v>
      </c>
      <c r="R14">
        <f>COUNTIF(D2:D44,Q14)</f>
        <v>1</v>
      </c>
      <c r="S14" s="10">
        <f>R14/R18</f>
        <v>2.3255813953488372E-2</v>
      </c>
    </row>
    <row r="15" spans="1:22" ht="15" thickBot="1" x14ac:dyDescent="0.35">
      <c r="A15" s="32" t="s">
        <v>59</v>
      </c>
      <c r="B15" s="33">
        <v>43712</v>
      </c>
      <c r="C15" s="32" t="s">
        <v>121</v>
      </c>
      <c r="D15" s="32" t="s">
        <v>10</v>
      </c>
      <c r="E15" s="32"/>
      <c r="F15" s="32" t="s">
        <v>20</v>
      </c>
      <c r="G15" s="32" t="s">
        <v>13</v>
      </c>
      <c r="H15" s="32"/>
      <c r="I15" s="32">
        <f t="shared" si="0"/>
        <v>4</v>
      </c>
      <c r="K15" s="14"/>
      <c r="L15" s="15"/>
      <c r="M15" s="16"/>
      <c r="N15" s="15">
        <f>SUM(N10:N14)</f>
        <v>20</v>
      </c>
      <c r="O15" s="17">
        <f>SUM(O10:O14)</f>
        <v>1</v>
      </c>
      <c r="Q15" s="9" t="s">
        <v>16</v>
      </c>
      <c r="R15">
        <f>COUNTIF(D2:D44,Q15)</f>
        <v>24</v>
      </c>
      <c r="S15" s="10">
        <f>R15/R18</f>
        <v>0.55813953488372092</v>
      </c>
    </row>
    <row r="16" spans="1:22" ht="15" thickBot="1" x14ac:dyDescent="0.35">
      <c r="A16" s="32" t="s">
        <v>57</v>
      </c>
      <c r="B16" s="33">
        <v>43712</v>
      </c>
      <c r="C16" s="32" t="s">
        <v>120</v>
      </c>
      <c r="D16" s="32" t="s">
        <v>24</v>
      </c>
      <c r="E16" s="32" t="s">
        <v>58</v>
      </c>
      <c r="F16" s="32" t="s">
        <v>20</v>
      </c>
      <c r="G16" s="32" t="s">
        <v>13</v>
      </c>
      <c r="H16" s="32"/>
      <c r="I16" s="32">
        <f t="shared" si="0"/>
        <v>4</v>
      </c>
      <c r="Q16" s="9" t="s">
        <v>24</v>
      </c>
      <c r="R16">
        <f>COUNTIF(D2:D44,Q16)</f>
        <v>13</v>
      </c>
      <c r="S16" s="10">
        <f>R16/R18</f>
        <v>0.30232558139534882</v>
      </c>
    </row>
    <row r="17" spans="1:23" ht="15" thickBot="1" x14ac:dyDescent="0.35">
      <c r="A17" s="32" t="s">
        <v>30</v>
      </c>
      <c r="B17" s="33">
        <v>43712</v>
      </c>
      <c r="C17" s="32" t="s">
        <v>106</v>
      </c>
      <c r="D17" s="32" t="s">
        <v>16</v>
      </c>
      <c r="E17" s="32" t="s">
        <v>31</v>
      </c>
      <c r="F17" s="32" t="s">
        <v>20</v>
      </c>
      <c r="G17" s="32" t="s">
        <v>13</v>
      </c>
      <c r="H17" s="32"/>
      <c r="I17" s="32">
        <f t="shared" si="0"/>
        <v>4</v>
      </c>
      <c r="K17" s="13" t="s">
        <v>20</v>
      </c>
      <c r="L17" s="26" t="s">
        <v>146</v>
      </c>
      <c r="M17" s="26" t="s">
        <v>147</v>
      </c>
      <c r="N17" s="26" t="s">
        <v>148</v>
      </c>
      <c r="O17" s="27" t="s">
        <v>149</v>
      </c>
      <c r="Q17" s="9" t="s">
        <v>10</v>
      </c>
      <c r="R17">
        <f>COUNTIF(D2:D44,Q17)</f>
        <v>5</v>
      </c>
      <c r="S17" s="10">
        <f>R17/R18</f>
        <v>0.11627906976744186</v>
      </c>
    </row>
    <row r="18" spans="1:23" ht="15" thickBot="1" x14ac:dyDescent="0.35">
      <c r="A18" s="32" t="s">
        <v>95</v>
      </c>
      <c r="B18" s="33">
        <v>43733</v>
      </c>
      <c r="C18" s="32" t="s">
        <v>141</v>
      </c>
      <c r="D18" s="32" t="s">
        <v>24</v>
      </c>
      <c r="E18" s="32" t="s">
        <v>96</v>
      </c>
      <c r="F18" s="32" t="s">
        <v>20</v>
      </c>
      <c r="G18" s="32" t="s">
        <v>35</v>
      </c>
      <c r="H18" s="32"/>
      <c r="I18" s="32">
        <f t="shared" si="0"/>
        <v>2</v>
      </c>
      <c r="K18" s="9"/>
      <c r="L18" t="s">
        <v>155</v>
      </c>
      <c r="M18">
        <v>1</v>
      </c>
      <c r="N18">
        <f>COUNTIF(I2:I24,M18)</f>
        <v>0</v>
      </c>
      <c r="O18" s="10">
        <f>N18/N23</f>
        <v>0</v>
      </c>
      <c r="Q18" s="14"/>
      <c r="R18" s="15">
        <f>SUM(R14:R17)</f>
        <v>43</v>
      </c>
      <c r="S18" s="17">
        <f>SUM(S14:S17)</f>
        <v>1</v>
      </c>
    </row>
    <row r="19" spans="1:23" ht="15" thickBot="1" x14ac:dyDescent="0.35">
      <c r="A19" s="32" t="s">
        <v>46</v>
      </c>
      <c r="B19" s="33">
        <v>43712</v>
      </c>
      <c r="C19" s="32" t="s">
        <v>114</v>
      </c>
      <c r="D19" s="32" t="s">
        <v>16</v>
      </c>
      <c r="E19" s="32" t="s">
        <v>41</v>
      </c>
      <c r="F19" s="32" t="s">
        <v>20</v>
      </c>
      <c r="G19" s="32" t="s">
        <v>13</v>
      </c>
      <c r="H19" s="32"/>
      <c r="I19" s="32">
        <f t="shared" si="0"/>
        <v>4</v>
      </c>
      <c r="K19" s="9"/>
      <c r="L19" t="s">
        <v>35</v>
      </c>
      <c r="M19">
        <v>2</v>
      </c>
      <c r="N19">
        <f>COUNTIF(I2:I24,M19)</f>
        <v>1</v>
      </c>
      <c r="O19" s="10">
        <f>N19/N23</f>
        <v>4.3478260869565216E-2</v>
      </c>
    </row>
    <row r="20" spans="1:23" ht="15" thickBot="1" x14ac:dyDescent="0.35">
      <c r="A20" s="32" t="s">
        <v>18</v>
      </c>
      <c r="B20" s="33">
        <v>43711</v>
      </c>
      <c r="C20" s="32" t="s">
        <v>102</v>
      </c>
      <c r="D20" s="32" t="s">
        <v>16</v>
      </c>
      <c r="E20" s="32" t="s">
        <v>19</v>
      </c>
      <c r="F20" s="32" t="s">
        <v>20</v>
      </c>
      <c r="G20" s="32" t="s">
        <v>21</v>
      </c>
      <c r="H20" s="32"/>
      <c r="I20" s="32">
        <f t="shared" si="0"/>
        <v>5</v>
      </c>
      <c r="K20" s="9"/>
      <c r="L20" t="s">
        <v>34</v>
      </c>
      <c r="M20">
        <v>3</v>
      </c>
      <c r="N20">
        <f>COUNTIF(I2:I24,M20)</f>
        <v>5</v>
      </c>
      <c r="O20" s="10">
        <f>N20/N23</f>
        <v>0.21739130434782608</v>
      </c>
      <c r="R20" s="28" t="s">
        <v>160</v>
      </c>
      <c r="S20" s="6" t="s">
        <v>35</v>
      </c>
      <c r="T20" s="6" t="s">
        <v>34</v>
      </c>
      <c r="U20" s="6" t="s">
        <v>13</v>
      </c>
      <c r="V20" s="7" t="s">
        <v>156</v>
      </c>
      <c r="W20" t="s">
        <v>161</v>
      </c>
    </row>
    <row r="21" spans="1:23" ht="15" thickBot="1" x14ac:dyDescent="0.35">
      <c r="A21" s="32" t="s">
        <v>45</v>
      </c>
      <c r="B21" s="33">
        <v>43712</v>
      </c>
      <c r="C21" s="32" t="s">
        <v>113</v>
      </c>
      <c r="D21" s="32" t="s">
        <v>24</v>
      </c>
      <c r="E21" s="32" t="s">
        <v>37</v>
      </c>
      <c r="F21" s="32" t="s">
        <v>20</v>
      </c>
      <c r="G21" s="32" t="s">
        <v>13</v>
      </c>
      <c r="H21" s="32"/>
      <c r="I21" s="32">
        <f t="shared" si="0"/>
        <v>4</v>
      </c>
      <c r="K21" s="9"/>
      <c r="L21" t="s">
        <v>13</v>
      </c>
      <c r="M21">
        <v>4</v>
      </c>
      <c r="N21">
        <f>COUNTIF(I2:I24,M21)</f>
        <v>16</v>
      </c>
      <c r="O21" s="10">
        <f>N21/N23</f>
        <v>0.69565217391304346</v>
      </c>
      <c r="Q21" s="8" t="s">
        <v>158</v>
      </c>
      <c r="R21" s="28">
        <f>O10</f>
        <v>0</v>
      </c>
      <c r="S21" s="29">
        <f>O11</f>
        <v>0</v>
      </c>
      <c r="T21" s="29">
        <f>O12</f>
        <v>0.25</v>
      </c>
      <c r="U21" s="29">
        <f>O13</f>
        <v>0.7</v>
      </c>
      <c r="V21" s="30">
        <f>O14</f>
        <v>0.05</v>
      </c>
      <c r="W21" s="31">
        <f>SUM(R21:V21)</f>
        <v>1</v>
      </c>
    </row>
    <row r="22" spans="1:23" ht="15" thickBot="1" x14ac:dyDescent="0.35">
      <c r="A22" s="32" t="s">
        <v>23</v>
      </c>
      <c r="B22" s="33">
        <v>43712</v>
      </c>
      <c r="C22" s="32" t="s">
        <v>103</v>
      </c>
      <c r="D22" s="32" t="s">
        <v>24</v>
      </c>
      <c r="E22" s="32" t="s">
        <v>25</v>
      </c>
      <c r="F22" s="32" t="s">
        <v>20</v>
      </c>
      <c r="G22" s="32" t="s">
        <v>13</v>
      </c>
      <c r="H22" s="32"/>
      <c r="I22" s="32">
        <f t="shared" si="0"/>
        <v>4</v>
      </c>
      <c r="K22" s="9"/>
      <c r="L22" t="s">
        <v>156</v>
      </c>
      <c r="M22">
        <v>5</v>
      </c>
      <c r="N22">
        <f>COUNTIF(I2:I24,M22)</f>
        <v>1</v>
      </c>
      <c r="O22" s="10">
        <f>N22/N23</f>
        <v>4.3478260869565216E-2</v>
      </c>
      <c r="Q22" s="32" t="s">
        <v>159</v>
      </c>
      <c r="R22" s="28">
        <f>O18</f>
        <v>0</v>
      </c>
      <c r="S22" s="29">
        <f>O19</f>
        <v>4.3478260869565216E-2</v>
      </c>
      <c r="T22" s="29">
        <f>O20</f>
        <v>0.21739130434782608</v>
      </c>
      <c r="U22" s="29">
        <f>O21</f>
        <v>0.69565217391304346</v>
      </c>
      <c r="V22" s="30">
        <f>O22</f>
        <v>4.3478260869565216E-2</v>
      </c>
      <c r="W22" s="31">
        <f>SUM(R22:V22)</f>
        <v>1</v>
      </c>
    </row>
    <row r="23" spans="1:23" ht="15" thickBot="1" x14ac:dyDescent="0.35">
      <c r="A23" s="32" t="s">
        <v>51</v>
      </c>
      <c r="B23" s="33">
        <v>43712</v>
      </c>
      <c r="C23" s="32" t="s">
        <v>117</v>
      </c>
      <c r="D23" s="32" t="s">
        <v>16</v>
      </c>
      <c r="E23" s="32" t="s">
        <v>52</v>
      </c>
      <c r="F23" s="32" t="s">
        <v>20</v>
      </c>
      <c r="G23" s="32" t="s">
        <v>13</v>
      </c>
      <c r="H23" s="32"/>
      <c r="I23" s="32">
        <f t="shared" si="0"/>
        <v>4</v>
      </c>
      <c r="K23" s="14"/>
      <c r="L23" s="15"/>
      <c r="M23" s="16"/>
      <c r="N23" s="15">
        <f>SUM(N18:N22)</f>
        <v>23</v>
      </c>
      <c r="O23" s="17">
        <f>SUM(O18:O22)</f>
        <v>1</v>
      </c>
      <c r="R23" s="31"/>
    </row>
    <row r="24" spans="1:23" x14ac:dyDescent="0.3">
      <c r="A24" s="32" t="s">
        <v>49</v>
      </c>
      <c r="B24" s="33">
        <v>43712</v>
      </c>
      <c r="C24" s="32" t="s">
        <v>116</v>
      </c>
      <c r="D24" s="32" t="s">
        <v>16</v>
      </c>
      <c r="E24" s="32" t="s">
        <v>50</v>
      </c>
      <c r="F24" s="32" t="s">
        <v>20</v>
      </c>
      <c r="G24" s="32" t="s">
        <v>13</v>
      </c>
      <c r="H24" s="32"/>
      <c r="I24" s="32">
        <f t="shared" si="0"/>
        <v>4</v>
      </c>
      <c r="R24" s="31"/>
    </row>
    <row r="25" spans="1:23" x14ac:dyDescent="0.3">
      <c r="A25" s="8" t="s">
        <v>79</v>
      </c>
      <c r="B25" s="34">
        <v>43731</v>
      </c>
      <c r="C25" s="8" t="s">
        <v>132</v>
      </c>
      <c r="D25" s="8" t="s">
        <v>16</v>
      </c>
      <c r="E25" s="8" t="s">
        <v>80</v>
      </c>
      <c r="F25" s="8" t="s">
        <v>12</v>
      </c>
      <c r="G25" s="8" t="s">
        <v>13</v>
      </c>
      <c r="H25" s="8"/>
      <c r="I25" s="8">
        <f t="shared" si="0"/>
        <v>4</v>
      </c>
    </row>
    <row r="26" spans="1:23" x14ac:dyDescent="0.3">
      <c r="A26" s="8" t="s">
        <v>69</v>
      </c>
      <c r="B26" s="34">
        <v>43718</v>
      </c>
      <c r="C26" s="8" t="s">
        <v>127</v>
      </c>
      <c r="D26" s="8" t="s">
        <v>10</v>
      </c>
      <c r="E26" s="8" t="s">
        <v>70</v>
      </c>
      <c r="F26" s="8" t="s">
        <v>12</v>
      </c>
      <c r="G26" s="8" t="s">
        <v>13</v>
      </c>
      <c r="H26" s="8"/>
      <c r="I26" s="8">
        <f t="shared" si="0"/>
        <v>4</v>
      </c>
    </row>
    <row r="27" spans="1:23" x14ac:dyDescent="0.3">
      <c r="A27" s="8" t="s">
        <v>87</v>
      </c>
      <c r="B27" s="34">
        <v>43732</v>
      </c>
      <c r="C27" s="8" t="s">
        <v>137</v>
      </c>
      <c r="D27" s="8" t="s">
        <v>16</v>
      </c>
      <c r="E27" s="8" t="s">
        <v>88</v>
      </c>
      <c r="F27" s="8" t="s">
        <v>12</v>
      </c>
      <c r="G27" s="8" t="s">
        <v>34</v>
      </c>
      <c r="H27" s="8"/>
      <c r="I27" s="8">
        <f t="shared" si="0"/>
        <v>3</v>
      </c>
    </row>
    <row r="28" spans="1:23" x14ac:dyDescent="0.3">
      <c r="A28" s="8" t="s">
        <v>90</v>
      </c>
      <c r="B28" s="34">
        <v>43732</v>
      </c>
      <c r="C28" s="8" t="s">
        <v>138</v>
      </c>
      <c r="D28" s="8" t="s">
        <v>24</v>
      </c>
      <c r="E28" s="8" t="s">
        <v>91</v>
      </c>
      <c r="F28" s="8" t="s">
        <v>12</v>
      </c>
      <c r="G28" s="8" t="s">
        <v>13</v>
      </c>
      <c r="H28" s="8"/>
      <c r="I28" s="8">
        <f t="shared" si="0"/>
        <v>4</v>
      </c>
    </row>
    <row r="29" spans="1:23" x14ac:dyDescent="0.3">
      <c r="A29" s="8" t="s">
        <v>75</v>
      </c>
      <c r="B29" s="34">
        <v>43724</v>
      </c>
      <c r="C29" s="8" t="s">
        <v>130</v>
      </c>
      <c r="D29" s="8" t="s">
        <v>16</v>
      </c>
      <c r="E29" s="8" t="s">
        <v>76</v>
      </c>
      <c r="F29" s="8" t="s">
        <v>12</v>
      </c>
      <c r="G29" s="8" t="s">
        <v>34</v>
      </c>
      <c r="H29" s="8"/>
      <c r="I29" s="8">
        <f t="shared" si="0"/>
        <v>3</v>
      </c>
    </row>
    <row r="30" spans="1:23" x14ac:dyDescent="0.3">
      <c r="A30" s="8" t="s">
        <v>15</v>
      </c>
      <c r="B30" s="34">
        <v>43711</v>
      </c>
      <c r="C30" s="8" t="s">
        <v>101</v>
      </c>
      <c r="D30" s="8" t="s">
        <v>16</v>
      </c>
      <c r="E30" s="8" t="s">
        <v>17</v>
      </c>
      <c r="F30" s="8" t="s">
        <v>12</v>
      </c>
      <c r="G30" s="8" t="s">
        <v>13</v>
      </c>
      <c r="H30" s="8"/>
      <c r="I30" s="8">
        <f t="shared" si="0"/>
        <v>4</v>
      </c>
    </row>
    <row r="31" spans="1:23" x14ac:dyDescent="0.3">
      <c r="A31" s="8" t="s">
        <v>60</v>
      </c>
      <c r="B31" s="34">
        <v>43718</v>
      </c>
      <c r="C31" s="8" t="s">
        <v>122</v>
      </c>
      <c r="D31" s="8" t="s">
        <v>10</v>
      </c>
      <c r="E31" s="8" t="s">
        <v>61</v>
      </c>
      <c r="F31" s="8" t="s">
        <v>12</v>
      </c>
      <c r="G31" s="8" t="s">
        <v>13</v>
      </c>
      <c r="H31" s="8"/>
      <c r="I31" s="8">
        <f t="shared" si="0"/>
        <v>4</v>
      </c>
    </row>
    <row r="32" spans="1:23" x14ac:dyDescent="0.3">
      <c r="A32" s="8" t="s">
        <v>73</v>
      </c>
      <c r="B32" s="8"/>
      <c r="C32" s="8" t="s">
        <v>129</v>
      </c>
      <c r="D32" s="8" t="s">
        <v>16</v>
      </c>
      <c r="E32" s="8" t="s">
        <v>17</v>
      </c>
      <c r="F32" s="8" t="s">
        <v>12</v>
      </c>
      <c r="G32" s="8" t="s">
        <v>34</v>
      </c>
      <c r="H32" s="8"/>
      <c r="I32" s="8">
        <f t="shared" si="0"/>
        <v>3</v>
      </c>
    </row>
    <row r="33" spans="1:9" x14ac:dyDescent="0.3">
      <c r="A33" s="8" t="s">
        <v>66</v>
      </c>
      <c r="B33" s="34">
        <v>43718</v>
      </c>
      <c r="C33" s="8" t="s">
        <v>126</v>
      </c>
      <c r="D33" s="8" t="s">
        <v>24</v>
      </c>
      <c r="E33" s="8" t="s">
        <v>67</v>
      </c>
      <c r="F33" s="8" t="s">
        <v>12</v>
      </c>
      <c r="G33" s="8" t="s">
        <v>34</v>
      </c>
      <c r="H33" s="8"/>
      <c r="I33" s="8">
        <f t="shared" si="0"/>
        <v>3</v>
      </c>
    </row>
    <row r="34" spans="1:9" x14ac:dyDescent="0.3">
      <c r="A34" s="8" t="s">
        <v>9</v>
      </c>
      <c r="B34" s="34">
        <v>43705</v>
      </c>
      <c r="C34" s="8" t="s">
        <v>100</v>
      </c>
      <c r="D34" s="8" t="s">
        <v>10</v>
      </c>
      <c r="E34" s="8" t="s">
        <v>11</v>
      </c>
      <c r="F34" s="8" t="s">
        <v>12</v>
      </c>
      <c r="G34" s="8" t="s">
        <v>13</v>
      </c>
      <c r="H34" s="8"/>
      <c r="I34" s="8">
        <f t="shared" si="0"/>
        <v>4</v>
      </c>
    </row>
    <row r="35" spans="1:9" x14ac:dyDescent="0.3">
      <c r="A35" s="8" t="s">
        <v>72</v>
      </c>
      <c r="B35" s="34">
        <v>43724</v>
      </c>
      <c r="C35" s="8" t="s">
        <v>123</v>
      </c>
      <c r="D35" s="8" t="s">
        <v>16</v>
      </c>
      <c r="E35" s="8" t="s">
        <v>62</v>
      </c>
      <c r="F35" s="8" t="s">
        <v>12</v>
      </c>
      <c r="G35" s="8" t="s">
        <v>13</v>
      </c>
      <c r="H35" s="8"/>
      <c r="I35" s="8">
        <f t="shared" si="0"/>
        <v>4</v>
      </c>
    </row>
    <row r="36" spans="1:9" x14ac:dyDescent="0.3">
      <c r="A36" s="8" t="s">
        <v>71</v>
      </c>
      <c r="B36" s="34">
        <v>43723</v>
      </c>
      <c r="C36" s="8" t="s">
        <v>128</v>
      </c>
      <c r="D36" s="8" t="s">
        <v>24</v>
      </c>
      <c r="E36" s="8" t="s">
        <v>61</v>
      </c>
      <c r="F36" s="8" t="s">
        <v>12</v>
      </c>
      <c r="G36" s="8" t="s">
        <v>21</v>
      </c>
      <c r="H36" s="8"/>
      <c r="I36" s="8">
        <f t="shared" si="0"/>
        <v>5</v>
      </c>
    </row>
    <row r="37" spans="1:9" x14ac:dyDescent="0.3">
      <c r="A37" s="8" t="s">
        <v>85</v>
      </c>
      <c r="B37" s="34">
        <v>43732</v>
      </c>
      <c r="C37" s="8" t="s">
        <v>136</v>
      </c>
      <c r="D37" s="8" t="s">
        <v>10</v>
      </c>
      <c r="E37" s="8" t="s">
        <v>86</v>
      </c>
      <c r="F37" s="8" t="s">
        <v>12</v>
      </c>
      <c r="G37" s="8" t="s">
        <v>13</v>
      </c>
      <c r="H37" s="8"/>
      <c r="I37" s="8">
        <f t="shared" si="0"/>
        <v>4</v>
      </c>
    </row>
    <row r="38" spans="1:9" x14ac:dyDescent="0.3">
      <c r="A38" s="8" t="s">
        <v>83</v>
      </c>
      <c r="B38" s="34">
        <v>43732</v>
      </c>
      <c r="C38" s="8" t="s">
        <v>134</v>
      </c>
      <c r="D38" s="8" t="s">
        <v>24</v>
      </c>
      <c r="E38" s="8" t="s">
        <v>58</v>
      </c>
      <c r="F38" s="8" t="s">
        <v>12</v>
      </c>
      <c r="G38" s="8" t="s">
        <v>13</v>
      </c>
      <c r="H38" s="8"/>
      <c r="I38" s="8">
        <f t="shared" si="0"/>
        <v>4</v>
      </c>
    </row>
    <row r="39" spans="1:9" x14ac:dyDescent="0.3">
      <c r="A39" s="8" t="s">
        <v>81</v>
      </c>
      <c r="B39" s="34">
        <v>43731</v>
      </c>
      <c r="C39" s="8" t="s">
        <v>133</v>
      </c>
      <c r="D39" s="8" t="s">
        <v>24</v>
      </c>
      <c r="E39" s="8" t="s">
        <v>82</v>
      </c>
      <c r="F39" s="8" t="s">
        <v>12</v>
      </c>
      <c r="G39" s="8" t="s">
        <v>13</v>
      </c>
      <c r="H39" s="8"/>
      <c r="I39" s="8">
        <f t="shared" si="0"/>
        <v>4</v>
      </c>
    </row>
    <row r="40" spans="1:9" x14ac:dyDescent="0.3">
      <c r="A40" s="8" t="s">
        <v>64</v>
      </c>
      <c r="B40" s="34">
        <v>43718</v>
      </c>
      <c r="C40" s="8" t="s">
        <v>125</v>
      </c>
      <c r="D40" s="8" t="s">
        <v>24</v>
      </c>
      <c r="E40" s="8" t="s">
        <v>65</v>
      </c>
      <c r="F40" s="8" t="s">
        <v>12</v>
      </c>
      <c r="G40" s="8" t="s">
        <v>13</v>
      </c>
      <c r="H40" s="8"/>
      <c r="I40" s="8">
        <f t="shared" si="0"/>
        <v>4</v>
      </c>
    </row>
    <row r="41" spans="1:9" x14ac:dyDescent="0.3">
      <c r="A41" s="8" t="s">
        <v>84</v>
      </c>
      <c r="B41" s="8"/>
      <c r="C41" s="8" t="s">
        <v>135</v>
      </c>
      <c r="D41" s="8" t="s">
        <v>24</v>
      </c>
      <c r="E41" s="8" t="s">
        <v>67</v>
      </c>
      <c r="F41" s="8" t="s">
        <v>12</v>
      </c>
      <c r="G41" s="8" t="s">
        <v>34</v>
      </c>
      <c r="H41" s="8"/>
      <c r="I41" s="8">
        <f t="shared" si="0"/>
        <v>3</v>
      </c>
    </row>
    <row r="42" spans="1:9" x14ac:dyDescent="0.3">
      <c r="A42" s="8" t="s">
        <v>92</v>
      </c>
      <c r="B42" s="34">
        <v>43732</v>
      </c>
      <c r="C42" s="8" t="s">
        <v>139</v>
      </c>
      <c r="D42" s="8" t="s">
        <v>24</v>
      </c>
      <c r="E42" s="8" t="s">
        <v>93</v>
      </c>
      <c r="F42" s="8" t="s">
        <v>12</v>
      </c>
      <c r="G42" s="8" t="s">
        <v>13</v>
      </c>
      <c r="H42" s="8"/>
      <c r="I42" s="8">
        <f t="shared" si="0"/>
        <v>4</v>
      </c>
    </row>
    <row r="43" spans="1:9" x14ac:dyDescent="0.3">
      <c r="A43" s="8" t="s">
        <v>63</v>
      </c>
      <c r="B43" s="34">
        <v>43718</v>
      </c>
      <c r="C43" s="8" t="s">
        <v>124</v>
      </c>
      <c r="D43" s="8" t="s">
        <v>24</v>
      </c>
      <c r="E43" s="8" t="s">
        <v>17</v>
      </c>
      <c r="F43" s="8" t="s">
        <v>12</v>
      </c>
      <c r="G43" s="8" t="s">
        <v>13</v>
      </c>
      <c r="H43" s="8"/>
      <c r="I43" s="8">
        <f t="shared" si="0"/>
        <v>4</v>
      </c>
    </row>
    <row r="44" spans="1:9" x14ac:dyDescent="0.3">
      <c r="A44" s="8" t="s">
        <v>94</v>
      </c>
      <c r="B44" s="34">
        <v>43732</v>
      </c>
      <c r="C44" s="8" t="s">
        <v>140</v>
      </c>
      <c r="D44" s="8" t="s">
        <v>16</v>
      </c>
      <c r="E44" s="8" t="s">
        <v>67</v>
      </c>
      <c r="F44" s="8" t="s">
        <v>12</v>
      </c>
      <c r="G44" s="8" t="s">
        <v>13</v>
      </c>
      <c r="H44" s="8"/>
      <c r="I44" s="8">
        <f t="shared" si="0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F55B5-FD02-4FC2-8146-0027071D673F}">
  <dimension ref="A1:W44"/>
  <sheetViews>
    <sheetView topLeftCell="H1" workbookViewId="0">
      <selection activeCell="O2" sqref="O2:O6"/>
    </sheetView>
  </sheetViews>
  <sheetFormatPr defaultRowHeight="14.4" x14ac:dyDescent="0.3"/>
  <cols>
    <col min="1" max="1" width="25" bestFit="1" customWidth="1"/>
    <col min="2" max="2" width="9.5546875" bestFit="1" customWidth="1"/>
    <col min="3" max="3" width="15.44140625" customWidth="1"/>
    <col min="4" max="4" width="36.44140625" bestFit="1" customWidth="1"/>
    <col min="5" max="5" width="33.109375" bestFit="1" customWidth="1"/>
    <col min="6" max="6" width="29.88671875" bestFit="1" customWidth="1"/>
    <col min="7" max="7" width="30.33203125" bestFit="1" customWidth="1"/>
    <col min="11" max="11" width="29.88671875" bestFit="1" customWidth="1"/>
    <col min="12" max="12" width="15.33203125" bestFit="1" customWidth="1"/>
    <col min="17" max="17" width="29.88671875" bestFit="1" customWidth="1"/>
  </cols>
  <sheetData>
    <row r="1" spans="1:22" ht="63.6" customHeight="1" thickBot="1" x14ac:dyDescent="0.35">
      <c r="A1" t="s">
        <v>0</v>
      </c>
      <c r="B1" t="s">
        <v>1</v>
      </c>
      <c r="C1" t="s">
        <v>99</v>
      </c>
      <c r="D1" t="s">
        <v>2</v>
      </c>
      <c r="E1" t="s">
        <v>3</v>
      </c>
      <c r="F1" t="s">
        <v>4</v>
      </c>
      <c r="G1" s="1" t="s">
        <v>7</v>
      </c>
      <c r="I1" s="1" t="s">
        <v>144</v>
      </c>
      <c r="K1" s="2" t="s">
        <v>145</v>
      </c>
      <c r="L1" s="3" t="s">
        <v>146</v>
      </c>
      <c r="M1" s="3" t="s">
        <v>147</v>
      </c>
      <c r="N1" s="3" t="s">
        <v>148</v>
      </c>
      <c r="O1" s="4" t="s">
        <v>149</v>
      </c>
      <c r="Q1" s="5"/>
      <c r="R1" s="6" t="s">
        <v>150</v>
      </c>
      <c r="S1" s="6" t="s">
        <v>151</v>
      </c>
      <c r="T1" s="6" t="s">
        <v>152</v>
      </c>
      <c r="U1" s="6" t="s">
        <v>153</v>
      </c>
      <c r="V1" s="7" t="s">
        <v>154</v>
      </c>
    </row>
    <row r="2" spans="1:22" ht="15" thickBot="1" x14ac:dyDescent="0.35">
      <c r="A2" s="32" t="s">
        <v>97</v>
      </c>
      <c r="B2" s="33">
        <v>43733</v>
      </c>
      <c r="C2" s="32" t="s">
        <v>142</v>
      </c>
      <c r="D2" s="32" t="s">
        <v>16</v>
      </c>
      <c r="E2" s="32" t="s">
        <v>98</v>
      </c>
      <c r="F2" s="32" t="s">
        <v>20</v>
      </c>
      <c r="G2" s="32" t="s">
        <v>13</v>
      </c>
      <c r="H2" s="32"/>
      <c r="I2" s="32">
        <f>IF(G2=L$2,M$2,IF(G2=L$3,M$3,IF(G2=L$3,M$3,IF(G2=L$4,M$4,IF(G2=L$5,M$5,IF(G2=L$6,M$6,-1))))))</f>
        <v>4</v>
      </c>
      <c r="K2" s="9"/>
      <c r="L2" t="s">
        <v>155</v>
      </c>
      <c r="M2">
        <v>1</v>
      </c>
      <c r="N2">
        <f>COUNTIF(I2:I44,M2)</f>
        <v>0</v>
      </c>
      <c r="O2" s="10">
        <f>N2/N7</f>
        <v>0</v>
      </c>
      <c r="Q2" s="11" t="s">
        <v>145</v>
      </c>
      <c r="R2" s="6">
        <f>AVERAGE(I2:I44)</f>
        <v>3.6046511627906979</v>
      </c>
      <c r="S2" s="6">
        <f>MEDIAN(I2:I44)</f>
        <v>4</v>
      </c>
      <c r="T2" s="6">
        <f>_xlfn.MODE.MULT(I2:I44)</f>
        <v>4</v>
      </c>
      <c r="U2" s="6">
        <f>_xlfn.STDEV.P(I2:I44)</f>
        <v>0.61529100257316061</v>
      </c>
      <c r="V2" s="7">
        <f>_xlfn.VAR.P(I2:I44)</f>
        <v>0.3785830178474851</v>
      </c>
    </row>
    <row r="3" spans="1:22" ht="15" thickBot="1" x14ac:dyDescent="0.35">
      <c r="A3" s="32" t="s">
        <v>47</v>
      </c>
      <c r="B3" s="33">
        <v>43712</v>
      </c>
      <c r="C3" s="32" t="s">
        <v>115</v>
      </c>
      <c r="D3" s="32" t="s">
        <v>48</v>
      </c>
      <c r="E3" s="32" t="s">
        <v>41</v>
      </c>
      <c r="F3" s="32" t="s">
        <v>20</v>
      </c>
      <c r="G3" s="32" t="s">
        <v>13</v>
      </c>
      <c r="H3" s="32"/>
      <c r="I3" s="32">
        <f t="shared" ref="I3:I44" si="0">IF(G3=L$2,M$2,IF(G3=L$3,M$3,IF(G3=L$3,M$3,IF(G3=L$4,M$4,IF(G3=L$5,M$5,IF(G3=L$6,M$6,-1))))))</f>
        <v>4</v>
      </c>
      <c r="K3" s="9"/>
      <c r="L3" t="s">
        <v>35</v>
      </c>
      <c r="M3">
        <v>2</v>
      </c>
      <c r="N3">
        <f>COUNTIF(I2:I44,M3)</f>
        <v>3</v>
      </c>
      <c r="O3" s="10">
        <f>N3/N7</f>
        <v>6.9767441860465115E-2</v>
      </c>
      <c r="Q3" s="12" t="s">
        <v>12</v>
      </c>
      <c r="R3" s="6">
        <f>AVERAGE(I25:I44)</f>
        <v>3.6</v>
      </c>
      <c r="S3" s="6">
        <f>MEDIAN(I25:I44)</f>
        <v>4</v>
      </c>
      <c r="T3" s="6">
        <f>_xlfn.MODE.MULT(I25:I44)</f>
        <v>4</v>
      </c>
      <c r="U3" s="6">
        <f>_xlfn.STDEV.P(I25:I44)</f>
        <v>0.5830951894845301</v>
      </c>
      <c r="V3" s="7">
        <f>_xlfn.VAR.P(I25:I44)</f>
        <v>0.34</v>
      </c>
    </row>
    <row r="4" spans="1:22" ht="15" thickBot="1" x14ac:dyDescent="0.35">
      <c r="A4" s="32" t="s">
        <v>38</v>
      </c>
      <c r="B4" s="33">
        <v>43712</v>
      </c>
      <c r="C4" s="32" t="s">
        <v>109</v>
      </c>
      <c r="D4" s="32" t="s">
        <v>16</v>
      </c>
      <c r="E4" s="32" t="s">
        <v>39</v>
      </c>
      <c r="F4" s="32" t="s">
        <v>20</v>
      </c>
      <c r="G4" s="32" t="s">
        <v>34</v>
      </c>
      <c r="H4" s="32"/>
      <c r="I4" s="32">
        <f t="shared" si="0"/>
        <v>3</v>
      </c>
      <c r="K4" s="9"/>
      <c r="L4" t="s">
        <v>34</v>
      </c>
      <c r="M4">
        <v>3</v>
      </c>
      <c r="N4">
        <f>COUNTIF(I2:I44,M4)</f>
        <v>11</v>
      </c>
      <c r="O4" s="10">
        <f>N4/N7</f>
        <v>0.2558139534883721</v>
      </c>
      <c r="Q4" s="13" t="s">
        <v>20</v>
      </c>
      <c r="R4" s="6">
        <f>AVERAGE(I2:I24)</f>
        <v>3.6086956521739131</v>
      </c>
      <c r="S4" s="6">
        <f>MEDIAN(I2:I24)</f>
        <v>4</v>
      </c>
      <c r="T4" s="6">
        <f>_xlfn.MODE.MULT(I2:I24)</f>
        <v>4</v>
      </c>
      <c r="U4" s="6">
        <f>_xlfn.STDEV.P(I2:I24)</f>
        <v>0.64194882870580006</v>
      </c>
      <c r="V4" s="7">
        <f>_xlfn.VAR.P(I2:I24)</f>
        <v>0.41209829867674858</v>
      </c>
    </row>
    <row r="5" spans="1:22" x14ac:dyDescent="0.3">
      <c r="A5" s="32" t="s">
        <v>32</v>
      </c>
      <c r="B5" s="33">
        <v>43712</v>
      </c>
      <c r="C5" s="32" t="s">
        <v>107</v>
      </c>
      <c r="D5" s="32" t="s">
        <v>16</v>
      </c>
      <c r="E5" s="32" t="s">
        <v>33</v>
      </c>
      <c r="F5" s="32" t="s">
        <v>20</v>
      </c>
      <c r="G5" s="32" t="s">
        <v>35</v>
      </c>
      <c r="H5" s="32"/>
      <c r="I5" s="32">
        <f t="shared" si="0"/>
        <v>2</v>
      </c>
      <c r="K5" s="9"/>
      <c r="L5" t="s">
        <v>13</v>
      </c>
      <c r="M5">
        <v>4</v>
      </c>
      <c r="N5">
        <f>COUNTIF(I2:I44,M5)</f>
        <v>29</v>
      </c>
      <c r="O5" s="10">
        <f>N5/N7</f>
        <v>0.67441860465116277</v>
      </c>
    </row>
    <row r="6" spans="1:22" ht="15" thickBot="1" x14ac:dyDescent="0.35">
      <c r="A6" s="32" t="s">
        <v>55</v>
      </c>
      <c r="B6" s="33">
        <v>43712</v>
      </c>
      <c r="C6" s="32" t="s">
        <v>119</v>
      </c>
      <c r="D6" s="32" t="s">
        <v>16</v>
      </c>
      <c r="E6" s="32" t="s">
        <v>56</v>
      </c>
      <c r="F6" s="32" t="s">
        <v>20</v>
      </c>
      <c r="G6" s="32" t="s">
        <v>13</v>
      </c>
      <c r="H6" s="32"/>
      <c r="I6" s="32">
        <f t="shared" si="0"/>
        <v>4</v>
      </c>
      <c r="K6" s="9"/>
      <c r="L6" t="s">
        <v>156</v>
      </c>
      <c r="M6">
        <v>5</v>
      </c>
      <c r="N6">
        <f>COUNTIF(I2:I44,M6)</f>
        <v>0</v>
      </c>
      <c r="O6" s="10">
        <f>N6/N7</f>
        <v>0</v>
      </c>
    </row>
    <row r="7" spans="1:22" ht="15" thickBot="1" x14ac:dyDescent="0.35">
      <c r="A7" s="32" t="s">
        <v>53</v>
      </c>
      <c r="B7" s="33">
        <v>43712</v>
      </c>
      <c r="C7" s="32" t="s">
        <v>118</v>
      </c>
      <c r="D7" s="32" t="s">
        <v>16</v>
      </c>
      <c r="E7" s="32" t="s">
        <v>54</v>
      </c>
      <c r="F7" s="32" t="s">
        <v>20</v>
      </c>
      <c r="G7" s="32" t="s">
        <v>34</v>
      </c>
      <c r="H7" s="32"/>
      <c r="I7" s="32">
        <f t="shared" si="0"/>
        <v>3</v>
      </c>
      <c r="K7" s="14"/>
      <c r="L7" s="15"/>
      <c r="M7" s="16"/>
      <c r="N7" s="15">
        <f>SUM(N2:N6)</f>
        <v>43</v>
      </c>
      <c r="O7" s="17">
        <f>SUM(O2:O6)</f>
        <v>1</v>
      </c>
      <c r="Q7" s="18"/>
      <c r="R7" s="19" t="s">
        <v>148</v>
      </c>
      <c r="S7" s="20" t="s">
        <v>149</v>
      </c>
    </row>
    <row r="8" spans="1:22" ht="15" thickBot="1" x14ac:dyDescent="0.35">
      <c r="A8" s="32" t="s">
        <v>26</v>
      </c>
      <c r="B8" s="33">
        <v>43712</v>
      </c>
      <c r="C8" s="32" t="s">
        <v>104</v>
      </c>
      <c r="D8" s="32" t="s">
        <v>16</v>
      </c>
      <c r="E8" s="32" t="s">
        <v>27</v>
      </c>
      <c r="F8" s="32" t="s">
        <v>20</v>
      </c>
      <c r="G8" s="32" t="s">
        <v>13</v>
      </c>
      <c r="H8" s="32"/>
      <c r="I8" s="32">
        <f t="shared" si="0"/>
        <v>4</v>
      </c>
      <c r="Q8" s="9" t="s">
        <v>157</v>
      </c>
      <c r="R8">
        <f>COUNTA(F2:F44)</f>
        <v>43</v>
      </c>
      <c r="S8" s="10">
        <f>R8/R11</f>
        <v>1</v>
      </c>
    </row>
    <row r="9" spans="1:22" ht="15" thickBot="1" x14ac:dyDescent="0.35">
      <c r="A9" s="32" t="s">
        <v>78</v>
      </c>
      <c r="B9" s="33">
        <v>43725</v>
      </c>
      <c r="C9" s="32" t="s">
        <v>131</v>
      </c>
      <c r="D9" s="32" t="s">
        <v>16</v>
      </c>
      <c r="E9" s="32" t="s">
        <v>41</v>
      </c>
      <c r="F9" s="32" t="s">
        <v>20</v>
      </c>
      <c r="G9" s="32" t="s">
        <v>34</v>
      </c>
      <c r="H9" s="32"/>
      <c r="I9" s="32">
        <f t="shared" si="0"/>
        <v>3</v>
      </c>
      <c r="K9" s="12" t="s">
        <v>12</v>
      </c>
      <c r="L9" s="21" t="s">
        <v>146</v>
      </c>
      <c r="M9" s="21" t="s">
        <v>147</v>
      </c>
      <c r="N9" s="21" t="s">
        <v>148</v>
      </c>
      <c r="O9" s="22" t="s">
        <v>149</v>
      </c>
      <c r="Q9" s="23" t="s">
        <v>158</v>
      </c>
      <c r="R9">
        <f>COUNTA(F25:F44)</f>
        <v>20</v>
      </c>
      <c r="S9" s="10">
        <f>R9/R11</f>
        <v>0.46511627906976744</v>
      </c>
    </row>
    <row r="10" spans="1:22" x14ac:dyDescent="0.3">
      <c r="A10" s="32" t="s">
        <v>40</v>
      </c>
      <c r="B10" s="33">
        <v>43712</v>
      </c>
      <c r="C10" s="32" t="s">
        <v>110</v>
      </c>
      <c r="D10" s="32" t="s">
        <v>16</v>
      </c>
      <c r="E10" s="32" t="s">
        <v>41</v>
      </c>
      <c r="F10" s="32" t="s">
        <v>20</v>
      </c>
      <c r="G10" s="32" t="s">
        <v>13</v>
      </c>
      <c r="H10" s="32"/>
      <c r="I10" s="32">
        <f t="shared" si="0"/>
        <v>4</v>
      </c>
      <c r="K10" s="9"/>
      <c r="L10" t="s">
        <v>155</v>
      </c>
      <c r="M10">
        <v>1</v>
      </c>
      <c r="N10">
        <f>COUNTIF(I25:I44,M10)</f>
        <v>0</v>
      </c>
      <c r="O10" s="10">
        <f>N10/N15</f>
        <v>0</v>
      </c>
      <c r="Q10" s="24" t="s">
        <v>159</v>
      </c>
      <c r="R10">
        <f>COUNTA(F2:F24)</f>
        <v>23</v>
      </c>
      <c r="S10" s="10">
        <f>R10/R11</f>
        <v>0.53488372093023251</v>
      </c>
    </row>
    <row r="11" spans="1:22" x14ac:dyDescent="0.3">
      <c r="A11" s="32" t="s">
        <v>36</v>
      </c>
      <c r="B11" s="33">
        <v>43712</v>
      </c>
      <c r="C11" s="32" t="s">
        <v>108</v>
      </c>
      <c r="D11" s="32" t="s">
        <v>16</v>
      </c>
      <c r="E11" s="32" t="s">
        <v>37</v>
      </c>
      <c r="F11" s="32" t="s">
        <v>20</v>
      </c>
      <c r="G11" s="32" t="s">
        <v>13</v>
      </c>
      <c r="H11" s="32"/>
      <c r="I11" s="32">
        <f t="shared" si="0"/>
        <v>4</v>
      </c>
      <c r="K11" s="9"/>
      <c r="L11" t="s">
        <v>35</v>
      </c>
      <c r="M11">
        <v>2</v>
      </c>
      <c r="N11">
        <f>COUNTIF(I25:I44,M11)</f>
        <v>1</v>
      </c>
      <c r="O11" s="10">
        <f>N11/N15</f>
        <v>0.05</v>
      </c>
      <c r="Q11" s="9"/>
      <c r="R11">
        <f>SUM(R9:R10)</f>
        <v>43</v>
      </c>
      <c r="S11" s="10">
        <f>SUM(S9:S10)</f>
        <v>1</v>
      </c>
    </row>
    <row r="12" spans="1:22" x14ac:dyDescent="0.3">
      <c r="A12" s="32" t="s">
        <v>44</v>
      </c>
      <c r="B12" s="33">
        <v>43712</v>
      </c>
      <c r="C12" s="32" t="s">
        <v>112</v>
      </c>
      <c r="D12" s="32" t="s">
        <v>16</v>
      </c>
      <c r="E12" s="32" t="s">
        <v>37</v>
      </c>
      <c r="F12" s="32" t="s">
        <v>20</v>
      </c>
      <c r="G12" s="32" t="s">
        <v>13</v>
      </c>
      <c r="H12" s="32"/>
      <c r="I12" s="32">
        <f t="shared" si="0"/>
        <v>4</v>
      </c>
      <c r="K12" s="9"/>
      <c r="L12" t="s">
        <v>34</v>
      </c>
      <c r="M12">
        <v>3</v>
      </c>
      <c r="N12">
        <f>COUNTIF(I25:I44,M12)</f>
        <v>6</v>
      </c>
      <c r="O12" s="10">
        <f>N12/N15</f>
        <v>0.3</v>
      </c>
      <c r="Q12" s="9"/>
      <c r="S12" s="25"/>
    </row>
    <row r="13" spans="1:22" x14ac:dyDescent="0.3">
      <c r="A13" s="32" t="s">
        <v>28</v>
      </c>
      <c r="B13" s="33">
        <v>43712</v>
      </c>
      <c r="C13" s="32" t="s">
        <v>105</v>
      </c>
      <c r="D13" s="32" t="s">
        <v>16</v>
      </c>
      <c r="E13" s="32" t="s">
        <v>29</v>
      </c>
      <c r="F13" s="32" t="s">
        <v>20</v>
      </c>
      <c r="G13" s="32" t="s">
        <v>13</v>
      </c>
      <c r="H13" s="32"/>
      <c r="I13" s="32">
        <f t="shared" si="0"/>
        <v>4</v>
      </c>
      <c r="K13" s="9"/>
      <c r="L13" t="s">
        <v>13</v>
      </c>
      <c r="M13">
        <v>4</v>
      </c>
      <c r="N13">
        <f>COUNTIF(I25:I44,M13)</f>
        <v>13</v>
      </c>
      <c r="O13" s="10">
        <f>N13/N15</f>
        <v>0.65</v>
      </c>
      <c r="Q13" s="9"/>
      <c r="S13" s="25"/>
    </row>
    <row r="14" spans="1:22" x14ac:dyDescent="0.3">
      <c r="A14" s="32" t="s">
        <v>42</v>
      </c>
      <c r="B14" s="33">
        <v>43712</v>
      </c>
      <c r="C14" s="32" t="s">
        <v>111</v>
      </c>
      <c r="D14" s="32" t="s">
        <v>16</v>
      </c>
      <c r="E14" s="32" t="s">
        <v>43</v>
      </c>
      <c r="F14" s="32" t="s">
        <v>20</v>
      </c>
      <c r="G14" s="32" t="s">
        <v>13</v>
      </c>
      <c r="H14" s="32"/>
      <c r="I14" s="32">
        <f t="shared" si="0"/>
        <v>4</v>
      </c>
      <c r="K14" s="9"/>
      <c r="L14" t="s">
        <v>156</v>
      </c>
      <c r="M14">
        <v>5</v>
      </c>
      <c r="N14">
        <f>COUNTIF(I25:I44,M14)</f>
        <v>0</v>
      </c>
      <c r="O14" s="10">
        <f>N14/N15</f>
        <v>0</v>
      </c>
      <c r="Q14" s="9" t="s">
        <v>48</v>
      </c>
      <c r="R14">
        <f>COUNTIF(D2:D44,Q14)</f>
        <v>1</v>
      </c>
      <c r="S14" s="10">
        <f>R14/R18</f>
        <v>2.3255813953488372E-2</v>
      </c>
    </row>
    <row r="15" spans="1:22" ht="15" thickBot="1" x14ac:dyDescent="0.35">
      <c r="A15" s="32" t="s">
        <v>59</v>
      </c>
      <c r="B15" s="33">
        <v>43712</v>
      </c>
      <c r="C15" s="32" t="s">
        <v>121</v>
      </c>
      <c r="D15" s="32" t="s">
        <v>10</v>
      </c>
      <c r="E15" s="32"/>
      <c r="F15" s="32" t="s">
        <v>20</v>
      </c>
      <c r="G15" s="32" t="s">
        <v>13</v>
      </c>
      <c r="H15" s="32"/>
      <c r="I15" s="32">
        <f t="shared" si="0"/>
        <v>4</v>
      </c>
      <c r="K15" s="14"/>
      <c r="L15" s="15"/>
      <c r="M15" s="16"/>
      <c r="N15" s="15">
        <f>SUM(N10:N14)</f>
        <v>20</v>
      </c>
      <c r="O15" s="17">
        <f>SUM(O10:O14)</f>
        <v>1</v>
      </c>
      <c r="Q15" s="9" t="s">
        <v>16</v>
      </c>
      <c r="R15">
        <f>COUNTIF(D2:D44,Q15)</f>
        <v>24</v>
      </c>
      <c r="S15" s="10">
        <f>R15/R18</f>
        <v>0.55813953488372092</v>
      </c>
    </row>
    <row r="16" spans="1:22" ht="15" thickBot="1" x14ac:dyDescent="0.35">
      <c r="A16" s="32" t="s">
        <v>57</v>
      </c>
      <c r="B16" s="33">
        <v>43712</v>
      </c>
      <c r="C16" s="32" t="s">
        <v>120</v>
      </c>
      <c r="D16" s="32" t="s">
        <v>24</v>
      </c>
      <c r="E16" s="32" t="s">
        <v>58</v>
      </c>
      <c r="F16" s="32" t="s">
        <v>20</v>
      </c>
      <c r="G16" s="32" t="s">
        <v>13</v>
      </c>
      <c r="H16" s="32"/>
      <c r="I16" s="32">
        <f t="shared" si="0"/>
        <v>4</v>
      </c>
      <c r="Q16" s="9" t="s">
        <v>24</v>
      </c>
      <c r="R16">
        <f>COUNTIF(D2:D44,Q16)</f>
        <v>13</v>
      </c>
      <c r="S16" s="10">
        <f>R16/R18</f>
        <v>0.30232558139534882</v>
      </c>
    </row>
    <row r="17" spans="1:23" ht="15" thickBot="1" x14ac:dyDescent="0.35">
      <c r="A17" s="32" t="s">
        <v>30</v>
      </c>
      <c r="B17" s="33">
        <v>43712</v>
      </c>
      <c r="C17" s="32" t="s">
        <v>106</v>
      </c>
      <c r="D17" s="32" t="s">
        <v>16</v>
      </c>
      <c r="E17" s="32" t="s">
        <v>31</v>
      </c>
      <c r="F17" s="32" t="s">
        <v>20</v>
      </c>
      <c r="G17" s="32" t="s">
        <v>13</v>
      </c>
      <c r="H17" s="32"/>
      <c r="I17" s="32">
        <f t="shared" si="0"/>
        <v>4</v>
      </c>
      <c r="K17" s="13" t="s">
        <v>20</v>
      </c>
      <c r="L17" s="26" t="s">
        <v>146</v>
      </c>
      <c r="M17" s="26" t="s">
        <v>147</v>
      </c>
      <c r="N17" s="26" t="s">
        <v>148</v>
      </c>
      <c r="O17" s="27" t="s">
        <v>149</v>
      </c>
      <c r="Q17" s="9" t="s">
        <v>10</v>
      </c>
      <c r="R17">
        <f>COUNTIF(D2:D44,Q17)</f>
        <v>5</v>
      </c>
      <c r="S17" s="10">
        <f>R17/R18</f>
        <v>0.11627906976744186</v>
      </c>
    </row>
    <row r="18" spans="1:23" ht="15" thickBot="1" x14ac:dyDescent="0.35">
      <c r="A18" s="32" t="s">
        <v>95</v>
      </c>
      <c r="B18" s="33">
        <v>43733</v>
      </c>
      <c r="C18" s="32" t="s">
        <v>141</v>
      </c>
      <c r="D18" s="32" t="s">
        <v>24</v>
      </c>
      <c r="E18" s="32" t="s">
        <v>96</v>
      </c>
      <c r="F18" s="32" t="s">
        <v>20</v>
      </c>
      <c r="G18" s="32" t="s">
        <v>35</v>
      </c>
      <c r="H18" s="32"/>
      <c r="I18" s="32">
        <f t="shared" si="0"/>
        <v>2</v>
      </c>
      <c r="K18" s="9"/>
      <c r="L18" t="s">
        <v>155</v>
      </c>
      <c r="M18">
        <v>1</v>
      </c>
      <c r="N18">
        <f>COUNTIF(I2:I24,M18)</f>
        <v>0</v>
      </c>
      <c r="O18" s="10">
        <f>N18/N23</f>
        <v>0</v>
      </c>
      <c r="Q18" s="14"/>
      <c r="R18" s="15">
        <f>SUM(R14:R17)</f>
        <v>43</v>
      </c>
      <c r="S18" s="17">
        <f>SUM(S14:S17)</f>
        <v>1</v>
      </c>
    </row>
    <row r="19" spans="1:23" ht="15" thickBot="1" x14ac:dyDescent="0.35">
      <c r="A19" s="32" t="s">
        <v>46</v>
      </c>
      <c r="B19" s="33">
        <v>43712</v>
      </c>
      <c r="C19" s="32" t="s">
        <v>114</v>
      </c>
      <c r="D19" s="32" t="s">
        <v>16</v>
      </c>
      <c r="E19" s="32" t="s">
        <v>41</v>
      </c>
      <c r="F19" s="32" t="s">
        <v>20</v>
      </c>
      <c r="G19" s="32" t="s">
        <v>34</v>
      </c>
      <c r="H19" s="32"/>
      <c r="I19" s="32">
        <f t="shared" si="0"/>
        <v>3</v>
      </c>
      <c r="K19" s="9"/>
      <c r="L19" t="s">
        <v>35</v>
      </c>
      <c r="M19">
        <v>2</v>
      </c>
      <c r="N19">
        <f>COUNTIF(I2:I24,M19)</f>
        <v>2</v>
      </c>
      <c r="O19" s="10">
        <f>N19/N23</f>
        <v>8.6956521739130432E-2</v>
      </c>
    </row>
    <row r="20" spans="1:23" ht="15" thickBot="1" x14ac:dyDescent="0.35">
      <c r="A20" s="32" t="s">
        <v>18</v>
      </c>
      <c r="B20" s="33">
        <v>43711</v>
      </c>
      <c r="C20" s="32" t="s">
        <v>102</v>
      </c>
      <c r="D20" s="32" t="s">
        <v>16</v>
      </c>
      <c r="E20" s="32" t="s">
        <v>19</v>
      </c>
      <c r="F20" s="32" t="s">
        <v>20</v>
      </c>
      <c r="G20" s="32" t="s">
        <v>13</v>
      </c>
      <c r="H20" s="32"/>
      <c r="I20" s="32">
        <f t="shared" si="0"/>
        <v>4</v>
      </c>
      <c r="K20" s="9"/>
      <c r="L20" t="s">
        <v>34</v>
      </c>
      <c r="M20">
        <v>3</v>
      </c>
      <c r="N20">
        <f>COUNTIF(I2:I24,M20)</f>
        <v>5</v>
      </c>
      <c r="O20" s="10">
        <f>N20/N23</f>
        <v>0.21739130434782608</v>
      </c>
      <c r="R20" s="28" t="s">
        <v>160</v>
      </c>
      <c r="S20" s="6" t="s">
        <v>35</v>
      </c>
      <c r="T20" s="6" t="s">
        <v>34</v>
      </c>
      <c r="U20" s="6" t="s">
        <v>13</v>
      </c>
      <c r="V20" s="7" t="s">
        <v>156</v>
      </c>
      <c r="W20" t="s">
        <v>161</v>
      </c>
    </row>
    <row r="21" spans="1:23" ht="15" thickBot="1" x14ac:dyDescent="0.35">
      <c r="A21" s="32" t="s">
        <v>45</v>
      </c>
      <c r="B21" s="33">
        <v>43712</v>
      </c>
      <c r="C21" s="32" t="s">
        <v>113</v>
      </c>
      <c r="D21" s="32" t="s">
        <v>24</v>
      </c>
      <c r="E21" s="32" t="s">
        <v>37</v>
      </c>
      <c r="F21" s="32" t="s">
        <v>20</v>
      </c>
      <c r="G21" s="32" t="s">
        <v>34</v>
      </c>
      <c r="H21" s="32"/>
      <c r="I21" s="32">
        <f t="shared" si="0"/>
        <v>3</v>
      </c>
      <c r="K21" s="9"/>
      <c r="L21" t="s">
        <v>13</v>
      </c>
      <c r="M21">
        <v>4</v>
      </c>
      <c r="N21">
        <f>COUNTIF(I2:I24,M21)</f>
        <v>16</v>
      </c>
      <c r="O21" s="10">
        <f>N21/N23</f>
        <v>0.69565217391304346</v>
      </c>
      <c r="Q21" s="8" t="s">
        <v>158</v>
      </c>
      <c r="R21" s="28">
        <f>O10</f>
        <v>0</v>
      </c>
      <c r="S21" s="29">
        <f>O11</f>
        <v>0.05</v>
      </c>
      <c r="T21" s="29">
        <f>O12</f>
        <v>0.3</v>
      </c>
      <c r="U21" s="29">
        <f>O13</f>
        <v>0.65</v>
      </c>
      <c r="V21" s="30">
        <f>O14</f>
        <v>0</v>
      </c>
      <c r="W21" s="31">
        <f>SUM(R21:V21)</f>
        <v>1</v>
      </c>
    </row>
    <row r="22" spans="1:23" ht="15" thickBot="1" x14ac:dyDescent="0.35">
      <c r="A22" s="32" t="s">
        <v>23</v>
      </c>
      <c r="B22" s="33">
        <v>43712</v>
      </c>
      <c r="C22" s="32" t="s">
        <v>103</v>
      </c>
      <c r="D22" s="32" t="s">
        <v>24</v>
      </c>
      <c r="E22" s="32" t="s">
        <v>25</v>
      </c>
      <c r="F22" s="32" t="s">
        <v>20</v>
      </c>
      <c r="G22" s="32" t="s">
        <v>13</v>
      </c>
      <c r="H22" s="32"/>
      <c r="I22" s="32">
        <f t="shared" si="0"/>
        <v>4</v>
      </c>
      <c r="K22" s="9"/>
      <c r="L22" t="s">
        <v>156</v>
      </c>
      <c r="M22">
        <v>5</v>
      </c>
      <c r="N22">
        <f>COUNTIF(I2:I24,M22)</f>
        <v>0</v>
      </c>
      <c r="O22" s="10">
        <f>N22/N23</f>
        <v>0</v>
      </c>
      <c r="Q22" s="32" t="s">
        <v>159</v>
      </c>
      <c r="R22" s="28">
        <f>O18</f>
        <v>0</v>
      </c>
      <c r="S22" s="29">
        <f>O19</f>
        <v>8.6956521739130432E-2</v>
      </c>
      <c r="T22" s="29">
        <f>O20</f>
        <v>0.21739130434782608</v>
      </c>
      <c r="U22" s="29">
        <f>O21</f>
        <v>0.69565217391304346</v>
      </c>
      <c r="V22" s="30">
        <f>O22</f>
        <v>0</v>
      </c>
      <c r="W22" s="31">
        <f>SUM(R22:V22)</f>
        <v>1</v>
      </c>
    </row>
    <row r="23" spans="1:23" ht="15" thickBot="1" x14ac:dyDescent="0.35">
      <c r="A23" s="32" t="s">
        <v>51</v>
      </c>
      <c r="B23" s="33">
        <v>43712</v>
      </c>
      <c r="C23" s="32" t="s">
        <v>117</v>
      </c>
      <c r="D23" s="32" t="s">
        <v>16</v>
      </c>
      <c r="E23" s="32" t="s">
        <v>52</v>
      </c>
      <c r="F23" s="32" t="s">
        <v>20</v>
      </c>
      <c r="G23" s="32" t="s">
        <v>13</v>
      </c>
      <c r="H23" s="32"/>
      <c r="I23" s="32">
        <f t="shared" si="0"/>
        <v>4</v>
      </c>
      <c r="K23" s="14"/>
      <c r="L23" s="15"/>
      <c r="M23" s="16"/>
      <c r="N23" s="15">
        <f>SUM(N18:N22)</f>
        <v>23</v>
      </c>
      <c r="O23" s="17">
        <f>SUM(O18:O22)</f>
        <v>1</v>
      </c>
      <c r="R23" s="31"/>
    </row>
    <row r="24" spans="1:23" x14ac:dyDescent="0.3">
      <c r="A24" s="32" t="s">
        <v>49</v>
      </c>
      <c r="B24" s="33">
        <v>43712</v>
      </c>
      <c r="C24" s="32" t="s">
        <v>116</v>
      </c>
      <c r="D24" s="32" t="s">
        <v>16</v>
      </c>
      <c r="E24" s="32" t="s">
        <v>50</v>
      </c>
      <c r="F24" s="32" t="s">
        <v>20</v>
      </c>
      <c r="G24" s="32" t="s">
        <v>13</v>
      </c>
      <c r="H24" s="32"/>
      <c r="I24" s="32">
        <f t="shared" si="0"/>
        <v>4</v>
      </c>
      <c r="R24" s="31"/>
    </row>
    <row r="25" spans="1:23" x14ac:dyDescent="0.3">
      <c r="A25" s="8" t="s">
        <v>79</v>
      </c>
      <c r="B25" s="34">
        <v>43731</v>
      </c>
      <c r="C25" s="8" t="s">
        <v>132</v>
      </c>
      <c r="D25" s="8" t="s">
        <v>16</v>
      </c>
      <c r="E25" s="8" t="s">
        <v>80</v>
      </c>
      <c r="F25" s="8" t="s">
        <v>12</v>
      </c>
      <c r="G25" s="8" t="s">
        <v>13</v>
      </c>
      <c r="H25" s="8"/>
      <c r="I25" s="8">
        <f t="shared" si="0"/>
        <v>4</v>
      </c>
    </row>
    <row r="26" spans="1:23" x14ac:dyDescent="0.3">
      <c r="A26" s="8" t="s">
        <v>69</v>
      </c>
      <c r="B26" s="34">
        <v>43718</v>
      </c>
      <c r="C26" s="8" t="s">
        <v>127</v>
      </c>
      <c r="D26" s="8" t="s">
        <v>10</v>
      </c>
      <c r="E26" s="8" t="s">
        <v>70</v>
      </c>
      <c r="F26" s="8" t="s">
        <v>12</v>
      </c>
      <c r="G26" s="8" t="s">
        <v>13</v>
      </c>
      <c r="H26" s="8"/>
      <c r="I26" s="8">
        <f t="shared" si="0"/>
        <v>4</v>
      </c>
    </row>
    <row r="27" spans="1:23" x14ac:dyDescent="0.3">
      <c r="A27" s="8" t="s">
        <v>87</v>
      </c>
      <c r="B27" s="34">
        <v>43732</v>
      </c>
      <c r="C27" s="8" t="s">
        <v>137</v>
      </c>
      <c r="D27" s="8" t="s">
        <v>16</v>
      </c>
      <c r="E27" s="8" t="s">
        <v>88</v>
      </c>
      <c r="F27" s="8" t="s">
        <v>12</v>
      </c>
      <c r="G27" s="8" t="s">
        <v>34</v>
      </c>
      <c r="H27" s="8"/>
      <c r="I27" s="8">
        <f t="shared" si="0"/>
        <v>3</v>
      </c>
    </row>
    <row r="28" spans="1:23" x14ac:dyDescent="0.3">
      <c r="A28" s="8" t="s">
        <v>90</v>
      </c>
      <c r="B28" s="34">
        <v>43732</v>
      </c>
      <c r="C28" s="8" t="s">
        <v>138</v>
      </c>
      <c r="D28" s="8" t="s">
        <v>24</v>
      </c>
      <c r="E28" s="8" t="s">
        <v>91</v>
      </c>
      <c r="F28" s="8" t="s">
        <v>12</v>
      </c>
      <c r="G28" s="8" t="s">
        <v>13</v>
      </c>
      <c r="H28" s="8"/>
      <c r="I28" s="8">
        <f t="shared" si="0"/>
        <v>4</v>
      </c>
    </row>
    <row r="29" spans="1:23" x14ac:dyDescent="0.3">
      <c r="A29" s="8" t="s">
        <v>75</v>
      </c>
      <c r="B29" s="34">
        <v>43724</v>
      </c>
      <c r="C29" s="8" t="s">
        <v>130</v>
      </c>
      <c r="D29" s="8" t="s">
        <v>16</v>
      </c>
      <c r="E29" s="8" t="s">
        <v>76</v>
      </c>
      <c r="F29" s="8" t="s">
        <v>12</v>
      </c>
      <c r="G29" s="8" t="s">
        <v>35</v>
      </c>
      <c r="H29" s="8"/>
      <c r="I29" s="8">
        <f t="shared" si="0"/>
        <v>2</v>
      </c>
    </row>
    <row r="30" spans="1:23" x14ac:dyDescent="0.3">
      <c r="A30" s="8" t="s">
        <v>15</v>
      </c>
      <c r="B30" s="34">
        <v>43711</v>
      </c>
      <c r="C30" s="8" t="s">
        <v>101</v>
      </c>
      <c r="D30" s="8" t="s">
        <v>16</v>
      </c>
      <c r="E30" s="8" t="s">
        <v>17</v>
      </c>
      <c r="F30" s="8" t="s">
        <v>12</v>
      </c>
      <c r="G30" s="8" t="s">
        <v>13</v>
      </c>
      <c r="H30" s="8"/>
      <c r="I30" s="8">
        <f t="shared" si="0"/>
        <v>4</v>
      </c>
    </row>
    <row r="31" spans="1:23" x14ac:dyDescent="0.3">
      <c r="A31" s="8" t="s">
        <v>60</v>
      </c>
      <c r="B31" s="34">
        <v>43718</v>
      </c>
      <c r="C31" s="8" t="s">
        <v>122</v>
      </c>
      <c r="D31" s="8" t="s">
        <v>10</v>
      </c>
      <c r="E31" s="8" t="s">
        <v>61</v>
      </c>
      <c r="F31" s="8" t="s">
        <v>12</v>
      </c>
      <c r="G31" s="8" t="s">
        <v>13</v>
      </c>
      <c r="H31" s="8"/>
      <c r="I31" s="8">
        <f t="shared" si="0"/>
        <v>4</v>
      </c>
    </row>
    <row r="32" spans="1:23" x14ac:dyDescent="0.3">
      <c r="A32" s="8" t="s">
        <v>73</v>
      </c>
      <c r="B32" s="8"/>
      <c r="C32" s="8" t="s">
        <v>129</v>
      </c>
      <c r="D32" s="8" t="s">
        <v>16</v>
      </c>
      <c r="E32" s="8" t="s">
        <v>17</v>
      </c>
      <c r="F32" s="8" t="s">
        <v>12</v>
      </c>
      <c r="G32" s="8" t="s">
        <v>34</v>
      </c>
      <c r="H32" s="8"/>
      <c r="I32" s="8">
        <f t="shared" si="0"/>
        <v>3</v>
      </c>
    </row>
    <row r="33" spans="1:9" x14ac:dyDescent="0.3">
      <c r="A33" s="8" t="s">
        <v>66</v>
      </c>
      <c r="B33" s="34">
        <v>43718</v>
      </c>
      <c r="C33" s="8" t="s">
        <v>126</v>
      </c>
      <c r="D33" s="8" t="s">
        <v>24</v>
      </c>
      <c r="E33" s="8" t="s">
        <v>67</v>
      </c>
      <c r="F33" s="8" t="s">
        <v>12</v>
      </c>
      <c r="G33" s="8" t="s">
        <v>34</v>
      </c>
      <c r="H33" s="8"/>
      <c r="I33" s="8">
        <f t="shared" si="0"/>
        <v>3</v>
      </c>
    </row>
    <row r="34" spans="1:9" x14ac:dyDescent="0.3">
      <c r="A34" s="8" t="s">
        <v>9</v>
      </c>
      <c r="B34" s="34">
        <v>43705</v>
      </c>
      <c r="C34" s="8" t="s">
        <v>100</v>
      </c>
      <c r="D34" s="8" t="s">
        <v>10</v>
      </c>
      <c r="E34" s="8" t="s">
        <v>11</v>
      </c>
      <c r="F34" s="8" t="s">
        <v>12</v>
      </c>
      <c r="G34" s="8" t="s">
        <v>13</v>
      </c>
      <c r="H34" s="8"/>
      <c r="I34" s="8">
        <f t="shared" si="0"/>
        <v>4</v>
      </c>
    </row>
    <row r="35" spans="1:9" x14ac:dyDescent="0.3">
      <c r="A35" s="8" t="s">
        <v>72</v>
      </c>
      <c r="B35" s="34">
        <v>43724</v>
      </c>
      <c r="C35" s="8" t="s">
        <v>123</v>
      </c>
      <c r="D35" s="8" t="s">
        <v>16</v>
      </c>
      <c r="E35" s="8" t="s">
        <v>62</v>
      </c>
      <c r="F35" s="8" t="s">
        <v>12</v>
      </c>
      <c r="G35" s="8" t="s">
        <v>34</v>
      </c>
      <c r="H35" s="8"/>
      <c r="I35" s="8">
        <f t="shared" si="0"/>
        <v>3</v>
      </c>
    </row>
    <row r="36" spans="1:9" x14ac:dyDescent="0.3">
      <c r="A36" s="8" t="s">
        <v>71</v>
      </c>
      <c r="B36" s="34">
        <v>43723</v>
      </c>
      <c r="C36" s="8" t="s">
        <v>128</v>
      </c>
      <c r="D36" s="8" t="s">
        <v>24</v>
      </c>
      <c r="E36" s="8" t="s">
        <v>61</v>
      </c>
      <c r="F36" s="8" t="s">
        <v>12</v>
      </c>
      <c r="G36" s="8" t="s">
        <v>13</v>
      </c>
      <c r="H36" s="8"/>
      <c r="I36" s="8">
        <f t="shared" si="0"/>
        <v>4</v>
      </c>
    </row>
    <row r="37" spans="1:9" x14ac:dyDescent="0.3">
      <c r="A37" s="8" t="s">
        <v>85</v>
      </c>
      <c r="B37" s="34">
        <v>43732</v>
      </c>
      <c r="C37" s="8" t="s">
        <v>136</v>
      </c>
      <c r="D37" s="8" t="s">
        <v>10</v>
      </c>
      <c r="E37" s="8" t="s">
        <v>86</v>
      </c>
      <c r="F37" s="8" t="s">
        <v>12</v>
      </c>
      <c r="G37" s="8" t="s">
        <v>13</v>
      </c>
      <c r="H37" s="8"/>
      <c r="I37" s="8">
        <f t="shared" si="0"/>
        <v>4</v>
      </c>
    </row>
    <row r="38" spans="1:9" x14ac:dyDescent="0.3">
      <c r="A38" s="8" t="s">
        <v>83</v>
      </c>
      <c r="B38" s="34">
        <v>43732</v>
      </c>
      <c r="C38" s="8" t="s">
        <v>134</v>
      </c>
      <c r="D38" s="8" t="s">
        <v>24</v>
      </c>
      <c r="E38" s="8" t="s">
        <v>58</v>
      </c>
      <c r="F38" s="8" t="s">
        <v>12</v>
      </c>
      <c r="G38" s="8" t="s">
        <v>13</v>
      </c>
      <c r="H38" s="8"/>
      <c r="I38" s="8">
        <f t="shared" si="0"/>
        <v>4</v>
      </c>
    </row>
    <row r="39" spans="1:9" x14ac:dyDescent="0.3">
      <c r="A39" s="8" t="s">
        <v>81</v>
      </c>
      <c r="B39" s="34">
        <v>43731</v>
      </c>
      <c r="C39" s="8" t="s">
        <v>133</v>
      </c>
      <c r="D39" s="8" t="s">
        <v>24</v>
      </c>
      <c r="E39" s="8" t="s">
        <v>82</v>
      </c>
      <c r="F39" s="8" t="s">
        <v>12</v>
      </c>
      <c r="G39" s="8" t="s">
        <v>13</v>
      </c>
      <c r="H39" s="8"/>
      <c r="I39" s="8">
        <f t="shared" si="0"/>
        <v>4</v>
      </c>
    </row>
    <row r="40" spans="1:9" x14ac:dyDescent="0.3">
      <c r="A40" s="8" t="s">
        <v>64</v>
      </c>
      <c r="B40" s="34">
        <v>43718</v>
      </c>
      <c r="C40" s="8" t="s">
        <v>125</v>
      </c>
      <c r="D40" s="8" t="s">
        <v>24</v>
      </c>
      <c r="E40" s="8" t="s">
        <v>65</v>
      </c>
      <c r="F40" s="8" t="s">
        <v>12</v>
      </c>
      <c r="G40" s="8" t="s">
        <v>13</v>
      </c>
      <c r="H40" s="8"/>
      <c r="I40" s="8">
        <f t="shared" si="0"/>
        <v>4</v>
      </c>
    </row>
    <row r="41" spans="1:9" x14ac:dyDescent="0.3">
      <c r="A41" s="8" t="s">
        <v>84</v>
      </c>
      <c r="B41" s="8"/>
      <c r="C41" s="8" t="s">
        <v>135</v>
      </c>
      <c r="D41" s="8" t="s">
        <v>24</v>
      </c>
      <c r="E41" s="8" t="s">
        <v>67</v>
      </c>
      <c r="F41" s="8" t="s">
        <v>12</v>
      </c>
      <c r="G41" s="8" t="s">
        <v>13</v>
      </c>
      <c r="H41" s="8"/>
      <c r="I41" s="8">
        <f t="shared" si="0"/>
        <v>4</v>
      </c>
    </row>
    <row r="42" spans="1:9" x14ac:dyDescent="0.3">
      <c r="A42" s="8" t="s">
        <v>92</v>
      </c>
      <c r="B42" s="34">
        <v>43732</v>
      </c>
      <c r="C42" s="8" t="s">
        <v>139</v>
      </c>
      <c r="D42" s="8" t="s">
        <v>24</v>
      </c>
      <c r="E42" s="8" t="s">
        <v>93</v>
      </c>
      <c r="F42" s="8" t="s">
        <v>12</v>
      </c>
      <c r="G42" s="8" t="s">
        <v>34</v>
      </c>
      <c r="H42" s="8"/>
      <c r="I42" s="8">
        <f t="shared" si="0"/>
        <v>3</v>
      </c>
    </row>
    <row r="43" spans="1:9" x14ac:dyDescent="0.3">
      <c r="A43" s="8" t="s">
        <v>63</v>
      </c>
      <c r="B43" s="34">
        <v>43718</v>
      </c>
      <c r="C43" s="8" t="s">
        <v>124</v>
      </c>
      <c r="D43" s="8" t="s">
        <v>24</v>
      </c>
      <c r="E43" s="8" t="s">
        <v>17</v>
      </c>
      <c r="F43" s="8" t="s">
        <v>12</v>
      </c>
      <c r="G43" s="8" t="s">
        <v>34</v>
      </c>
      <c r="H43" s="8"/>
      <c r="I43" s="8">
        <f t="shared" si="0"/>
        <v>3</v>
      </c>
    </row>
    <row r="44" spans="1:9" x14ac:dyDescent="0.3">
      <c r="A44" s="8" t="s">
        <v>94</v>
      </c>
      <c r="B44" s="34">
        <v>43732</v>
      </c>
      <c r="C44" s="8" t="s">
        <v>140</v>
      </c>
      <c r="D44" s="8" t="s">
        <v>16</v>
      </c>
      <c r="E44" s="8" t="s">
        <v>67</v>
      </c>
      <c r="F44" s="8" t="s">
        <v>12</v>
      </c>
      <c r="G44" s="8" t="s">
        <v>13</v>
      </c>
      <c r="H44" s="8"/>
      <c r="I44" s="8">
        <f t="shared" si="0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0362C-BBB2-463D-88D2-F339305E20DA}">
  <dimension ref="A1:V44"/>
  <sheetViews>
    <sheetView topLeftCell="G1" workbookViewId="0">
      <selection activeCell="O2" sqref="O2:O6"/>
    </sheetView>
  </sheetViews>
  <sheetFormatPr defaultRowHeight="14.4" x14ac:dyDescent="0.3"/>
  <cols>
    <col min="1" max="1" width="25" bestFit="1" customWidth="1"/>
    <col min="2" max="2" width="9.5546875" bestFit="1" customWidth="1"/>
    <col min="3" max="3" width="15.44140625" customWidth="1"/>
    <col min="4" max="4" width="36.44140625" bestFit="1" customWidth="1"/>
    <col min="5" max="5" width="33.109375" bestFit="1" customWidth="1"/>
    <col min="6" max="6" width="29.88671875" bestFit="1" customWidth="1"/>
    <col min="7" max="7" width="30.33203125" bestFit="1" customWidth="1"/>
    <col min="11" max="11" width="29.88671875" bestFit="1" customWidth="1"/>
    <col min="12" max="12" width="15.33203125" bestFit="1" customWidth="1"/>
    <col min="17" max="17" width="29.88671875" bestFit="1" customWidth="1"/>
    <col min="22" max="22" width="12" bestFit="1" customWidth="1"/>
  </cols>
  <sheetData>
    <row r="1" spans="1:22" ht="63.6" customHeight="1" thickBot="1" x14ac:dyDescent="0.35">
      <c r="A1" t="s">
        <v>0</v>
      </c>
      <c r="B1" t="s">
        <v>1</v>
      </c>
      <c r="C1" t="s">
        <v>99</v>
      </c>
      <c r="D1" t="s">
        <v>2</v>
      </c>
      <c r="E1" t="s">
        <v>3</v>
      </c>
      <c r="F1" t="s">
        <v>4</v>
      </c>
      <c r="G1" s="1" t="s">
        <v>143</v>
      </c>
      <c r="I1" s="1" t="s">
        <v>144</v>
      </c>
      <c r="K1" s="35" t="s">
        <v>145</v>
      </c>
      <c r="L1" s="36" t="s">
        <v>162</v>
      </c>
      <c r="M1" s="36" t="s">
        <v>147</v>
      </c>
      <c r="N1" s="36" t="s">
        <v>148</v>
      </c>
      <c r="O1" s="37" t="s">
        <v>149</v>
      </c>
      <c r="Q1" s="5"/>
      <c r="R1" s="6" t="s">
        <v>150</v>
      </c>
      <c r="S1" s="6" t="s">
        <v>151</v>
      </c>
      <c r="T1" s="6" t="s">
        <v>152</v>
      </c>
      <c r="U1" s="6" t="s">
        <v>153</v>
      </c>
      <c r="V1" s="7" t="s">
        <v>154</v>
      </c>
    </row>
    <row r="2" spans="1:22" ht="15" thickBot="1" x14ac:dyDescent="0.35">
      <c r="A2" s="32" t="s">
        <v>97</v>
      </c>
      <c r="B2" s="33">
        <v>43733</v>
      </c>
      <c r="C2" s="32" t="s">
        <v>142</v>
      </c>
      <c r="D2" s="32" t="s">
        <v>16</v>
      </c>
      <c r="E2" s="32" t="s">
        <v>98</v>
      </c>
      <c r="F2" s="32" t="s">
        <v>20</v>
      </c>
      <c r="G2" s="32" t="s">
        <v>22</v>
      </c>
      <c r="H2" s="32"/>
      <c r="I2" s="32">
        <f>IF(G2=L$2,M$2,IF(G2=L$3,M$3,IF(G2=L$3,M$3,IF(G2=L$4,M$4,IF(G2=L$5,M$5,IF(G2=L$6,M$6,-1))))))</f>
        <v>2</v>
      </c>
      <c r="K2" s="9"/>
      <c r="L2" t="s">
        <v>14</v>
      </c>
      <c r="M2">
        <v>1</v>
      </c>
      <c r="N2">
        <f>COUNTIF(I2:I44,M2)</f>
        <v>24</v>
      </c>
      <c r="O2" s="10">
        <f>N2/N6</f>
        <v>0.55813953488372092</v>
      </c>
      <c r="Q2" s="11" t="s">
        <v>145</v>
      </c>
      <c r="R2" s="6">
        <f>AVERAGE(I2:I44)</f>
        <v>1.4883720930232558</v>
      </c>
      <c r="S2" s="6">
        <f>MEDIAN(I2,I44)</f>
        <v>1.5</v>
      </c>
      <c r="T2" s="6">
        <f>_xlfn.MODE.MULT(I2:I44)</f>
        <v>1</v>
      </c>
      <c r="U2" s="6">
        <f>_xlfn.STDEV.P(I2:I44)</f>
        <v>0.62401897046505761</v>
      </c>
      <c r="V2" s="7">
        <f>_xlfn.VAR.P(I2:I44)</f>
        <v>0.38939967550027044</v>
      </c>
    </row>
    <row r="3" spans="1:22" ht="15" thickBot="1" x14ac:dyDescent="0.35">
      <c r="A3" s="32" t="s">
        <v>47</v>
      </c>
      <c r="B3" s="33">
        <v>43712</v>
      </c>
      <c r="C3" s="32" t="s">
        <v>115</v>
      </c>
      <c r="D3" s="32" t="s">
        <v>48</v>
      </c>
      <c r="E3" s="32" t="s">
        <v>41</v>
      </c>
      <c r="F3" s="32" t="s">
        <v>20</v>
      </c>
      <c r="G3" s="32" t="s">
        <v>14</v>
      </c>
      <c r="H3" s="32"/>
      <c r="I3" s="32">
        <f>IF(G3=L$2,M$2,IF(G3=L$3,M$3,IF(G3=L$3,M$3,IF(G3=L$4,M$4,IF(G3=L$5,M$5,IF(G3=L$6,M$6,-1))))))</f>
        <v>1</v>
      </c>
      <c r="K3" s="9"/>
      <c r="L3" t="s">
        <v>22</v>
      </c>
      <c r="M3">
        <v>2</v>
      </c>
      <c r="N3">
        <f>COUNTIF(I2:I44,M3)</f>
        <v>18</v>
      </c>
      <c r="O3" s="10">
        <f>N3/N6</f>
        <v>0.41860465116279072</v>
      </c>
      <c r="Q3" s="12" t="s">
        <v>12</v>
      </c>
      <c r="R3" s="6">
        <f>AVERAGE(I25:I44)</f>
        <v>1.7</v>
      </c>
      <c r="S3" s="6">
        <f>MEDIAN(I25,I44)</f>
        <v>1</v>
      </c>
      <c r="T3" s="6">
        <f>_xlfn.MODE.MULT(I25:I44)</f>
        <v>2</v>
      </c>
      <c r="U3" s="6">
        <f>_xlfn.STDEV.P(I25:I44)</f>
        <v>0.71414284285428498</v>
      </c>
      <c r="V3" s="7">
        <f>_xlfn.VAR.P(I25:I44)</f>
        <v>0.51</v>
      </c>
    </row>
    <row r="4" spans="1:22" ht="15" thickBot="1" x14ac:dyDescent="0.35">
      <c r="A4" s="32" t="s">
        <v>38</v>
      </c>
      <c r="B4" s="33">
        <v>43712</v>
      </c>
      <c r="C4" s="32" t="s">
        <v>109</v>
      </c>
      <c r="D4" s="32" t="s">
        <v>16</v>
      </c>
      <c r="E4" s="32" t="s">
        <v>39</v>
      </c>
      <c r="F4" s="32" t="s">
        <v>20</v>
      </c>
      <c r="G4" s="32" t="s">
        <v>14</v>
      </c>
      <c r="H4" s="32"/>
      <c r="I4" s="32">
        <f t="shared" ref="I4:I44" si="0">IF(G4=L$2,M$2,IF(G4=L$3,M$3,IF(G4=L$3,M$3,IF(G4=L$4,M$4,IF(G4=L$5,M$5,IF(G4=L$6,M$6,-1))))))</f>
        <v>1</v>
      </c>
      <c r="K4" s="9"/>
      <c r="L4" t="s">
        <v>163</v>
      </c>
      <c r="M4">
        <v>3</v>
      </c>
      <c r="N4">
        <f>COUNTIF(I2:I44,M4)</f>
        <v>0</v>
      </c>
      <c r="O4" s="10">
        <f>N4/N6</f>
        <v>0</v>
      </c>
      <c r="Q4" s="38" t="s">
        <v>20</v>
      </c>
      <c r="R4" s="15">
        <f>AVERAGE(I2:I24)</f>
        <v>1.3043478260869565</v>
      </c>
      <c r="S4" s="15">
        <f>MEDIAN(I2,I24)</f>
        <v>1.5</v>
      </c>
      <c r="T4" s="15">
        <f>_xlfn.MODE.MULT(I2:I24)</f>
        <v>1</v>
      </c>
      <c r="U4" s="15">
        <f>_xlfn.STDEV.P(I2:I24)</f>
        <v>0.46013066279384185</v>
      </c>
      <c r="V4" s="39">
        <f>_xlfn.VAR.P(I2:I24)</f>
        <v>0.21172022684310018</v>
      </c>
    </row>
    <row r="5" spans="1:22" x14ac:dyDescent="0.3">
      <c r="A5" s="32" t="s">
        <v>32</v>
      </c>
      <c r="B5" s="33">
        <v>43712</v>
      </c>
      <c r="C5" s="32" t="s">
        <v>107</v>
      </c>
      <c r="D5" s="32" t="s">
        <v>16</v>
      </c>
      <c r="E5" s="32" t="s">
        <v>33</v>
      </c>
      <c r="F5" s="32" t="s">
        <v>20</v>
      </c>
      <c r="G5" s="32" t="s">
        <v>14</v>
      </c>
      <c r="H5" s="32"/>
      <c r="I5" s="32">
        <f t="shared" si="0"/>
        <v>1</v>
      </c>
      <c r="K5" s="9"/>
      <c r="L5" t="s">
        <v>89</v>
      </c>
      <c r="M5">
        <v>4</v>
      </c>
      <c r="N5">
        <f>COUNTIF(I2:I44,M5)</f>
        <v>1</v>
      </c>
      <c r="O5" s="10">
        <f>N5/N6</f>
        <v>2.3255813953488372E-2</v>
      </c>
    </row>
    <row r="6" spans="1:22" ht="15" thickBot="1" x14ac:dyDescent="0.35">
      <c r="A6" s="32" t="s">
        <v>55</v>
      </c>
      <c r="B6" s="33">
        <v>43712</v>
      </c>
      <c r="C6" s="32" t="s">
        <v>119</v>
      </c>
      <c r="D6" s="32" t="s">
        <v>16</v>
      </c>
      <c r="E6" s="32" t="s">
        <v>56</v>
      </c>
      <c r="F6" s="32" t="s">
        <v>20</v>
      </c>
      <c r="G6" s="32" t="s">
        <v>22</v>
      </c>
      <c r="H6" s="32"/>
      <c r="I6" s="32">
        <f t="shared" si="0"/>
        <v>2</v>
      </c>
      <c r="K6" s="14"/>
      <c r="L6" s="15"/>
      <c r="M6" s="16"/>
      <c r="N6" s="15">
        <f>SUM(N2:N5)</f>
        <v>43</v>
      </c>
      <c r="O6" s="17">
        <f>SUM(O2:O5)</f>
        <v>1</v>
      </c>
    </row>
    <row r="7" spans="1:22" ht="15" thickBot="1" x14ac:dyDescent="0.35">
      <c r="A7" s="32" t="s">
        <v>53</v>
      </c>
      <c r="B7" s="33">
        <v>43712</v>
      </c>
      <c r="C7" s="32" t="s">
        <v>118</v>
      </c>
      <c r="D7" s="32" t="s">
        <v>16</v>
      </c>
      <c r="E7" s="32" t="s">
        <v>54</v>
      </c>
      <c r="F7" s="32" t="s">
        <v>20</v>
      </c>
      <c r="G7" s="32" t="s">
        <v>22</v>
      </c>
      <c r="H7" s="32"/>
      <c r="I7" s="32">
        <f t="shared" si="0"/>
        <v>2</v>
      </c>
      <c r="Q7" s="18"/>
      <c r="R7" s="19" t="s">
        <v>148</v>
      </c>
      <c r="S7" s="20" t="s">
        <v>149</v>
      </c>
    </row>
    <row r="8" spans="1:22" ht="15" thickBot="1" x14ac:dyDescent="0.35">
      <c r="A8" s="32" t="s">
        <v>26</v>
      </c>
      <c r="B8" s="33">
        <v>43712</v>
      </c>
      <c r="C8" s="32" t="s">
        <v>104</v>
      </c>
      <c r="D8" s="32" t="s">
        <v>16</v>
      </c>
      <c r="E8" s="32" t="s">
        <v>27</v>
      </c>
      <c r="F8" s="32" t="s">
        <v>20</v>
      </c>
      <c r="G8" s="32" t="s">
        <v>22</v>
      </c>
      <c r="H8" s="32"/>
      <c r="I8" s="32">
        <f t="shared" si="0"/>
        <v>2</v>
      </c>
      <c r="K8" s="12" t="s">
        <v>12</v>
      </c>
      <c r="L8" s="21" t="s">
        <v>162</v>
      </c>
      <c r="M8" s="21" t="s">
        <v>147</v>
      </c>
      <c r="N8" s="21" t="s">
        <v>148</v>
      </c>
      <c r="O8" s="22" t="s">
        <v>149</v>
      </c>
      <c r="Q8" s="9" t="s">
        <v>157</v>
      </c>
      <c r="R8">
        <f>COUNTA(F2:F44)</f>
        <v>43</v>
      </c>
      <c r="S8" s="10">
        <f>R8/R11</f>
        <v>1</v>
      </c>
    </row>
    <row r="9" spans="1:22" x14ac:dyDescent="0.3">
      <c r="A9" s="32" t="s">
        <v>78</v>
      </c>
      <c r="B9" s="33">
        <v>43725</v>
      </c>
      <c r="C9" s="32" t="s">
        <v>131</v>
      </c>
      <c r="D9" s="32" t="s">
        <v>16</v>
      </c>
      <c r="E9" s="32" t="s">
        <v>41</v>
      </c>
      <c r="F9" s="32" t="s">
        <v>20</v>
      </c>
      <c r="G9" s="32" t="s">
        <v>14</v>
      </c>
      <c r="H9" s="32"/>
      <c r="I9" s="32">
        <f t="shared" si="0"/>
        <v>1</v>
      </c>
      <c r="K9" s="9"/>
      <c r="L9" t="s">
        <v>14</v>
      </c>
      <c r="M9">
        <v>1</v>
      </c>
      <c r="N9">
        <f>COUNTIF(I25:I44,M9)</f>
        <v>8</v>
      </c>
      <c r="O9" s="10">
        <f>N9/N13</f>
        <v>0.4</v>
      </c>
      <c r="Q9" s="23" t="s">
        <v>158</v>
      </c>
      <c r="R9">
        <f>COUNTA(F25:F44)</f>
        <v>20</v>
      </c>
      <c r="S9" s="10">
        <f>R9/R11</f>
        <v>0.46511627906976744</v>
      </c>
    </row>
    <row r="10" spans="1:22" x14ac:dyDescent="0.3">
      <c r="A10" s="32" t="s">
        <v>40</v>
      </c>
      <c r="B10" s="33">
        <v>43712</v>
      </c>
      <c r="C10" s="32" t="s">
        <v>110</v>
      </c>
      <c r="D10" s="32" t="s">
        <v>16</v>
      </c>
      <c r="E10" s="32" t="s">
        <v>41</v>
      </c>
      <c r="F10" s="32" t="s">
        <v>20</v>
      </c>
      <c r="G10" s="32" t="s">
        <v>22</v>
      </c>
      <c r="H10" s="32"/>
      <c r="I10" s="32">
        <f t="shared" si="0"/>
        <v>2</v>
      </c>
      <c r="K10" s="9"/>
      <c r="L10" t="s">
        <v>22</v>
      </c>
      <c r="M10">
        <v>2</v>
      </c>
      <c r="N10">
        <f>COUNTIF(I25:I44,M10)</f>
        <v>11</v>
      </c>
      <c r="O10" s="10">
        <f>N10/N13</f>
        <v>0.55000000000000004</v>
      </c>
      <c r="Q10" s="24" t="s">
        <v>159</v>
      </c>
      <c r="R10">
        <f>COUNTA(F2:F24)</f>
        <v>23</v>
      </c>
      <c r="S10" s="10">
        <f>R10/R11</f>
        <v>0.53488372093023251</v>
      </c>
    </row>
    <row r="11" spans="1:22" x14ac:dyDescent="0.3">
      <c r="A11" s="32" t="s">
        <v>36</v>
      </c>
      <c r="B11" s="33">
        <v>43712</v>
      </c>
      <c r="C11" s="32" t="s">
        <v>108</v>
      </c>
      <c r="D11" s="32" t="s">
        <v>16</v>
      </c>
      <c r="E11" s="32" t="s">
        <v>37</v>
      </c>
      <c r="F11" s="32" t="s">
        <v>20</v>
      </c>
      <c r="G11" s="32" t="s">
        <v>14</v>
      </c>
      <c r="H11" s="32"/>
      <c r="I11" s="32">
        <f t="shared" si="0"/>
        <v>1</v>
      </c>
      <c r="K11" s="9"/>
      <c r="L11" t="s">
        <v>163</v>
      </c>
      <c r="M11">
        <v>3</v>
      </c>
      <c r="N11">
        <f>COUNTIF(I25:I44,M11)</f>
        <v>0</v>
      </c>
      <c r="O11" s="10">
        <f>N11/N13</f>
        <v>0</v>
      </c>
      <c r="Q11" s="9"/>
      <c r="R11">
        <f>SUM(R9:R10)</f>
        <v>43</v>
      </c>
      <c r="S11" s="10">
        <f>SUM(S9:S10)</f>
        <v>1</v>
      </c>
    </row>
    <row r="12" spans="1:22" x14ac:dyDescent="0.3">
      <c r="A12" s="32" t="s">
        <v>44</v>
      </c>
      <c r="B12" s="33">
        <v>43712</v>
      </c>
      <c r="C12" s="32" t="s">
        <v>112</v>
      </c>
      <c r="D12" s="32" t="s">
        <v>16</v>
      </c>
      <c r="E12" s="32" t="s">
        <v>37</v>
      </c>
      <c r="F12" s="32" t="s">
        <v>20</v>
      </c>
      <c r="G12" s="32" t="s">
        <v>14</v>
      </c>
      <c r="H12" s="32"/>
      <c r="I12" s="32">
        <f t="shared" si="0"/>
        <v>1</v>
      </c>
      <c r="K12" s="9"/>
      <c r="L12" t="s">
        <v>89</v>
      </c>
      <c r="M12">
        <v>4</v>
      </c>
      <c r="N12">
        <f>COUNTIF(I25:I44,M12)</f>
        <v>1</v>
      </c>
      <c r="O12" s="10">
        <f>N12/N13</f>
        <v>0.05</v>
      </c>
      <c r="Q12" s="9"/>
      <c r="S12" s="25"/>
    </row>
    <row r="13" spans="1:22" ht="15" thickBot="1" x14ac:dyDescent="0.35">
      <c r="A13" s="32" t="s">
        <v>28</v>
      </c>
      <c r="B13" s="33">
        <v>43712</v>
      </c>
      <c r="C13" s="32" t="s">
        <v>105</v>
      </c>
      <c r="D13" s="32" t="s">
        <v>16</v>
      </c>
      <c r="E13" s="32" t="s">
        <v>29</v>
      </c>
      <c r="F13" s="32" t="s">
        <v>20</v>
      </c>
      <c r="G13" s="32" t="s">
        <v>14</v>
      </c>
      <c r="H13" s="32"/>
      <c r="I13" s="32">
        <f t="shared" si="0"/>
        <v>1</v>
      </c>
      <c r="K13" s="14"/>
      <c r="L13" s="15"/>
      <c r="M13" s="16"/>
      <c r="N13" s="15">
        <f>SUM(N9:N12)</f>
        <v>20</v>
      </c>
      <c r="O13" s="17">
        <f>SUM(O9:O12)</f>
        <v>1</v>
      </c>
      <c r="Q13" s="9"/>
      <c r="S13" s="25"/>
    </row>
    <row r="14" spans="1:22" ht="15" thickBot="1" x14ac:dyDescent="0.35">
      <c r="A14" s="32" t="s">
        <v>42</v>
      </c>
      <c r="B14" s="33">
        <v>43712</v>
      </c>
      <c r="C14" s="32" t="s">
        <v>111</v>
      </c>
      <c r="D14" s="32" t="s">
        <v>16</v>
      </c>
      <c r="E14" s="32" t="s">
        <v>43</v>
      </c>
      <c r="F14" s="32" t="s">
        <v>20</v>
      </c>
      <c r="G14" s="32" t="s">
        <v>14</v>
      </c>
      <c r="H14" s="32"/>
      <c r="I14" s="32">
        <f t="shared" si="0"/>
        <v>1</v>
      </c>
      <c r="Q14" s="9" t="s">
        <v>48</v>
      </c>
      <c r="R14">
        <f>COUNTIF(D2:D44,Q14)</f>
        <v>1</v>
      </c>
      <c r="S14" s="10">
        <f>R14/R18</f>
        <v>2.3255813953488372E-2</v>
      </c>
    </row>
    <row r="15" spans="1:22" ht="15" thickBot="1" x14ac:dyDescent="0.35">
      <c r="A15" s="32" t="s">
        <v>59</v>
      </c>
      <c r="B15" s="33">
        <v>43712</v>
      </c>
      <c r="C15" s="32" t="s">
        <v>121</v>
      </c>
      <c r="D15" s="32" t="s">
        <v>10</v>
      </c>
      <c r="E15" s="32"/>
      <c r="F15" s="32" t="s">
        <v>20</v>
      </c>
      <c r="G15" s="32" t="s">
        <v>14</v>
      </c>
      <c r="H15" s="32"/>
      <c r="I15" s="32">
        <f t="shared" si="0"/>
        <v>1</v>
      </c>
      <c r="K15" s="13" t="s">
        <v>20</v>
      </c>
      <c r="L15" s="26" t="s">
        <v>162</v>
      </c>
      <c r="M15" s="26" t="s">
        <v>147</v>
      </c>
      <c r="N15" s="26" t="s">
        <v>148</v>
      </c>
      <c r="O15" s="27" t="s">
        <v>149</v>
      </c>
      <c r="Q15" s="9" t="s">
        <v>16</v>
      </c>
      <c r="R15">
        <f>COUNTIF(D2:D44,Q15)</f>
        <v>24</v>
      </c>
      <c r="S15" s="10">
        <f>R15/R18</f>
        <v>0.55813953488372092</v>
      </c>
    </row>
    <row r="16" spans="1:22" x14ac:dyDescent="0.3">
      <c r="A16" s="32" t="s">
        <v>57</v>
      </c>
      <c r="B16" s="33">
        <v>43712</v>
      </c>
      <c r="C16" s="32" t="s">
        <v>120</v>
      </c>
      <c r="D16" s="32" t="s">
        <v>24</v>
      </c>
      <c r="E16" s="32" t="s">
        <v>58</v>
      </c>
      <c r="F16" s="32" t="s">
        <v>20</v>
      </c>
      <c r="G16" s="32" t="s">
        <v>14</v>
      </c>
      <c r="H16" s="32"/>
      <c r="I16" s="32">
        <f t="shared" si="0"/>
        <v>1</v>
      </c>
      <c r="K16" s="9"/>
      <c r="L16" t="s">
        <v>14</v>
      </c>
      <c r="M16">
        <v>1</v>
      </c>
      <c r="N16">
        <f>COUNTIF(I2:I24,M16)</f>
        <v>16</v>
      </c>
      <c r="O16" s="10">
        <f>N16/N20</f>
        <v>0.69565217391304346</v>
      </c>
      <c r="Q16" s="9" t="s">
        <v>24</v>
      </c>
      <c r="R16">
        <f>COUNTIF(D2:D44,Q16)</f>
        <v>13</v>
      </c>
      <c r="S16" s="10">
        <f>R16/R18</f>
        <v>0.30232558139534882</v>
      </c>
    </row>
    <row r="17" spans="1:22" x14ac:dyDescent="0.3">
      <c r="A17" s="32" t="s">
        <v>30</v>
      </c>
      <c r="B17" s="33">
        <v>43712</v>
      </c>
      <c r="C17" s="32" t="s">
        <v>106</v>
      </c>
      <c r="D17" s="32" t="s">
        <v>16</v>
      </c>
      <c r="E17" s="32" t="s">
        <v>31</v>
      </c>
      <c r="F17" s="32" t="s">
        <v>20</v>
      </c>
      <c r="G17" s="32" t="s">
        <v>14</v>
      </c>
      <c r="H17" s="32"/>
      <c r="I17" s="32">
        <f t="shared" si="0"/>
        <v>1</v>
      </c>
      <c r="K17" s="9"/>
      <c r="L17" t="s">
        <v>22</v>
      </c>
      <c r="M17">
        <v>2</v>
      </c>
      <c r="N17">
        <f>COUNTIF(I2:I24,M17)</f>
        <v>7</v>
      </c>
      <c r="O17" s="10">
        <f>N17/N20</f>
        <v>0.30434782608695654</v>
      </c>
      <c r="Q17" s="9" t="s">
        <v>10</v>
      </c>
      <c r="R17">
        <f>COUNTIF(D2:D44,Q17)</f>
        <v>5</v>
      </c>
      <c r="S17" s="10">
        <f>R17/R18</f>
        <v>0.11627906976744186</v>
      </c>
    </row>
    <row r="18" spans="1:22" ht="15" thickBot="1" x14ac:dyDescent="0.35">
      <c r="A18" s="32" t="s">
        <v>95</v>
      </c>
      <c r="B18" s="33">
        <v>43733</v>
      </c>
      <c r="C18" s="32" t="s">
        <v>141</v>
      </c>
      <c r="D18" s="32" t="s">
        <v>24</v>
      </c>
      <c r="E18" s="32" t="s">
        <v>96</v>
      </c>
      <c r="F18" s="32" t="s">
        <v>20</v>
      </c>
      <c r="G18" s="32" t="s">
        <v>14</v>
      </c>
      <c r="H18" s="32"/>
      <c r="I18" s="32">
        <f t="shared" si="0"/>
        <v>1</v>
      </c>
      <c r="K18" s="9"/>
      <c r="L18" t="s">
        <v>163</v>
      </c>
      <c r="M18">
        <v>3</v>
      </c>
      <c r="N18">
        <f>COUNTIF(I2:I24,M18)</f>
        <v>0</v>
      </c>
      <c r="O18" s="10">
        <f>N18/N20</f>
        <v>0</v>
      </c>
      <c r="Q18" s="14"/>
      <c r="R18" s="15">
        <f>SUM(R14:R17)</f>
        <v>43</v>
      </c>
      <c r="S18" s="17">
        <f>SUM(S14:S17)</f>
        <v>1</v>
      </c>
    </row>
    <row r="19" spans="1:22" x14ac:dyDescent="0.3">
      <c r="A19" s="32" t="s">
        <v>46</v>
      </c>
      <c r="B19" s="33">
        <v>43712</v>
      </c>
      <c r="C19" s="32" t="s">
        <v>114</v>
      </c>
      <c r="D19" s="32" t="s">
        <v>16</v>
      </c>
      <c r="E19" s="32" t="s">
        <v>41</v>
      </c>
      <c r="F19" s="32" t="s">
        <v>20</v>
      </c>
      <c r="G19" s="32" t="s">
        <v>14</v>
      </c>
      <c r="H19" s="32"/>
      <c r="I19" s="32">
        <f t="shared" si="0"/>
        <v>1</v>
      </c>
      <c r="K19" s="9"/>
      <c r="L19" t="s">
        <v>89</v>
      </c>
      <c r="M19">
        <v>4</v>
      </c>
      <c r="N19">
        <f>COUNTIF(I2:I24,M19)</f>
        <v>0</v>
      </c>
      <c r="O19" s="10">
        <f>N19/N20</f>
        <v>0</v>
      </c>
    </row>
    <row r="20" spans="1:22" ht="15" thickBot="1" x14ac:dyDescent="0.35">
      <c r="A20" s="32" t="s">
        <v>18</v>
      </c>
      <c r="B20" s="33">
        <v>43711</v>
      </c>
      <c r="C20" s="32" t="s">
        <v>102</v>
      </c>
      <c r="D20" s="32" t="s">
        <v>16</v>
      </c>
      <c r="E20" s="32" t="s">
        <v>19</v>
      </c>
      <c r="F20" s="32" t="s">
        <v>20</v>
      </c>
      <c r="G20" s="32" t="s">
        <v>22</v>
      </c>
      <c r="H20" s="32"/>
      <c r="I20" s="32">
        <f t="shared" si="0"/>
        <v>2</v>
      </c>
      <c r="K20" s="14"/>
      <c r="L20" s="15"/>
      <c r="M20" s="16"/>
      <c r="N20" s="15">
        <f>SUM(N16:N19)</f>
        <v>23</v>
      </c>
      <c r="O20" s="17">
        <f>SUM(O16:O19)</f>
        <v>1</v>
      </c>
    </row>
    <row r="21" spans="1:22" ht="15" thickBot="1" x14ac:dyDescent="0.35">
      <c r="A21" s="32" t="s">
        <v>45</v>
      </c>
      <c r="B21" s="33">
        <v>43712</v>
      </c>
      <c r="C21" s="32" t="s">
        <v>113</v>
      </c>
      <c r="D21" s="32" t="s">
        <v>24</v>
      </c>
      <c r="E21" s="32" t="s">
        <v>37</v>
      </c>
      <c r="F21" s="32" t="s">
        <v>20</v>
      </c>
      <c r="G21" s="32" t="s">
        <v>14</v>
      </c>
      <c r="H21" s="32"/>
      <c r="I21" s="32">
        <f t="shared" si="0"/>
        <v>1</v>
      </c>
      <c r="R21" s="28" t="str">
        <f>L2</f>
        <v>0 - 30 minutes</v>
      </c>
      <c r="S21" s="6" t="str">
        <f>L3</f>
        <v>30 minutes - 1 hour</v>
      </c>
      <c r="T21" s="6" t="str">
        <f>L4</f>
        <v>1 hr - 1.5 hours</v>
      </c>
      <c r="U21" s="6" t="str">
        <f>L5</f>
        <v>1.5 hrs - 2 hours</v>
      </c>
      <c r="V21" s="7" t="s">
        <v>161</v>
      </c>
    </row>
    <row r="22" spans="1:22" ht="15" thickBot="1" x14ac:dyDescent="0.35">
      <c r="A22" s="32" t="s">
        <v>23</v>
      </c>
      <c r="B22" s="33">
        <v>43712</v>
      </c>
      <c r="C22" s="32" t="s">
        <v>103</v>
      </c>
      <c r="D22" s="32" t="s">
        <v>24</v>
      </c>
      <c r="E22" s="32" t="s">
        <v>25</v>
      </c>
      <c r="F22" s="32" t="s">
        <v>20</v>
      </c>
      <c r="G22" s="32" t="s">
        <v>14</v>
      </c>
      <c r="H22" s="32"/>
      <c r="I22" s="32">
        <f t="shared" si="0"/>
        <v>1</v>
      </c>
      <c r="Q22" s="8" t="s">
        <v>158</v>
      </c>
      <c r="R22" s="28">
        <f>O9</f>
        <v>0.4</v>
      </c>
      <c r="S22" s="29">
        <f>O10</f>
        <v>0.55000000000000004</v>
      </c>
      <c r="T22" s="29">
        <f>O18</f>
        <v>0</v>
      </c>
      <c r="U22" s="29">
        <f>O12</f>
        <v>0.05</v>
      </c>
      <c r="V22" s="30">
        <f>SUM(R22:U22)</f>
        <v>1</v>
      </c>
    </row>
    <row r="23" spans="1:22" ht="15" thickBot="1" x14ac:dyDescent="0.35">
      <c r="A23" s="32" t="s">
        <v>51</v>
      </c>
      <c r="B23" s="33">
        <v>43712</v>
      </c>
      <c r="C23" s="32" t="s">
        <v>117</v>
      </c>
      <c r="D23" s="32" t="s">
        <v>16</v>
      </c>
      <c r="E23" s="32" t="s">
        <v>52</v>
      </c>
      <c r="F23" s="32" t="s">
        <v>20</v>
      </c>
      <c r="G23" s="32" t="s">
        <v>22</v>
      </c>
      <c r="H23" s="32"/>
      <c r="I23" s="32">
        <f t="shared" si="0"/>
        <v>2</v>
      </c>
      <c r="Q23" s="32" t="s">
        <v>159</v>
      </c>
      <c r="R23" s="28">
        <f>O16</f>
        <v>0.69565217391304346</v>
      </c>
      <c r="S23" s="29">
        <f>O17</f>
        <v>0.30434782608695654</v>
      </c>
      <c r="T23" s="29">
        <f>O18</f>
        <v>0</v>
      </c>
      <c r="U23" s="29">
        <f>O19</f>
        <v>0</v>
      </c>
      <c r="V23" s="30">
        <f>SUM(R23:U23)</f>
        <v>1</v>
      </c>
    </row>
    <row r="24" spans="1:22" x14ac:dyDescent="0.3">
      <c r="A24" s="32" t="s">
        <v>49</v>
      </c>
      <c r="B24" s="33">
        <v>43712</v>
      </c>
      <c r="C24" s="32" t="s">
        <v>116</v>
      </c>
      <c r="D24" s="32" t="s">
        <v>16</v>
      </c>
      <c r="E24" s="32" t="s">
        <v>50</v>
      </c>
      <c r="F24" s="32" t="s">
        <v>20</v>
      </c>
      <c r="G24" s="32" t="s">
        <v>14</v>
      </c>
      <c r="H24" s="32"/>
      <c r="I24" s="32">
        <f t="shared" si="0"/>
        <v>1</v>
      </c>
      <c r="R24" s="31"/>
    </row>
    <row r="25" spans="1:22" x14ac:dyDescent="0.3">
      <c r="A25" s="8" t="s">
        <v>79</v>
      </c>
      <c r="B25" s="34">
        <v>43731</v>
      </c>
      <c r="C25" s="8" t="s">
        <v>132</v>
      </c>
      <c r="D25" s="8" t="s">
        <v>16</v>
      </c>
      <c r="E25" s="8" t="s">
        <v>80</v>
      </c>
      <c r="F25" s="8" t="s">
        <v>12</v>
      </c>
      <c r="G25" s="8" t="s">
        <v>14</v>
      </c>
      <c r="H25" s="8"/>
      <c r="I25" s="8">
        <f t="shared" si="0"/>
        <v>1</v>
      </c>
    </row>
    <row r="26" spans="1:22" x14ac:dyDescent="0.3">
      <c r="A26" s="8" t="s">
        <v>69</v>
      </c>
      <c r="B26" s="34">
        <v>43718</v>
      </c>
      <c r="C26" s="8" t="s">
        <v>127</v>
      </c>
      <c r="D26" s="8" t="s">
        <v>10</v>
      </c>
      <c r="E26" s="8" t="s">
        <v>70</v>
      </c>
      <c r="F26" s="8" t="s">
        <v>12</v>
      </c>
      <c r="G26" s="8" t="s">
        <v>22</v>
      </c>
      <c r="H26" s="8"/>
      <c r="I26" s="8">
        <f t="shared" si="0"/>
        <v>2</v>
      </c>
    </row>
    <row r="27" spans="1:22" x14ac:dyDescent="0.3">
      <c r="A27" s="8" t="s">
        <v>87</v>
      </c>
      <c r="B27" s="34">
        <v>43732</v>
      </c>
      <c r="C27" s="8" t="s">
        <v>137</v>
      </c>
      <c r="D27" s="8" t="s">
        <v>16</v>
      </c>
      <c r="E27" s="8" t="s">
        <v>88</v>
      </c>
      <c r="F27" s="8" t="s">
        <v>12</v>
      </c>
      <c r="G27" s="8" t="s">
        <v>89</v>
      </c>
      <c r="H27" s="8"/>
      <c r="I27" s="8">
        <f t="shared" si="0"/>
        <v>4</v>
      </c>
    </row>
    <row r="28" spans="1:22" x14ac:dyDescent="0.3">
      <c r="A28" s="8" t="s">
        <v>90</v>
      </c>
      <c r="B28" s="34">
        <v>43732</v>
      </c>
      <c r="C28" s="8" t="s">
        <v>138</v>
      </c>
      <c r="D28" s="8" t="s">
        <v>24</v>
      </c>
      <c r="E28" s="8" t="s">
        <v>91</v>
      </c>
      <c r="F28" s="8" t="s">
        <v>12</v>
      </c>
      <c r="G28" s="8" t="s">
        <v>22</v>
      </c>
      <c r="H28" s="8"/>
      <c r="I28" s="8">
        <f t="shared" si="0"/>
        <v>2</v>
      </c>
    </row>
    <row r="29" spans="1:22" x14ac:dyDescent="0.3">
      <c r="A29" s="8" t="s">
        <v>75</v>
      </c>
      <c r="B29" s="34">
        <v>43724</v>
      </c>
      <c r="C29" s="8" t="s">
        <v>130</v>
      </c>
      <c r="D29" s="8" t="s">
        <v>16</v>
      </c>
      <c r="E29" s="8" t="s">
        <v>76</v>
      </c>
      <c r="F29" s="8" t="s">
        <v>12</v>
      </c>
      <c r="G29" s="8" t="s">
        <v>22</v>
      </c>
      <c r="H29" s="8"/>
      <c r="I29" s="8">
        <f t="shared" si="0"/>
        <v>2</v>
      </c>
    </row>
    <row r="30" spans="1:22" x14ac:dyDescent="0.3">
      <c r="A30" s="8" t="s">
        <v>15</v>
      </c>
      <c r="B30" s="34">
        <v>43711</v>
      </c>
      <c r="C30" s="8" t="s">
        <v>101</v>
      </c>
      <c r="D30" s="8" t="s">
        <v>16</v>
      </c>
      <c r="E30" s="8" t="s">
        <v>17</v>
      </c>
      <c r="F30" s="8" t="s">
        <v>12</v>
      </c>
      <c r="G30" s="8" t="s">
        <v>14</v>
      </c>
      <c r="H30" s="8"/>
      <c r="I30" s="8">
        <f t="shared" si="0"/>
        <v>1</v>
      </c>
    </row>
    <row r="31" spans="1:22" x14ac:dyDescent="0.3">
      <c r="A31" s="8" t="s">
        <v>60</v>
      </c>
      <c r="B31" s="34">
        <v>43718</v>
      </c>
      <c r="C31" s="8" t="s">
        <v>122</v>
      </c>
      <c r="D31" s="8" t="s">
        <v>10</v>
      </c>
      <c r="E31" s="8" t="s">
        <v>61</v>
      </c>
      <c r="F31" s="8" t="s">
        <v>12</v>
      </c>
      <c r="G31" s="8" t="s">
        <v>22</v>
      </c>
      <c r="H31" s="8"/>
      <c r="I31" s="8">
        <f t="shared" si="0"/>
        <v>2</v>
      </c>
    </row>
    <row r="32" spans="1:22" x14ac:dyDescent="0.3">
      <c r="A32" s="8" t="s">
        <v>73</v>
      </c>
      <c r="B32" s="8"/>
      <c r="C32" s="8" t="s">
        <v>129</v>
      </c>
      <c r="D32" s="8" t="s">
        <v>16</v>
      </c>
      <c r="E32" s="8" t="s">
        <v>17</v>
      </c>
      <c r="F32" s="8" t="s">
        <v>12</v>
      </c>
      <c r="G32" s="8" t="s">
        <v>14</v>
      </c>
      <c r="H32" s="8"/>
      <c r="I32" s="8">
        <f t="shared" si="0"/>
        <v>1</v>
      </c>
    </row>
    <row r="33" spans="1:9" x14ac:dyDescent="0.3">
      <c r="A33" s="8" t="s">
        <v>66</v>
      </c>
      <c r="B33" s="34">
        <v>43718</v>
      </c>
      <c r="C33" s="8" t="s">
        <v>126</v>
      </c>
      <c r="D33" s="8" t="s">
        <v>24</v>
      </c>
      <c r="E33" s="8" t="s">
        <v>67</v>
      </c>
      <c r="F33" s="8" t="s">
        <v>12</v>
      </c>
      <c r="G33" s="8" t="s">
        <v>14</v>
      </c>
      <c r="H33" s="8"/>
      <c r="I33" s="8">
        <f t="shared" si="0"/>
        <v>1</v>
      </c>
    </row>
    <row r="34" spans="1:9" x14ac:dyDescent="0.3">
      <c r="A34" s="8" t="s">
        <v>9</v>
      </c>
      <c r="B34" s="34">
        <v>43705</v>
      </c>
      <c r="C34" s="8" t="s">
        <v>100</v>
      </c>
      <c r="D34" s="8" t="s">
        <v>10</v>
      </c>
      <c r="E34" s="8" t="s">
        <v>11</v>
      </c>
      <c r="F34" s="8" t="s">
        <v>12</v>
      </c>
      <c r="G34" s="8" t="s">
        <v>14</v>
      </c>
      <c r="H34" s="8"/>
      <c r="I34" s="8">
        <f t="shared" si="0"/>
        <v>1</v>
      </c>
    </row>
    <row r="35" spans="1:9" x14ac:dyDescent="0.3">
      <c r="A35" s="8" t="s">
        <v>72</v>
      </c>
      <c r="B35" s="34">
        <v>43724</v>
      </c>
      <c r="C35" s="8" t="s">
        <v>123</v>
      </c>
      <c r="D35" s="8" t="s">
        <v>16</v>
      </c>
      <c r="E35" s="8" t="s">
        <v>62</v>
      </c>
      <c r="F35" s="8" t="s">
        <v>12</v>
      </c>
      <c r="G35" s="8" t="s">
        <v>22</v>
      </c>
      <c r="H35" s="8"/>
      <c r="I35" s="8">
        <f t="shared" si="0"/>
        <v>2</v>
      </c>
    </row>
    <row r="36" spans="1:9" x14ac:dyDescent="0.3">
      <c r="A36" s="8" t="s">
        <v>71</v>
      </c>
      <c r="B36" s="34">
        <v>43723</v>
      </c>
      <c r="C36" s="8" t="s">
        <v>128</v>
      </c>
      <c r="D36" s="8" t="s">
        <v>24</v>
      </c>
      <c r="E36" s="8" t="s">
        <v>61</v>
      </c>
      <c r="F36" s="8" t="s">
        <v>12</v>
      </c>
      <c r="G36" s="8" t="s">
        <v>22</v>
      </c>
      <c r="H36" s="8"/>
      <c r="I36" s="8">
        <f t="shared" si="0"/>
        <v>2</v>
      </c>
    </row>
    <row r="37" spans="1:9" x14ac:dyDescent="0.3">
      <c r="A37" s="8" t="s">
        <v>85</v>
      </c>
      <c r="B37" s="34">
        <v>43732</v>
      </c>
      <c r="C37" s="8" t="s">
        <v>136</v>
      </c>
      <c r="D37" s="8" t="s">
        <v>10</v>
      </c>
      <c r="E37" s="8" t="s">
        <v>86</v>
      </c>
      <c r="F37" s="8" t="s">
        <v>12</v>
      </c>
      <c r="G37" s="8" t="s">
        <v>22</v>
      </c>
      <c r="H37" s="8"/>
      <c r="I37" s="8">
        <f t="shared" si="0"/>
        <v>2</v>
      </c>
    </row>
    <row r="38" spans="1:9" x14ac:dyDescent="0.3">
      <c r="A38" s="8" t="s">
        <v>83</v>
      </c>
      <c r="B38" s="34">
        <v>43732</v>
      </c>
      <c r="C38" s="8" t="s">
        <v>134</v>
      </c>
      <c r="D38" s="8" t="s">
        <v>24</v>
      </c>
      <c r="E38" s="8" t="s">
        <v>58</v>
      </c>
      <c r="F38" s="8" t="s">
        <v>12</v>
      </c>
      <c r="G38" s="8" t="s">
        <v>22</v>
      </c>
      <c r="H38" s="8"/>
      <c r="I38" s="8">
        <f t="shared" si="0"/>
        <v>2</v>
      </c>
    </row>
    <row r="39" spans="1:9" x14ac:dyDescent="0.3">
      <c r="A39" s="8" t="s">
        <v>81</v>
      </c>
      <c r="B39" s="34">
        <v>43731</v>
      </c>
      <c r="C39" s="8" t="s">
        <v>133</v>
      </c>
      <c r="D39" s="8" t="s">
        <v>24</v>
      </c>
      <c r="E39" s="8" t="s">
        <v>82</v>
      </c>
      <c r="F39" s="8" t="s">
        <v>12</v>
      </c>
      <c r="G39" s="8" t="s">
        <v>14</v>
      </c>
      <c r="H39" s="8"/>
      <c r="I39" s="8">
        <f t="shared" si="0"/>
        <v>1</v>
      </c>
    </row>
    <row r="40" spans="1:9" x14ac:dyDescent="0.3">
      <c r="A40" s="8" t="s">
        <v>64</v>
      </c>
      <c r="B40" s="34">
        <v>43718</v>
      </c>
      <c r="C40" s="8" t="s">
        <v>125</v>
      </c>
      <c r="D40" s="8" t="s">
        <v>24</v>
      </c>
      <c r="E40" s="8" t="s">
        <v>65</v>
      </c>
      <c r="F40" s="8" t="s">
        <v>12</v>
      </c>
      <c r="G40" s="8" t="s">
        <v>14</v>
      </c>
      <c r="H40" s="8"/>
      <c r="I40" s="8">
        <f t="shared" si="0"/>
        <v>1</v>
      </c>
    </row>
    <row r="41" spans="1:9" x14ac:dyDescent="0.3">
      <c r="A41" s="8" t="s">
        <v>84</v>
      </c>
      <c r="B41" s="8"/>
      <c r="C41" s="8" t="s">
        <v>135</v>
      </c>
      <c r="D41" s="8" t="s">
        <v>24</v>
      </c>
      <c r="E41" s="8" t="s">
        <v>67</v>
      </c>
      <c r="F41" s="8" t="s">
        <v>12</v>
      </c>
      <c r="G41" s="8" t="s">
        <v>22</v>
      </c>
      <c r="H41" s="8"/>
      <c r="I41" s="8">
        <f t="shared" si="0"/>
        <v>2</v>
      </c>
    </row>
    <row r="42" spans="1:9" x14ac:dyDescent="0.3">
      <c r="A42" s="8" t="s">
        <v>92</v>
      </c>
      <c r="B42" s="34">
        <v>43732</v>
      </c>
      <c r="C42" s="8" t="s">
        <v>139</v>
      </c>
      <c r="D42" s="8" t="s">
        <v>24</v>
      </c>
      <c r="E42" s="8" t="s">
        <v>93</v>
      </c>
      <c r="F42" s="8" t="s">
        <v>12</v>
      </c>
      <c r="G42" s="8" t="s">
        <v>22</v>
      </c>
      <c r="H42" s="8"/>
      <c r="I42" s="8">
        <f t="shared" si="0"/>
        <v>2</v>
      </c>
    </row>
    <row r="43" spans="1:9" x14ac:dyDescent="0.3">
      <c r="A43" s="8" t="s">
        <v>63</v>
      </c>
      <c r="B43" s="34">
        <v>43718</v>
      </c>
      <c r="C43" s="8" t="s">
        <v>124</v>
      </c>
      <c r="D43" s="8" t="s">
        <v>24</v>
      </c>
      <c r="E43" s="8" t="s">
        <v>17</v>
      </c>
      <c r="F43" s="8" t="s">
        <v>12</v>
      </c>
      <c r="G43" s="8" t="s">
        <v>22</v>
      </c>
      <c r="H43" s="8"/>
      <c r="I43" s="8">
        <f t="shared" si="0"/>
        <v>2</v>
      </c>
    </row>
    <row r="44" spans="1:9" x14ac:dyDescent="0.3">
      <c r="A44" s="8" t="s">
        <v>94</v>
      </c>
      <c r="B44" s="34">
        <v>43732</v>
      </c>
      <c r="C44" s="8" t="s">
        <v>140</v>
      </c>
      <c r="D44" s="8" t="s">
        <v>16</v>
      </c>
      <c r="E44" s="8" t="s">
        <v>67</v>
      </c>
      <c r="F44" s="8" t="s">
        <v>12</v>
      </c>
      <c r="G44" s="8" t="s">
        <v>14</v>
      </c>
      <c r="H44" s="8"/>
      <c r="I44" s="8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29714-94A3-4B7F-9B80-06ED0463F535}">
  <dimension ref="A1:W130"/>
  <sheetViews>
    <sheetView topLeftCell="F16" workbookViewId="0">
      <selection activeCell="R34" sqref="R34"/>
    </sheetView>
  </sheetViews>
  <sheetFormatPr defaultRowHeight="14.4" x14ac:dyDescent="0.3"/>
  <cols>
    <col min="1" max="1" width="14.109375" bestFit="1" customWidth="1"/>
    <col min="2" max="2" width="36.44140625" bestFit="1" customWidth="1"/>
    <col min="3" max="3" width="33.109375" bestFit="1" customWidth="1"/>
    <col min="4" max="4" width="29.88671875" bestFit="1" customWidth="1"/>
    <col min="5" max="5" width="25.44140625" customWidth="1"/>
    <col min="7" max="7" width="14.88671875" customWidth="1"/>
    <col min="9" max="9" width="13.33203125" bestFit="1" customWidth="1"/>
    <col min="13" max="13" width="29.88671875" bestFit="1" customWidth="1"/>
    <col min="14" max="14" width="15.33203125" bestFit="1" customWidth="1"/>
    <col min="18" max="18" width="15" bestFit="1" customWidth="1"/>
  </cols>
  <sheetData>
    <row r="1" spans="1:23" ht="43.2" x14ac:dyDescent="0.3">
      <c r="A1" t="s">
        <v>99</v>
      </c>
      <c r="B1" t="s">
        <v>2</v>
      </c>
      <c r="C1" t="s">
        <v>3</v>
      </c>
      <c r="D1" t="s">
        <v>4</v>
      </c>
      <c r="E1" s="1" t="s">
        <v>146</v>
      </c>
      <c r="F1" t="s">
        <v>174</v>
      </c>
      <c r="G1" s="1" t="s">
        <v>175</v>
      </c>
      <c r="H1" s="1"/>
      <c r="J1" s="1" t="s">
        <v>148</v>
      </c>
      <c r="K1" s="1" t="s">
        <v>164</v>
      </c>
      <c r="L1" s="1"/>
      <c r="M1" t="s">
        <v>146</v>
      </c>
      <c r="N1" t="s">
        <v>147</v>
      </c>
      <c r="O1" t="s">
        <v>148</v>
      </c>
      <c r="P1" t="s">
        <v>149</v>
      </c>
      <c r="S1" t="s">
        <v>150</v>
      </c>
      <c r="T1" t="s">
        <v>151</v>
      </c>
      <c r="U1" t="s">
        <v>152</v>
      </c>
      <c r="V1" t="s">
        <v>153</v>
      </c>
      <c r="W1" t="s">
        <v>154</v>
      </c>
    </row>
    <row r="2" spans="1:23" x14ac:dyDescent="0.3">
      <c r="A2" s="41" t="s">
        <v>142</v>
      </c>
      <c r="B2" s="41" t="s">
        <v>16</v>
      </c>
      <c r="C2" s="41" t="s">
        <v>98</v>
      </c>
      <c r="D2" s="41" t="s">
        <v>20</v>
      </c>
      <c r="E2" s="41" t="s">
        <v>13</v>
      </c>
      <c r="F2" s="41" t="s">
        <v>168</v>
      </c>
      <c r="G2" s="41">
        <f>IF(E2=M$2,N$2,IF(E2=M$3,N$3,IF(E2=M$3,N$3,IF(E2=M$4,N$4,IF(E2=M$5,N$5,IF(E2=M$6,N$6,-1))))))</f>
        <v>4</v>
      </c>
      <c r="H2" s="45"/>
      <c r="I2" t="s">
        <v>165</v>
      </c>
      <c r="J2">
        <f>COUNTA(D2:D169)</f>
        <v>129</v>
      </c>
      <c r="K2" s="31">
        <f>J2/J6</f>
        <v>1</v>
      </c>
      <c r="L2" s="31"/>
      <c r="M2" t="s">
        <v>166</v>
      </c>
      <c r="N2">
        <v>1</v>
      </c>
      <c r="O2">
        <f>COUNTIF(G2:G87,N2)</f>
        <v>0</v>
      </c>
      <c r="P2" s="40">
        <f>O2/O7</f>
        <v>0</v>
      </c>
      <c r="R2" t="s">
        <v>167</v>
      </c>
      <c r="S2">
        <f>AVERAGE(G2:G87)</f>
        <v>3.6860465116279069</v>
      </c>
      <c r="T2">
        <f>MEDIAN(G2:G87)</f>
        <v>4</v>
      </c>
      <c r="U2">
        <f>_xlfn.MODE.MULT(G2:G87)</f>
        <v>4</v>
      </c>
      <c r="V2">
        <f>_xlfn.STDEV.P(G2:G87)</f>
        <v>0.59575295150927898</v>
      </c>
      <c r="W2">
        <f>_xlfn.VAR.P(G2:G87)</f>
        <v>0.35492157923201728</v>
      </c>
    </row>
    <row r="3" spans="1:23" x14ac:dyDescent="0.3">
      <c r="A3" s="41" t="s">
        <v>115</v>
      </c>
      <c r="B3" s="41" t="s">
        <v>48</v>
      </c>
      <c r="C3" s="41" t="s">
        <v>41</v>
      </c>
      <c r="D3" s="41" t="s">
        <v>20</v>
      </c>
      <c r="E3" s="41" t="s">
        <v>13</v>
      </c>
      <c r="F3" s="41" t="str">
        <f>F2</f>
        <v>Q1</v>
      </c>
      <c r="G3" s="41">
        <f t="shared" ref="G3:G66" si="0">IF(E3=M$2,N$2,IF(E3=M$3,N$3,IF(E3=M$3,N$3,IF(E3=M$4,N$4,IF(E3=M$5,N$5,IF(E3=M$6,N$6,-1))))))</f>
        <v>4</v>
      </c>
      <c r="H3" s="45"/>
      <c r="I3" s="41" t="s">
        <v>168</v>
      </c>
      <c r="J3">
        <f>COUNTA(D2:D44)</f>
        <v>43</v>
      </c>
      <c r="K3" s="40">
        <f>J3/J6</f>
        <v>0.33333333333333331</v>
      </c>
      <c r="L3" s="40"/>
      <c r="M3" t="s">
        <v>35</v>
      </c>
      <c r="N3">
        <v>2</v>
      </c>
      <c r="O3">
        <f>COUNTIF(G2:G87,N3)</f>
        <v>4</v>
      </c>
      <c r="P3" s="40">
        <f>O3/O7</f>
        <v>4.6511627906976744E-2</v>
      </c>
      <c r="R3" t="s">
        <v>169</v>
      </c>
      <c r="S3">
        <f>AVERAGE(G2:G43)</f>
        <v>3.7619047619047619</v>
      </c>
      <c r="T3">
        <f>MEDIAN(G2:G43)</f>
        <v>4</v>
      </c>
      <c r="U3">
        <f>_xlfn.MODE.MULT(G2:G43)</f>
        <v>4</v>
      </c>
      <c r="V3">
        <f>_xlfn.STDEV.P(G2:G43)</f>
        <v>0.56944098776673324</v>
      </c>
      <c r="W3">
        <f>_xlfn.VAR.P(G2:G43)</f>
        <v>0.32426303854875282</v>
      </c>
    </row>
    <row r="4" spans="1:23" x14ac:dyDescent="0.3">
      <c r="A4" s="41" t="s">
        <v>109</v>
      </c>
      <c r="B4" s="41" t="s">
        <v>16</v>
      </c>
      <c r="C4" s="41" t="s">
        <v>39</v>
      </c>
      <c r="D4" s="41" t="s">
        <v>20</v>
      </c>
      <c r="E4" s="41" t="s">
        <v>34</v>
      </c>
      <c r="F4" s="41" t="str">
        <f t="shared" ref="F4:F44" si="1">F3</f>
        <v>Q1</v>
      </c>
      <c r="G4" s="41">
        <f t="shared" si="0"/>
        <v>3</v>
      </c>
      <c r="H4" s="45"/>
      <c r="I4" s="32" t="s">
        <v>170</v>
      </c>
      <c r="J4">
        <f>COUNTA(D45:D87)</f>
        <v>43</v>
      </c>
      <c r="K4" s="40">
        <f>J4/J6</f>
        <v>0.33333333333333331</v>
      </c>
      <c r="L4" s="40"/>
      <c r="M4" t="s">
        <v>34</v>
      </c>
      <c r="N4">
        <v>3</v>
      </c>
      <c r="O4">
        <f>COUNTIF(G2:G87,N4)</f>
        <v>21</v>
      </c>
      <c r="P4" s="40">
        <f>O4/O7</f>
        <v>0.2441860465116279</v>
      </c>
      <c r="R4" t="s">
        <v>171</v>
      </c>
      <c r="S4">
        <f>AVERAGE(G44:G87)</f>
        <v>3.6136363636363638</v>
      </c>
      <c r="T4">
        <f>MEDIAN(G44:G87)</f>
        <v>4</v>
      </c>
      <c r="U4">
        <f>_xlfn.MODE.MULT(G44:G87)</f>
        <v>4</v>
      </c>
      <c r="V4">
        <f>_xlfn.STDEV.P(G44:G87)</f>
        <v>0.61110589362494327</v>
      </c>
      <c r="W4">
        <f>_xlfn.VAR.P(G44:G87)</f>
        <v>0.37345041322314049</v>
      </c>
    </row>
    <row r="5" spans="1:23" x14ac:dyDescent="0.3">
      <c r="A5" s="41" t="s">
        <v>107</v>
      </c>
      <c r="B5" s="41" t="s">
        <v>16</v>
      </c>
      <c r="C5" s="41" t="s">
        <v>33</v>
      </c>
      <c r="D5" s="41" t="s">
        <v>20</v>
      </c>
      <c r="E5" s="41" t="s">
        <v>34</v>
      </c>
      <c r="F5" s="41" t="str">
        <f t="shared" si="1"/>
        <v>Q1</v>
      </c>
      <c r="G5" s="41">
        <f t="shared" si="0"/>
        <v>3</v>
      </c>
      <c r="H5" s="45"/>
      <c r="I5" s="8" t="s">
        <v>172</v>
      </c>
      <c r="J5">
        <f>COUNTA(D88:D130)</f>
        <v>43</v>
      </c>
      <c r="K5" s="40">
        <f>J5/J6</f>
        <v>0.33333333333333331</v>
      </c>
      <c r="L5" s="40"/>
      <c r="M5" t="s">
        <v>13</v>
      </c>
      <c r="N5">
        <v>4</v>
      </c>
      <c r="O5">
        <f>COUNTIF(G2:G87,N5)</f>
        <v>59</v>
      </c>
      <c r="P5" s="40">
        <f>O5/O7</f>
        <v>0.68604651162790697</v>
      </c>
      <c r="R5" t="s">
        <v>173</v>
      </c>
      <c r="S5">
        <f>AVERAGE(G88:G130)</f>
        <v>1.4883720930232558</v>
      </c>
      <c r="T5">
        <f>MEDIAN(G88:G130)</f>
        <v>1</v>
      </c>
      <c r="U5">
        <f>_xlfn.MODE.MULT(G88:G130)</f>
        <v>1</v>
      </c>
      <c r="V5">
        <f>_xlfn.STDEV.P(G88:G130)</f>
        <v>0.62401897046505761</v>
      </c>
      <c r="W5">
        <f>_xlfn.VAR.P(G88:G130)</f>
        <v>0.38939967550027044</v>
      </c>
    </row>
    <row r="6" spans="1:23" x14ac:dyDescent="0.3">
      <c r="A6" s="41" t="s">
        <v>119</v>
      </c>
      <c r="B6" s="41" t="s">
        <v>16</v>
      </c>
      <c r="C6" s="41" t="s">
        <v>56</v>
      </c>
      <c r="D6" s="41" t="s">
        <v>20</v>
      </c>
      <c r="E6" s="41" t="s">
        <v>13</v>
      </c>
      <c r="F6" s="41" t="str">
        <f t="shared" si="1"/>
        <v>Q1</v>
      </c>
      <c r="G6" s="41">
        <f>IF(E6=M$2,N$2,IF(E6=M$3,N$3,IF(E6=M$3,N$3,IF(E6=M$4,N$4,IF(E6=M$5,N$5,IF(E6=M$6,N$6,-1))))))</f>
        <v>4</v>
      </c>
      <c r="H6" s="45"/>
      <c r="I6" t="s">
        <v>161</v>
      </c>
      <c r="J6">
        <f>SUM(J3:J5)</f>
        <v>129</v>
      </c>
      <c r="K6" s="31">
        <f>SUM(K3:K5)</f>
        <v>1</v>
      </c>
      <c r="L6" s="31"/>
      <c r="M6" t="s">
        <v>156</v>
      </c>
      <c r="N6">
        <v>5</v>
      </c>
      <c r="O6">
        <f>COUNTIF(G2:G87,N6)</f>
        <v>2</v>
      </c>
      <c r="P6" s="40">
        <f>O6/O7</f>
        <v>2.3255813953488372E-2</v>
      </c>
    </row>
    <row r="7" spans="1:23" x14ac:dyDescent="0.3">
      <c r="A7" s="41" t="s">
        <v>118</v>
      </c>
      <c r="B7" s="41" t="s">
        <v>16</v>
      </c>
      <c r="C7" s="41" t="s">
        <v>54</v>
      </c>
      <c r="D7" s="41" t="s">
        <v>20</v>
      </c>
      <c r="E7" s="41" t="s">
        <v>34</v>
      </c>
      <c r="F7" s="41" t="str">
        <f t="shared" si="1"/>
        <v>Q1</v>
      </c>
      <c r="G7" s="41">
        <f t="shared" si="0"/>
        <v>3</v>
      </c>
      <c r="H7" s="45"/>
      <c r="N7" s="42"/>
      <c r="O7">
        <f>SUM(O2:O6)</f>
        <v>86</v>
      </c>
      <c r="P7" s="40">
        <f>SUM(P2:P6)</f>
        <v>1</v>
      </c>
    </row>
    <row r="8" spans="1:23" x14ac:dyDescent="0.3">
      <c r="A8" s="41" t="s">
        <v>104</v>
      </c>
      <c r="B8" s="41" t="s">
        <v>16</v>
      </c>
      <c r="C8" s="41" t="s">
        <v>27</v>
      </c>
      <c r="D8" s="41" t="s">
        <v>20</v>
      </c>
      <c r="E8" s="41" t="s">
        <v>13</v>
      </c>
      <c r="F8" s="41" t="str">
        <f t="shared" si="1"/>
        <v>Q1</v>
      </c>
      <c r="G8" s="41">
        <f t="shared" si="0"/>
        <v>4</v>
      </c>
      <c r="H8" s="45"/>
    </row>
    <row r="9" spans="1:23" x14ac:dyDescent="0.3">
      <c r="A9" s="41" t="s">
        <v>131</v>
      </c>
      <c r="B9" s="41" t="s">
        <v>16</v>
      </c>
      <c r="C9" s="41" t="s">
        <v>41</v>
      </c>
      <c r="D9" s="41" t="s">
        <v>20</v>
      </c>
      <c r="E9" s="41" t="s">
        <v>34</v>
      </c>
      <c r="F9" s="41" t="str">
        <f t="shared" si="1"/>
        <v>Q1</v>
      </c>
      <c r="G9" s="41">
        <f t="shared" si="0"/>
        <v>3</v>
      </c>
      <c r="H9" s="45"/>
    </row>
    <row r="10" spans="1:23" x14ac:dyDescent="0.3">
      <c r="A10" s="41" t="s">
        <v>110</v>
      </c>
      <c r="B10" s="41" t="s">
        <v>16</v>
      </c>
      <c r="C10" s="41" t="s">
        <v>41</v>
      </c>
      <c r="D10" s="41" t="s">
        <v>20</v>
      </c>
      <c r="E10" s="41" t="s">
        <v>34</v>
      </c>
      <c r="F10" s="41" t="str">
        <f t="shared" si="1"/>
        <v>Q1</v>
      </c>
      <c r="G10" s="41">
        <f t="shared" si="0"/>
        <v>3</v>
      </c>
      <c r="H10" s="45"/>
      <c r="J10" t="str">
        <f>'Q1'!R7</f>
        <v>Count</v>
      </c>
      <c r="K10" s="43" t="str">
        <f>'Q1'!S7</f>
        <v>%</v>
      </c>
      <c r="L10" s="43"/>
      <c r="M10" s="44" t="s">
        <v>162</v>
      </c>
      <c r="N10" s="44" t="s">
        <v>147</v>
      </c>
      <c r="O10" s="44" t="s">
        <v>148</v>
      </c>
      <c r="P10" s="44" t="s">
        <v>149</v>
      </c>
    </row>
    <row r="11" spans="1:23" x14ac:dyDescent="0.3">
      <c r="A11" s="41" t="s">
        <v>108</v>
      </c>
      <c r="B11" s="41" t="s">
        <v>16</v>
      </c>
      <c r="C11" s="41" t="s">
        <v>37</v>
      </c>
      <c r="D11" s="41" t="s">
        <v>20</v>
      </c>
      <c r="E11" s="41" t="s">
        <v>13</v>
      </c>
      <c r="F11" s="41" t="str">
        <f t="shared" si="1"/>
        <v>Q1</v>
      </c>
      <c r="G11" s="41">
        <f t="shared" si="0"/>
        <v>4</v>
      </c>
      <c r="H11" s="45"/>
      <c r="I11" t="str">
        <f>'Q1'!Q8</f>
        <v>No. of Records</v>
      </c>
      <c r="J11">
        <f>'Q1'!R8</f>
        <v>43</v>
      </c>
      <c r="K11" s="40">
        <f>'Q1'!S8</f>
        <v>1</v>
      </c>
      <c r="M11" t="s">
        <v>14</v>
      </c>
      <c r="N11">
        <v>1</v>
      </c>
      <c r="O11">
        <f>COUNTIF(G88:G130,N11)</f>
        <v>24</v>
      </c>
      <c r="P11" s="40">
        <f>O11/O15</f>
        <v>0.55813953488372092</v>
      </c>
      <c r="U11" s="40"/>
    </row>
    <row r="12" spans="1:23" x14ac:dyDescent="0.3">
      <c r="A12" s="41" t="s">
        <v>112</v>
      </c>
      <c r="B12" s="41" t="s">
        <v>16</v>
      </c>
      <c r="C12" s="41" t="s">
        <v>37</v>
      </c>
      <c r="D12" s="41" t="s">
        <v>20</v>
      </c>
      <c r="E12" s="41" t="s">
        <v>13</v>
      </c>
      <c r="F12" s="41" t="str">
        <f t="shared" si="1"/>
        <v>Q1</v>
      </c>
      <c r="G12" s="41">
        <f t="shared" si="0"/>
        <v>4</v>
      </c>
      <c r="H12" s="45"/>
      <c r="I12" t="str">
        <f>'Q1'!Q9</f>
        <v>Section 001</v>
      </c>
      <c r="J12">
        <f>'Q1'!R9</f>
        <v>20</v>
      </c>
      <c r="K12" s="40">
        <f>'Q1'!S9</f>
        <v>0.46511627906976744</v>
      </c>
      <c r="M12" t="s">
        <v>22</v>
      </c>
      <c r="N12">
        <v>2</v>
      </c>
      <c r="O12">
        <f>COUNTIF(G88:G130,N12)</f>
        <v>18</v>
      </c>
      <c r="P12" s="40">
        <f>O12/O15</f>
        <v>0.41860465116279072</v>
      </c>
      <c r="U12" s="40"/>
    </row>
    <row r="13" spans="1:23" x14ac:dyDescent="0.3">
      <c r="A13" s="41" t="s">
        <v>105</v>
      </c>
      <c r="B13" s="41" t="s">
        <v>16</v>
      </c>
      <c r="C13" s="41" t="s">
        <v>29</v>
      </c>
      <c r="D13" s="41" t="s">
        <v>20</v>
      </c>
      <c r="E13" s="41" t="s">
        <v>13</v>
      </c>
      <c r="F13" s="41" t="str">
        <f t="shared" si="1"/>
        <v>Q1</v>
      </c>
      <c r="G13" s="41">
        <f t="shared" si="0"/>
        <v>4</v>
      </c>
      <c r="H13" s="45"/>
      <c r="I13" t="str">
        <f>'Q1'!Q10</f>
        <v>Section LC</v>
      </c>
      <c r="J13">
        <f>'Q1'!R10</f>
        <v>23</v>
      </c>
      <c r="K13" s="40">
        <f>'Q1'!S10</f>
        <v>0.53488372093023251</v>
      </c>
      <c r="M13" t="s">
        <v>163</v>
      </c>
      <c r="N13">
        <v>3</v>
      </c>
      <c r="O13">
        <f>COUNTIF(G88:G130,N13)</f>
        <v>0</v>
      </c>
      <c r="P13" s="40">
        <f>O13/O15</f>
        <v>0</v>
      </c>
      <c r="U13" s="40"/>
    </row>
    <row r="14" spans="1:23" x14ac:dyDescent="0.3">
      <c r="A14" s="41" t="s">
        <v>111</v>
      </c>
      <c r="B14" s="41" t="s">
        <v>16</v>
      </c>
      <c r="C14" s="41" t="s">
        <v>43</v>
      </c>
      <c r="D14" s="41" t="s">
        <v>20</v>
      </c>
      <c r="E14" s="41" t="s">
        <v>13</v>
      </c>
      <c r="F14" s="41" t="str">
        <f t="shared" si="1"/>
        <v>Q1</v>
      </c>
      <c r="G14" s="41">
        <f t="shared" si="0"/>
        <v>4</v>
      </c>
      <c r="H14" s="45"/>
      <c r="J14">
        <f>'Q1'!R11</f>
        <v>43</v>
      </c>
      <c r="K14" s="40">
        <f>'Q1'!S11</f>
        <v>1</v>
      </c>
      <c r="M14" t="s">
        <v>89</v>
      </c>
      <c r="N14">
        <v>4</v>
      </c>
      <c r="O14">
        <f>COUNTIF(G88:G130,N14)</f>
        <v>1</v>
      </c>
      <c r="P14" s="40">
        <f>O14/O15</f>
        <v>2.3255813953488372E-2</v>
      </c>
      <c r="U14" s="40"/>
    </row>
    <row r="15" spans="1:23" x14ac:dyDescent="0.3">
      <c r="A15" s="41" t="s">
        <v>121</v>
      </c>
      <c r="B15" s="41" t="s">
        <v>10</v>
      </c>
      <c r="C15" s="41"/>
      <c r="D15" s="41" t="s">
        <v>20</v>
      </c>
      <c r="E15" s="41" t="s">
        <v>13</v>
      </c>
      <c r="F15" s="41" t="str">
        <f t="shared" si="1"/>
        <v>Q1</v>
      </c>
      <c r="G15" s="41">
        <f t="shared" si="0"/>
        <v>4</v>
      </c>
      <c r="H15" s="45"/>
      <c r="K15" s="40"/>
      <c r="N15" s="42"/>
      <c r="O15">
        <f>SUM(O11:O14)</f>
        <v>43</v>
      </c>
      <c r="P15" s="40">
        <f>SUM(P11:P14)</f>
        <v>1</v>
      </c>
      <c r="U15" s="40"/>
    </row>
    <row r="16" spans="1:23" x14ac:dyDescent="0.3">
      <c r="A16" s="41" t="s">
        <v>120</v>
      </c>
      <c r="B16" s="41" t="s">
        <v>24</v>
      </c>
      <c r="C16" s="41" t="s">
        <v>58</v>
      </c>
      <c r="D16" s="41" t="s">
        <v>20</v>
      </c>
      <c r="E16" s="41" t="s">
        <v>13</v>
      </c>
      <c r="F16" s="41" t="str">
        <f t="shared" si="1"/>
        <v>Q1</v>
      </c>
      <c r="G16" s="41">
        <f t="shared" si="0"/>
        <v>4</v>
      </c>
      <c r="H16" s="45"/>
      <c r="K16" s="40"/>
      <c r="S16" s="42"/>
      <c r="U16" s="40"/>
    </row>
    <row r="17" spans="1:18" x14ac:dyDescent="0.3">
      <c r="A17" s="41" t="s">
        <v>106</v>
      </c>
      <c r="B17" s="41" t="s">
        <v>16</v>
      </c>
      <c r="C17" s="41" t="s">
        <v>31</v>
      </c>
      <c r="D17" s="41" t="s">
        <v>20</v>
      </c>
      <c r="E17" s="41" t="s">
        <v>13</v>
      </c>
      <c r="F17" s="41" t="str">
        <f t="shared" si="1"/>
        <v>Q1</v>
      </c>
      <c r="G17" s="41">
        <f t="shared" si="0"/>
        <v>4</v>
      </c>
      <c r="H17" s="45"/>
      <c r="I17" t="str">
        <f>'Q1'!Q14</f>
        <v>Freshman</v>
      </c>
      <c r="J17">
        <f>'Q1'!R14</f>
        <v>1</v>
      </c>
      <c r="K17" s="40">
        <f>'Q1'!S14</f>
        <v>2.3255813953488372E-2</v>
      </c>
    </row>
    <row r="18" spans="1:18" x14ac:dyDescent="0.3">
      <c r="A18" s="41" t="s">
        <v>141</v>
      </c>
      <c r="B18" s="41" t="s">
        <v>24</v>
      </c>
      <c r="C18" s="41" t="s">
        <v>96</v>
      </c>
      <c r="D18" s="41" t="s">
        <v>20</v>
      </c>
      <c r="E18" s="41" t="s">
        <v>35</v>
      </c>
      <c r="F18" s="41" t="str">
        <f t="shared" si="1"/>
        <v>Q1</v>
      </c>
      <c r="G18" s="41">
        <f t="shared" si="0"/>
        <v>2</v>
      </c>
      <c r="H18" s="45"/>
      <c r="I18" t="str">
        <f>'Q1'!Q15</f>
        <v>Sophomore</v>
      </c>
      <c r="J18">
        <f>'Q1'!R15</f>
        <v>24</v>
      </c>
      <c r="K18" s="40">
        <f>'Q1'!S15</f>
        <v>0.55813953488372092</v>
      </c>
    </row>
    <row r="19" spans="1:18" x14ac:dyDescent="0.3">
      <c r="A19" s="41" t="s">
        <v>114</v>
      </c>
      <c r="B19" s="41" t="s">
        <v>16</v>
      </c>
      <c r="C19" s="41" t="s">
        <v>41</v>
      </c>
      <c r="D19" s="41" t="s">
        <v>20</v>
      </c>
      <c r="E19" s="41" t="s">
        <v>13</v>
      </c>
      <c r="F19" s="41" t="str">
        <f t="shared" si="1"/>
        <v>Q1</v>
      </c>
      <c r="G19" s="41">
        <f t="shared" si="0"/>
        <v>4</v>
      </c>
      <c r="H19" s="45"/>
      <c r="I19" t="str">
        <f>'Q1'!Q16</f>
        <v>Junior</v>
      </c>
      <c r="J19">
        <f>'Q1'!R16</f>
        <v>13</v>
      </c>
      <c r="K19" s="40">
        <f>'Q1'!S16</f>
        <v>0.30232558139534882</v>
      </c>
    </row>
    <row r="20" spans="1:18" x14ac:dyDescent="0.3">
      <c r="A20" s="41" t="s">
        <v>102</v>
      </c>
      <c r="B20" s="41" t="s">
        <v>16</v>
      </c>
      <c r="C20" s="41" t="s">
        <v>19</v>
      </c>
      <c r="D20" s="41" t="s">
        <v>20</v>
      </c>
      <c r="E20" s="41" t="s">
        <v>21</v>
      </c>
      <c r="F20" s="41" t="str">
        <f t="shared" si="1"/>
        <v>Q1</v>
      </c>
      <c r="G20" s="41">
        <f t="shared" si="0"/>
        <v>5</v>
      </c>
      <c r="H20" s="45"/>
      <c r="I20" t="str">
        <f>'Q1'!Q17</f>
        <v>Senior</v>
      </c>
      <c r="J20">
        <f>'Q1'!R17</f>
        <v>5</v>
      </c>
      <c r="K20" s="40">
        <f>'Q1'!S17</f>
        <v>0.11627906976744186</v>
      </c>
    </row>
    <row r="21" spans="1:18" x14ac:dyDescent="0.3">
      <c r="A21" s="41" t="s">
        <v>113</v>
      </c>
      <c r="B21" s="41" t="s">
        <v>24</v>
      </c>
      <c r="C21" s="41" t="s">
        <v>37</v>
      </c>
      <c r="D21" s="41" t="s">
        <v>20</v>
      </c>
      <c r="E21" s="41" t="s">
        <v>13</v>
      </c>
      <c r="F21" s="41" t="str">
        <f t="shared" si="1"/>
        <v>Q1</v>
      </c>
      <c r="G21" s="41">
        <f t="shared" si="0"/>
        <v>4</v>
      </c>
      <c r="H21" s="45"/>
      <c r="J21">
        <f>'Q1'!R18</f>
        <v>43</v>
      </c>
      <c r="K21" s="40">
        <f>'Q1'!S18</f>
        <v>1</v>
      </c>
      <c r="N21" t="s">
        <v>150</v>
      </c>
      <c r="O21" t="s">
        <v>151</v>
      </c>
      <c r="P21" t="s">
        <v>152</v>
      </c>
      <c r="Q21" t="s">
        <v>153</v>
      </c>
      <c r="R21" t="s">
        <v>154</v>
      </c>
    </row>
    <row r="22" spans="1:18" x14ac:dyDescent="0.3">
      <c r="A22" s="41" t="s">
        <v>103</v>
      </c>
      <c r="B22" s="41" t="s">
        <v>24</v>
      </c>
      <c r="C22" s="41" t="s">
        <v>25</v>
      </c>
      <c r="D22" s="41" t="s">
        <v>20</v>
      </c>
      <c r="E22" s="41" t="s">
        <v>13</v>
      </c>
      <c r="F22" s="41" t="str">
        <f t="shared" si="1"/>
        <v>Q1</v>
      </c>
      <c r="G22" s="41">
        <f t="shared" si="0"/>
        <v>4</v>
      </c>
      <c r="H22" s="45"/>
      <c r="M22" t="s">
        <v>158</v>
      </c>
      <c r="N22">
        <f>AVERAGE(G25:G44,G68:G87)</f>
        <v>3.7</v>
      </c>
      <c r="O22">
        <f>MEDIAN(G25:G44,G68:G87)</f>
        <v>4</v>
      </c>
      <c r="P22">
        <f>_xlfn.MODE.MULT(G25:G44,G68:G87)</f>
        <v>4</v>
      </c>
      <c r="Q22">
        <f>_xlfn.STDEV.P(G25:G44,G68:G87)</f>
        <v>0.55677643628300222</v>
      </c>
      <c r="R22">
        <f>_xlfn.VAR.P(G25:G44,G68:G87)</f>
        <v>0.31</v>
      </c>
    </row>
    <row r="23" spans="1:18" x14ac:dyDescent="0.3">
      <c r="A23" s="41" t="s">
        <v>117</v>
      </c>
      <c r="B23" s="41" t="s">
        <v>16</v>
      </c>
      <c r="C23" s="41" t="s">
        <v>52</v>
      </c>
      <c r="D23" s="41" t="s">
        <v>20</v>
      </c>
      <c r="E23" s="41" t="s">
        <v>13</v>
      </c>
      <c r="F23" s="41" t="str">
        <f t="shared" si="1"/>
        <v>Q1</v>
      </c>
      <c r="G23" s="41">
        <f t="shared" si="0"/>
        <v>4</v>
      </c>
      <c r="H23" s="45"/>
      <c r="M23" t="s">
        <v>159</v>
      </c>
      <c r="N23">
        <f>AVERAGE(G2:G24,G45:G67)</f>
        <v>3.6739130434782608</v>
      </c>
      <c r="O23">
        <f>MEDIAN(G2:G24,G45:G67)</f>
        <v>4</v>
      </c>
      <c r="P23">
        <f>_xlfn.MODE.MULT(G2:G24,G45:G67)</f>
        <v>4</v>
      </c>
      <c r="Q23">
        <f>_xlfn.STDEV.P(G2:G24,G45:G67)</f>
        <v>0.62742911694181791</v>
      </c>
      <c r="R23">
        <f>_xlfn.VAR.P(G2:G24,G45:G67)</f>
        <v>0.3936672967863894</v>
      </c>
    </row>
    <row r="24" spans="1:18" x14ac:dyDescent="0.3">
      <c r="A24" s="41" t="s">
        <v>116</v>
      </c>
      <c r="B24" s="41" t="s">
        <v>16</v>
      </c>
      <c r="C24" s="41" t="s">
        <v>50</v>
      </c>
      <c r="D24" s="41" t="s">
        <v>20</v>
      </c>
      <c r="E24" s="41" t="s">
        <v>13</v>
      </c>
      <c r="F24" s="41" t="str">
        <f t="shared" si="1"/>
        <v>Q1</v>
      </c>
      <c r="G24" s="41">
        <f t="shared" si="0"/>
        <v>4</v>
      </c>
      <c r="H24" s="45"/>
    </row>
    <row r="25" spans="1:18" x14ac:dyDescent="0.3">
      <c r="A25" s="41" t="s">
        <v>132</v>
      </c>
      <c r="B25" s="41" t="s">
        <v>16</v>
      </c>
      <c r="C25" s="41" t="s">
        <v>80</v>
      </c>
      <c r="D25" s="41" t="s">
        <v>12</v>
      </c>
      <c r="E25" s="41" t="s">
        <v>13</v>
      </c>
      <c r="F25" s="41" t="str">
        <f t="shared" si="1"/>
        <v>Q1</v>
      </c>
      <c r="G25" s="41">
        <f t="shared" si="0"/>
        <v>4</v>
      </c>
      <c r="H25" s="45"/>
    </row>
    <row r="26" spans="1:18" x14ac:dyDescent="0.3">
      <c r="A26" s="41" t="s">
        <v>127</v>
      </c>
      <c r="B26" s="41" t="s">
        <v>10</v>
      </c>
      <c r="C26" s="41" t="s">
        <v>70</v>
      </c>
      <c r="D26" s="41" t="s">
        <v>12</v>
      </c>
      <c r="E26" s="41" t="s">
        <v>13</v>
      </c>
      <c r="F26" s="41" t="str">
        <f t="shared" si="1"/>
        <v>Q1</v>
      </c>
      <c r="G26" s="41">
        <f t="shared" si="0"/>
        <v>4</v>
      </c>
      <c r="H26" s="45"/>
    </row>
    <row r="27" spans="1:18" x14ac:dyDescent="0.3">
      <c r="A27" s="41" t="s">
        <v>137</v>
      </c>
      <c r="B27" s="41" t="s">
        <v>16</v>
      </c>
      <c r="C27" s="41" t="s">
        <v>88</v>
      </c>
      <c r="D27" s="41" t="s">
        <v>12</v>
      </c>
      <c r="E27" s="41" t="s">
        <v>34</v>
      </c>
      <c r="F27" s="41" t="str">
        <f t="shared" si="1"/>
        <v>Q1</v>
      </c>
      <c r="G27" s="41">
        <f t="shared" si="0"/>
        <v>3</v>
      </c>
      <c r="H27" s="45"/>
      <c r="M27" t="s">
        <v>12</v>
      </c>
      <c r="N27" t="s">
        <v>146</v>
      </c>
      <c r="O27" t="s">
        <v>148</v>
      </c>
      <c r="P27" t="s">
        <v>149</v>
      </c>
    </row>
    <row r="28" spans="1:18" x14ac:dyDescent="0.3">
      <c r="A28" s="41" t="s">
        <v>138</v>
      </c>
      <c r="B28" s="41" t="s">
        <v>24</v>
      </c>
      <c r="C28" s="41" t="s">
        <v>91</v>
      </c>
      <c r="D28" s="41" t="s">
        <v>12</v>
      </c>
      <c r="E28" s="41" t="s">
        <v>13</v>
      </c>
      <c r="F28" s="41" t="str">
        <f t="shared" si="1"/>
        <v>Q1</v>
      </c>
      <c r="G28" s="41">
        <f t="shared" si="0"/>
        <v>4</v>
      </c>
      <c r="H28" s="45"/>
      <c r="M28" t="s">
        <v>178</v>
      </c>
      <c r="N28" t="s">
        <v>155</v>
      </c>
      <c r="O28">
        <v>0</v>
      </c>
      <c r="P28" s="40">
        <v>0</v>
      </c>
    </row>
    <row r="29" spans="1:18" x14ac:dyDescent="0.3">
      <c r="A29" s="41" t="s">
        <v>130</v>
      </c>
      <c r="B29" s="41" t="s">
        <v>16</v>
      </c>
      <c r="C29" s="41" t="s">
        <v>76</v>
      </c>
      <c r="D29" s="41" t="s">
        <v>12</v>
      </c>
      <c r="E29" s="41" t="s">
        <v>34</v>
      </c>
      <c r="F29" s="41" t="str">
        <f t="shared" si="1"/>
        <v>Q1</v>
      </c>
      <c r="G29" s="41">
        <f t="shared" si="0"/>
        <v>3</v>
      </c>
      <c r="H29" s="45"/>
      <c r="N29" t="s">
        <v>35</v>
      </c>
      <c r="O29">
        <v>1</v>
      </c>
      <c r="P29" s="40">
        <v>2.5000000000000001E-2</v>
      </c>
    </row>
    <row r="30" spans="1:18" x14ac:dyDescent="0.3">
      <c r="A30" s="41" t="s">
        <v>101</v>
      </c>
      <c r="B30" s="41" t="s">
        <v>16</v>
      </c>
      <c r="C30" s="41" t="s">
        <v>17</v>
      </c>
      <c r="D30" s="41" t="s">
        <v>12</v>
      </c>
      <c r="E30" s="41" t="s">
        <v>13</v>
      </c>
      <c r="F30" s="41" t="str">
        <f t="shared" si="1"/>
        <v>Q1</v>
      </c>
      <c r="G30" s="41">
        <f t="shared" si="0"/>
        <v>4</v>
      </c>
      <c r="H30" s="45"/>
      <c r="N30" t="s">
        <v>34</v>
      </c>
      <c r="O30">
        <v>11</v>
      </c>
      <c r="P30" s="40">
        <v>0.27500000000000002</v>
      </c>
    </row>
    <row r="31" spans="1:18" x14ac:dyDescent="0.3">
      <c r="A31" s="41" t="s">
        <v>122</v>
      </c>
      <c r="B31" s="41" t="s">
        <v>10</v>
      </c>
      <c r="C31" s="41" t="s">
        <v>61</v>
      </c>
      <c r="D31" s="41" t="s">
        <v>12</v>
      </c>
      <c r="E31" s="41" t="s">
        <v>13</v>
      </c>
      <c r="F31" s="41" t="str">
        <f t="shared" si="1"/>
        <v>Q1</v>
      </c>
      <c r="G31" s="41">
        <f t="shared" si="0"/>
        <v>4</v>
      </c>
      <c r="H31" s="45"/>
      <c r="N31" t="s">
        <v>13</v>
      </c>
      <c r="O31">
        <v>27</v>
      </c>
      <c r="P31" s="40">
        <v>0.67500000000000004</v>
      </c>
    </row>
    <row r="32" spans="1:18" x14ac:dyDescent="0.3">
      <c r="A32" s="41" t="s">
        <v>129</v>
      </c>
      <c r="B32" s="41" t="s">
        <v>16</v>
      </c>
      <c r="C32" s="41" t="s">
        <v>17</v>
      </c>
      <c r="D32" s="41" t="s">
        <v>12</v>
      </c>
      <c r="E32" s="41" t="s">
        <v>34</v>
      </c>
      <c r="F32" s="41" t="str">
        <f t="shared" si="1"/>
        <v>Q1</v>
      </c>
      <c r="G32" s="41">
        <f t="shared" si="0"/>
        <v>3</v>
      </c>
      <c r="H32" s="45"/>
      <c r="N32" t="s">
        <v>156</v>
      </c>
      <c r="O32">
        <v>1</v>
      </c>
      <c r="P32" s="40">
        <v>2.5000000000000001E-2</v>
      </c>
    </row>
    <row r="33" spans="1:16" x14ac:dyDescent="0.3">
      <c r="A33" s="41" t="s">
        <v>126</v>
      </c>
      <c r="B33" s="41" t="s">
        <v>24</v>
      </c>
      <c r="C33" s="41" t="s">
        <v>67</v>
      </c>
      <c r="D33" s="41" t="s">
        <v>12</v>
      </c>
      <c r="E33" s="41" t="s">
        <v>34</v>
      </c>
      <c r="F33" s="41" t="str">
        <f t="shared" si="1"/>
        <v>Q1</v>
      </c>
      <c r="G33" s="41">
        <f t="shared" si="0"/>
        <v>3</v>
      </c>
      <c r="H33" s="45"/>
      <c r="O33">
        <v>40</v>
      </c>
      <c r="P33" s="40">
        <v>1</v>
      </c>
    </row>
    <row r="34" spans="1:16" x14ac:dyDescent="0.3">
      <c r="A34" s="41" t="s">
        <v>100</v>
      </c>
      <c r="B34" s="41" t="s">
        <v>10</v>
      </c>
      <c r="C34" s="41" t="s">
        <v>11</v>
      </c>
      <c r="D34" s="41" t="s">
        <v>12</v>
      </c>
      <c r="E34" s="41" t="s">
        <v>13</v>
      </c>
      <c r="F34" s="41" t="str">
        <f t="shared" si="1"/>
        <v>Q1</v>
      </c>
      <c r="G34" s="41">
        <f t="shared" si="0"/>
        <v>4</v>
      </c>
      <c r="H34" s="45"/>
    </row>
    <row r="35" spans="1:16" x14ac:dyDescent="0.3">
      <c r="A35" s="41" t="s">
        <v>123</v>
      </c>
      <c r="B35" s="41" t="s">
        <v>16</v>
      </c>
      <c r="C35" s="41" t="s">
        <v>62</v>
      </c>
      <c r="D35" s="41" t="s">
        <v>12</v>
      </c>
      <c r="E35" s="41" t="s">
        <v>13</v>
      </c>
      <c r="F35" s="41" t="str">
        <f t="shared" si="1"/>
        <v>Q1</v>
      </c>
      <c r="G35" s="41">
        <f t="shared" si="0"/>
        <v>4</v>
      </c>
      <c r="H35" s="45"/>
      <c r="M35" t="s">
        <v>20</v>
      </c>
      <c r="N35" t="s">
        <v>146</v>
      </c>
      <c r="O35" t="s">
        <v>148</v>
      </c>
      <c r="P35" t="s">
        <v>149</v>
      </c>
    </row>
    <row r="36" spans="1:16" x14ac:dyDescent="0.3">
      <c r="A36" s="41" t="s">
        <v>128</v>
      </c>
      <c r="B36" s="41" t="s">
        <v>24</v>
      </c>
      <c r="C36" s="41" t="s">
        <v>61</v>
      </c>
      <c r="D36" s="41" t="s">
        <v>12</v>
      </c>
      <c r="E36" s="41" t="s">
        <v>21</v>
      </c>
      <c r="F36" s="41" t="str">
        <f t="shared" si="1"/>
        <v>Q1</v>
      </c>
      <c r="G36" s="41">
        <f t="shared" si="0"/>
        <v>5</v>
      </c>
      <c r="H36" s="45"/>
      <c r="M36" t="s">
        <v>178</v>
      </c>
      <c r="N36" t="s">
        <v>155</v>
      </c>
      <c r="O36">
        <v>0</v>
      </c>
      <c r="P36" s="10">
        <v>0</v>
      </c>
    </row>
    <row r="37" spans="1:16" x14ac:dyDescent="0.3">
      <c r="A37" s="41" t="s">
        <v>136</v>
      </c>
      <c r="B37" s="41" t="s">
        <v>10</v>
      </c>
      <c r="C37" s="41" t="s">
        <v>86</v>
      </c>
      <c r="D37" s="41" t="s">
        <v>12</v>
      </c>
      <c r="E37" s="41" t="s">
        <v>13</v>
      </c>
      <c r="F37" s="41" t="str">
        <f t="shared" si="1"/>
        <v>Q1</v>
      </c>
      <c r="G37" s="41">
        <f t="shared" si="0"/>
        <v>4</v>
      </c>
      <c r="H37" s="45"/>
      <c r="N37" t="s">
        <v>35</v>
      </c>
      <c r="O37">
        <v>3</v>
      </c>
      <c r="P37" s="10">
        <v>6.5217391304347824E-2</v>
      </c>
    </row>
    <row r="38" spans="1:16" x14ac:dyDescent="0.3">
      <c r="A38" s="41" t="s">
        <v>134</v>
      </c>
      <c r="B38" s="41" t="s">
        <v>24</v>
      </c>
      <c r="C38" s="41" t="s">
        <v>58</v>
      </c>
      <c r="D38" s="41" t="s">
        <v>12</v>
      </c>
      <c r="E38" s="41" t="s">
        <v>13</v>
      </c>
      <c r="F38" s="41" t="str">
        <f t="shared" si="1"/>
        <v>Q1</v>
      </c>
      <c r="G38" s="41">
        <f t="shared" si="0"/>
        <v>4</v>
      </c>
      <c r="H38" s="45"/>
      <c r="N38" t="s">
        <v>34</v>
      </c>
      <c r="O38">
        <v>10</v>
      </c>
      <c r="P38" s="10">
        <v>0.21739130434782608</v>
      </c>
    </row>
    <row r="39" spans="1:16" x14ac:dyDescent="0.3">
      <c r="A39" s="41" t="s">
        <v>133</v>
      </c>
      <c r="B39" s="41" t="s">
        <v>24</v>
      </c>
      <c r="C39" s="41" t="s">
        <v>82</v>
      </c>
      <c r="D39" s="41" t="s">
        <v>12</v>
      </c>
      <c r="E39" s="41" t="s">
        <v>13</v>
      </c>
      <c r="F39" s="41" t="str">
        <f t="shared" si="1"/>
        <v>Q1</v>
      </c>
      <c r="G39" s="41">
        <f t="shared" si="0"/>
        <v>4</v>
      </c>
      <c r="H39" s="45"/>
      <c r="N39" t="s">
        <v>13</v>
      </c>
      <c r="O39">
        <v>32</v>
      </c>
      <c r="P39" s="10">
        <v>0.69565217391304346</v>
      </c>
    </row>
    <row r="40" spans="1:16" x14ac:dyDescent="0.3">
      <c r="A40" s="41" t="s">
        <v>125</v>
      </c>
      <c r="B40" s="41" t="s">
        <v>24</v>
      </c>
      <c r="C40" s="41" t="s">
        <v>65</v>
      </c>
      <c r="D40" s="41" t="s">
        <v>12</v>
      </c>
      <c r="E40" s="41" t="s">
        <v>13</v>
      </c>
      <c r="F40" s="41" t="str">
        <f t="shared" si="1"/>
        <v>Q1</v>
      </c>
      <c r="G40" s="41">
        <f t="shared" si="0"/>
        <v>4</v>
      </c>
      <c r="H40" s="45"/>
      <c r="N40" t="s">
        <v>156</v>
      </c>
      <c r="O40">
        <v>1</v>
      </c>
      <c r="P40" s="10">
        <v>2.1739130434782608E-2</v>
      </c>
    </row>
    <row r="41" spans="1:16" x14ac:dyDescent="0.3">
      <c r="A41" s="41" t="s">
        <v>135</v>
      </c>
      <c r="B41" s="41" t="s">
        <v>24</v>
      </c>
      <c r="C41" s="41" t="s">
        <v>67</v>
      </c>
      <c r="D41" s="41" t="s">
        <v>12</v>
      </c>
      <c r="E41" s="41" t="s">
        <v>34</v>
      </c>
      <c r="F41" s="41" t="str">
        <f t="shared" si="1"/>
        <v>Q1</v>
      </c>
      <c r="G41" s="41">
        <f t="shared" si="0"/>
        <v>3</v>
      </c>
      <c r="H41" s="45"/>
      <c r="O41">
        <v>46</v>
      </c>
      <c r="P41" s="31">
        <v>0.99999999999999989</v>
      </c>
    </row>
    <row r="42" spans="1:16" x14ac:dyDescent="0.3">
      <c r="A42" s="41" t="s">
        <v>139</v>
      </c>
      <c r="B42" s="41" t="s">
        <v>24</v>
      </c>
      <c r="C42" s="41" t="s">
        <v>93</v>
      </c>
      <c r="D42" s="41" t="s">
        <v>12</v>
      </c>
      <c r="E42" s="41" t="s">
        <v>13</v>
      </c>
      <c r="F42" s="41" t="str">
        <f t="shared" si="1"/>
        <v>Q1</v>
      </c>
      <c r="G42" s="41">
        <f t="shared" si="0"/>
        <v>4</v>
      </c>
      <c r="H42" s="45"/>
    </row>
    <row r="43" spans="1:16" x14ac:dyDescent="0.3">
      <c r="A43" s="41" t="s">
        <v>124</v>
      </c>
      <c r="B43" s="41" t="s">
        <v>24</v>
      </c>
      <c r="C43" s="41" t="s">
        <v>17</v>
      </c>
      <c r="D43" s="41" t="s">
        <v>12</v>
      </c>
      <c r="E43" s="41" t="s">
        <v>13</v>
      </c>
      <c r="F43" s="41" t="str">
        <f t="shared" si="1"/>
        <v>Q1</v>
      </c>
      <c r="G43" s="41">
        <f t="shared" si="0"/>
        <v>4</v>
      </c>
      <c r="H43" s="45"/>
    </row>
    <row r="44" spans="1:16" x14ac:dyDescent="0.3">
      <c r="A44" s="41" t="s">
        <v>140</v>
      </c>
      <c r="B44" s="41" t="s">
        <v>16</v>
      </c>
      <c r="C44" s="41" t="s">
        <v>67</v>
      </c>
      <c r="D44" s="41" t="s">
        <v>12</v>
      </c>
      <c r="E44" s="41" t="s">
        <v>13</v>
      </c>
      <c r="F44" s="41" t="str">
        <f t="shared" si="1"/>
        <v>Q1</v>
      </c>
      <c r="G44" s="41">
        <f t="shared" si="0"/>
        <v>4</v>
      </c>
      <c r="H44" s="45"/>
    </row>
    <row r="45" spans="1:16" x14ac:dyDescent="0.3">
      <c r="A45" s="32" t="s">
        <v>142</v>
      </c>
      <c r="B45" s="32" t="s">
        <v>16</v>
      </c>
      <c r="C45" s="32" t="s">
        <v>98</v>
      </c>
      <c r="D45" s="32" t="s">
        <v>20</v>
      </c>
      <c r="E45" s="32" t="s">
        <v>13</v>
      </c>
      <c r="F45" s="32" t="s">
        <v>170</v>
      </c>
      <c r="G45" s="32">
        <f t="shared" si="0"/>
        <v>4</v>
      </c>
    </row>
    <row r="46" spans="1:16" x14ac:dyDescent="0.3">
      <c r="A46" s="32" t="s">
        <v>115</v>
      </c>
      <c r="B46" s="32" t="s">
        <v>48</v>
      </c>
      <c r="C46" s="32" t="s">
        <v>41</v>
      </c>
      <c r="D46" s="32" t="s">
        <v>20</v>
      </c>
      <c r="E46" s="32" t="s">
        <v>13</v>
      </c>
      <c r="F46" s="32" t="str">
        <f>F45</f>
        <v>Q2</v>
      </c>
      <c r="G46" s="32">
        <f t="shared" si="0"/>
        <v>4</v>
      </c>
    </row>
    <row r="47" spans="1:16" x14ac:dyDescent="0.3">
      <c r="A47" s="32" t="s">
        <v>109</v>
      </c>
      <c r="B47" s="32" t="s">
        <v>16</v>
      </c>
      <c r="C47" s="32" t="s">
        <v>39</v>
      </c>
      <c r="D47" s="32" t="s">
        <v>20</v>
      </c>
      <c r="E47" s="32" t="s">
        <v>34</v>
      </c>
      <c r="F47" s="32" t="str">
        <f t="shared" ref="F47:F87" si="2">F46</f>
        <v>Q2</v>
      </c>
      <c r="G47" s="32">
        <f t="shared" si="0"/>
        <v>3</v>
      </c>
    </row>
    <row r="48" spans="1:16" x14ac:dyDescent="0.3">
      <c r="A48" s="32" t="s">
        <v>107</v>
      </c>
      <c r="B48" s="32" t="s">
        <v>16</v>
      </c>
      <c r="C48" s="32" t="s">
        <v>33</v>
      </c>
      <c r="D48" s="32" t="s">
        <v>20</v>
      </c>
      <c r="E48" s="32" t="s">
        <v>35</v>
      </c>
      <c r="F48" s="32" t="str">
        <f t="shared" si="2"/>
        <v>Q2</v>
      </c>
      <c r="G48" s="32">
        <f t="shared" si="0"/>
        <v>2</v>
      </c>
    </row>
    <row r="49" spans="1:7" x14ac:dyDescent="0.3">
      <c r="A49" s="32" t="s">
        <v>119</v>
      </c>
      <c r="B49" s="32" t="s">
        <v>16</v>
      </c>
      <c r="C49" s="32" t="s">
        <v>56</v>
      </c>
      <c r="D49" s="32" t="s">
        <v>20</v>
      </c>
      <c r="E49" s="32" t="s">
        <v>13</v>
      </c>
      <c r="F49" s="32" t="str">
        <f t="shared" si="2"/>
        <v>Q2</v>
      </c>
      <c r="G49" s="32">
        <f t="shared" si="0"/>
        <v>4</v>
      </c>
    </row>
    <row r="50" spans="1:7" x14ac:dyDescent="0.3">
      <c r="A50" s="32" t="s">
        <v>118</v>
      </c>
      <c r="B50" s="32" t="s">
        <v>16</v>
      </c>
      <c r="C50" s="32" t="s">
        <v>54</v>
      </c>
      <c r="D50" s="32" t="s">
        <v>20</v>
      </c>
      <c r="E50" s="32" t="s">
        <v>34</v>
      </c>
      <c r="F50" s="32" t="str">
        <f t="shared" si="2"/>
        <v>Q2</v>
      </c>
      <c r="G50" s="32">
        <f t="shared" si="0"/>
        <v>3</v>
      </c>
    </row>
    <row r="51" spans="1:7" x14ac:dyDescent="0.3">
      <c r="A51" s="32" t="s">
        <v>104</v>
      </c>
      <c r="B51" s="32" t="s">
        <v>16</v>
      </c>
      <c r="C51" s="32" t="s">
        <v>27</v>
      </c>
      <c r="D51" s="32" t="s">
        <v>20</v>
      </c>
      <c r="E51" s="32" t="s">
        <v>13</v>
      </c>
      <c r="F51" s="32" t="str">
        <f t="shared" si="2"/>
        <v>Q2</v>
      </c>
      <c r="G51" s="32">
        <f t="shared" si="0"/>
        <v>4</v>
      </c>
    </row>
    <row r="52" spans="1:7" x14ac:dyDescent="0.3">
      <c r="A52" s="32" t="s">
        <v>131</v>
      </c>
      <c r="B52" s="32" t="s">
        <v>16</v>
      </c>
      <c r="C52" s="32" t="s">
        <v>41</v>
      </c>
      <c r="D52" s="32" t="s">
        <v>20</v>
      </c>
      <c r="E52" s="32" t="s">
        <v>34</v>
      </c>
      <c r="F52" s="32" t="str">
        <f t="shared" si="2"/>
        <v>Q2</v>
      </c>
      <c r="G52" s="32">
        <f t="shared" si="0"/>
        <v>3</v>
      </c>
    </row>
    <row r="53" spans="1:7" x14ac:dyDescent="0.3">
      <c r="A53" s="32" t="s">
        <v>110</v>
      </c>
      <c r="B53" s="32" t="s">
        <v>16</v>
      </c>
      <c r="C53" s="32" t="s">
        <v>41</v>
      </c>
      <c r="D53" s="32" t="s">
        <v>20</v>
      </c>
      <c r="E53" s="32" t="s">
        <v>13</v>
      </c>
      <c r="F53" s="32" t="str">
        <f t="shared" si="2"/>
        <v>Q2</v>
      </c>
      <c r="G53" s="32">
        <f t="shared" si="0"/>
        <v>4</v>
      </c>
    </row>
    <row r="54" spans="1:7" x14ac:dyDescent="0.3">
      <c r="A54" s="32" t="s">
        <v>108</v>
      </c>
      <c r="B54" s="32" t="s">
        <v>16</v>
      </c>
      <c r="C54" s="32" t="s">
        <v>37</v>
      </c>
      <c r="D54" s="32" t="s">
        <v>20</v>
      </c>
      <c r="E54" s="32" t="s">
        <v>13</v>
      </c>
      <c r="F54" s="32" t="str">
        <f t="shared" si="2"/>
        <v>Q2</v>
      </c>
      <c r="G54" s="32">
        <f t="shared" si="0"/>
        <v>4</v>
      </c>
    </row>
    <row r="55" spans="1:7" x14ac:dyDescent="0.3">
      <c r="A55" s="32" t="s">
        <v>112</v>
      </c>
      <c r="B55" s="32" t="s">
        <v>16</v>
      </c>
      <c r="C55" s="32" t="s">
        <v>37</v>
      </c>
      <c r="D55" s="32" t="s">
        <v>20</v>
      </c>
      <c r="E55" s="32" t="s">
        <v>13</v>
      </c>
      <c r="F55" s="32" t="str">
        <f t="shared" si="2"/>
        <v>Q2</v>
      </c>
      <c r="G55" s="32">
        <f t="shared" si="0"/>
        <v>4</v>
      </c>
    </row>
    <row r="56" spans="1:7" x14ac:dyDescent="0.3">
      <c r="A56" s="32" t="s">
        <v>105</v>
      </c>
      <c r="B56" s="32" t="s">
        <v>16</v>
      </c>
      <c r="C56" s="32" t="s">
        <v>29</v>
      </c>
      <c r="D56" s="32" t="s">
        <v>20</v>
      </c>
      <c r="E56" s="32" t="s">
        <v>13</v>
      </c>
      <c r="F56" s="32" t="str">
        <f t="shared" si="2"/>
        <v>Q2</v>
      </c>
      <c r="G56" s="32">
        <f t="shared" si="0"/>
        <v>4</v>
      </c>
    </row>
    <row r="57" spans="1:7" x14ac:dyDescent="0.3">
      <c r="A57" s="32" t="s">
        <v>111</v>
      </c>
      <c r="B57" s="32" t="s">
        <v>16</v>
      </c>
      <c r="C57" s="32" t="s">
        <v>43</v>
      </c>
      <c r="D57" s="32" t="s">
        <v>20</v>
      </c>
      <c r="E57" s="32" t="s">
        <v>13</v>
      </c>
      <c r="F57" s="32" t="str">
        <f t="shared" si="2"/>
        <v>Q2</v>
      </c>
      <c r="G57" s="32">
        <f t="shared" si="0"/>
        <v>4</v>
      </c>
    </row>
    <row r="58" spans="1:7" x14ac:dyDescent="0.3">
      <c r="A58" s="32" t="s">
        <v>121</v>
      </c>
      <c r="B58" s="32" t="s">
        <v>10</v>
      </c>
      <c r="C58" s="32"/>
      <c r="D58" s="32" t="s">
        <v>20</v>
      </c>
      <c r="E58" s="32" t="s">
        <v>13</v>
      </c>
      <c r="F58" s="32" t="str">
        <f t="shared" si="2"/>
        <v>Q2</v>
      </c>
      <c r="G58" s="32">
        <f t="shared" si="0"/>
        <v>4</v>
      </c>
    </row>
    <row r="59" spans="1:7" x14ac:dyDescent="0.3">
      <c r="A59" s="32" t="s">
        <v>120</v>
      </c>
      <c r="B59" s="32" t="s">
        <v>24</v>
      </c>
      <c r="C59" s="32" t="s">
        <v>58</v>
      </c>
      <c r="D59" s="32" t="s">
        <v>20</v>
      </c>
      <c r="E59" s="32" t="s">
        <v>13</v>
      </c>
      <c r="F59" s="32" t="str">
        <f t="shared" si="2"/>
        <v>Q2</v>
      </c>
      <c r="G59" s="32">
        <f t="shared" si="0"/>
        <v>4</v>
      </c>
    </row>
    <row r="60" spans="1:7" x14ac:dyDescent="0.3">
      <c r="A60" s="32" t="s">
        <v>106</v>
      </c>
      <c r="B60" s="32" t="s">
        <v>16</v>
      </c>
      <c r="C60" s="32" t="s">
        <v>31</v>
      </c>
      <c r="D60" s="32" t="s">
        <v>20</v>
      </c>
      <c r="E60" s="32" t="s">
        <v>13</v>
      </c>
      <c r="F60" s="32" t="str">
        <f t="shared" si="2"/>
        <v>Q2</v>
      </c>
      <c r="G60" s="32">
        <f t="shared" si="0"/>
        <v>4</v>
      </c>
    </row>
    <row r="61" spans="1:7" x14ac:dyDescent="0.3">
      <c r="A61" s="32" t="s">
        <v>141</v>
      </c>
      <c r="B61" s="32" t="s">
        <v>24</v>
      </c>
      <c r="C61" s="32" t="s">
        <v>96</v>
      </c>
      <c r="D61" s="32" t="s">
        <v>20</v>
      </c>
      <c r="E61" s="32" t="s">
        <v>35</v>
      </c>
      <c r="F61" s="32" t="str">
        <f t="shared" si="2"/>
        <v>Q2</v>
      </c>
      <c r="G61" s="32">
        <f t="shared" si="0"/>
        <v>2</v>
      </c>
    </row>
    <row r="62" spans="1:7" x14ac:dyDescent="0.3">
      <c r="A62" s="32" t="s">
        <v>114</v>
      </c>
      <c r="B62" s="32" t="s">
        <v>16</v>
      </c>
      <c r="C62" s="32" t="s">
        <v>41</v>
      </c>
      <c r="D62" s="32" t="s">
        <v>20</v>
      </c>
      <c r="E62" s="32" t="s">
        <v>34</v>
      </c>
      <c r="F62" s="32" t="str">
        <f t="shared" si="2"/>
        <v>Q2</v>
      </c>
      <c r="G62" s="32">
        <f t="shared" si="0"/>
        <v>3</v>
      </c>
    </row>
    <row r="63" spans="1:7" x14ac:dyDescent="0.3">
      <c r="A63" s="32" t="s">
        <v>102</v>
      </c>
      <c r="B63" s="32" t="s">
        <v>16</v>
      </c>
      <c r="C63" s="32" t="s">
        <v>19</v>
      </c>
      <c r="D63" s="32" t="s">
        <v>20</v>
      </c>
      <c r="E63" s="32" t="s">
        <v>13</v>
      </c>
      <c r="F63" s="32" t="str">
        <f t="shared" si="2"/>
        <v>Q2</v>
      </c>
      <c r="G63" s="32">
        <f t="shared" si="0"/>
        <v>4</v>
      </c>
    </row>
    <row r="64" spans="1:7" x14ac:dyDescent="0.3">
      <c r="A64" s="32" t="s">
        <v>113</v>
      </c>
      <c r="B64" s="32" t="s">
        <v>24</v>
      </c>
      <c r="C64" s="32" t="s">
        <v>37</v>
      </c>
      <c r="D64" s="32" t="s">
        <v>20</v>
      </c>
      <c r="E64" s="32" t="s">
        <v>34</v>
      </c>
      <c r="F64" s="32" t="str">
        <f t="shared" si="2"/>
        <v>Q2</v>
      </c>
      <c r="G64" s="32">
        <f t="shared" si="0"/>
        <v>3</v>
      </c>
    </row>
    <row r="65" spans="1:7" x14ac:dyDescent="0.3">
      <c r="A65" s="32" t="s">
        <v>103</v>
      </c>
      <c r="B65" s="32" t="s">
        <v>24</v>
      </c>
      <c r="C65" s="32" t="s">
        <v>25</v>
      </c>
      <c r="D65" s="32" t="s">
        <v>20</v>
      </c>
      <c r="E65" s="32" t="s">
        <v>13</v>
      </c>
      <c r="F65" s="32" t="str">
        <f t="shared" si="2"/>
        <v>Q2</v>
      </c>
      <c r="G65" s="32">
        <f t="shared" si="0"/>
        <v>4</v>
      </c>
    </row>
    <row r="66" spans="1:7" x14ac:dyDescent="0.3">
      <c r="A66" s="32" t="s">
        <v>117</v>
      </c>
      <c r="B66" s="32" t="s">
        <v>16</v>
      </c>
      <c r="C66" s="32" t="s">
        <v>52</v>
      </c>
      <c r="D66" s="32" t="s">
        <v>20</v>
      </c>
      <c r="E66" s="32" t="s">
        <v>13</v>
      </c>
      <c r="F66" s="32" t="str">
        <f t="shared" si="2"/>
        <v>Q2</v>
      </c>
      <c r="G66" s="32">
        <f t="shared" si="0"/>
        <v>4</v>
      </c>
    </row>
    <row r="67" spans="1:7" x14ac:dyDescent="0.3">
      <c r="A67" s="32" t="s">
        <v>116</v>
      </c>
      <c r="B67" s="32" t="s">
        <v>16</v>
      </c>
      <c r="C67" s="32" t="s">
        <v>50</v>
      </c>
      <c r="D67" s="32" t="s">
        <v>20</v>
      </c>
      <c r="E67" s="32" t="s">
        <v>13</v>
      </c>
      <c r="F67" s="32" t="str">
        <f t="shared" si="2"/>
        <v>Q2</v>
      </c>
      <c r="G67" s="32">
        <f t="shared" ref="G67:G87" si="3">IF(E67=M$2,N$2,IF(E67=M$3,N$3,IF(E67=M$3,N$3,IF(E67=M$4,N$4,IF(E67=M$5,N$5,IF(E67=M$6,N$6,-1))))))</f>
        <v>4</v>
      </c>
    </row>
    <row r="68" spans="1:7" x14ac:dyDescent="0.3">
      <c r="A68" s="32" t="s">
        <v>132</v>
      </c>
      <c r="B68" s="32" t="s">
        <v>16</v>
      </c>
      <c r="C68" s="32" t="s">
        <v>80</v>
      </c>
      <c r="D68" s="32" t="s">
        <v>12</v>
      </c>
      <c r="E68" s="32" t="s">
        <v>13</v>
      </c>
      <c r="F68" s="32" t="str">
        <f t="shared" si="2"/>
        <v>Q2</v>
      </c>
      <c r="G68" s="32">
        <f t="shared" si="3"/>
        <v>4</v>
      </c>
    </row>
    <row r="69" spans="1:7" x14ac:dyDescent="0.3">
      <c r="A69" s="32" t="s">
        <v>127</v>
      </c>
      <c r="B69" s="32" t="s">
        <v>10</v>
      </c>
      <c r="C69" s="32" t="s">
        <v>70</v>
      </c>
      <c r="D69" s="32" t="s">
        <v>12</v>
      </c>
      <c r="E69" s="32" t="s">
        <v>13</v>
      </c>
      <c r="F69" s="32" t="str">
        <f t="shared" si="2"/>
        <v>Q2</v>
      </c>
      <c r="G69" s="32">
        <f t="shared" si="3"/>
        <v>4</v>
      </c>
    </row>
    <row r="70" spans="1:7" x14ac:dyDescent="0.3">
      <c r="A70" s="32" t="s">
        <v>137</v>
      </c>
      <c r="B70" s="32" t="s">
        <v>16</v>
      </c>
      <c r="C70" s="32" t="s">
        <v>88</v>
      </c>
      <c r="D70" s="32" t="s">
        <v>12</v>
      </c>
      <c r="E70" s="32" t="s">
        <v>34</v>
      </c>
      <c r="F70" s="32" t="str">
        <f t="shared" si="2"/>
        <v>Q2</v>
      </c>
      <c r="G70" s="32">
        <f t="shared" si="3"/>
        <v>3</v>
      </c>
    </row>
    <row r="71" spans="1:7" x14ac:dyDescent="0.3">
      <c r="A71" s="32" t="s">
        <v>138</v>
      </c>
      <c r="B71" s="32" t="s">
        <v>24</v>
      </c>
      <c r="C71" s="32" t="s">
        <v>91</v>
      </c>
      <c r="D71" s="32" t="s">
        <v>12</v>
      </c>
      <c r="E71" s="32" t="s">
        <v>13</v>
      </c>
      <c r="F71" s="32" t="str">
        <f t="shared" si="2"/>
        <v>Q2</v>
      </c>
      <c r="G71" s="32">
        <f t="shared" si="3"/>
        <v>4</v>
      </c>
    </row>
    <row r="72" spans="1:7" x14ac:dyDescent="0.3">
      <c r="A72" s="32" t="s">
        <v>130</v>
      </c>
      <c r="B72" s="32" t="s">
        <v>16</v>
      </c>
      <c r="C72" s="32" t="s">
        <v>76</v>
      </c>
      <c r="D72" s="32" t="s">
        <v>12</v>
      </c>
      <c r="E72" s="32" t="s">
        <v>35</v>
      </c>
      <c r="F72" s="32" t="str">
        <f t="shared" si="2"/>
        <v>Q2</v>
      </c>
      <c r="G72" s="32">
        <f t="shared" si="3"/>
        <v>2</v>
      </c>
    </row>
    <row r="73" spans="1:7" x14ac:dyDescent="0.3">
      <c r="A73" s="32" t="s">
        <v>101</v>
      </c>
      <c r="B73" s="32" t="s">
        <v>16</v>
      </c>
      <c r="C73" s="32" t="s">
        <v>17</v>
      </c>
      <c r="D73" s="32" t="s">
        <v>12</v>
      </c>
      <c r="E73" s="32" t="s">
        <v>13</v>
      </c>
      <c r="F73" s="32" t="str">
        <f t="shared" si="2"/>
        <v>Q2</v>
      </c>
      <c r="G73" s="32">
        <f t="shared" si="3"/>
        <v>4</v>
      </c>
    </row>
    <row r="74" spans="1:7" x14ac:dyDescent="0.3">
      <c r="A74" s="32" t="s">
        <v>122</v>
      </c>
      <c r="B74" s="32" t="s">
        <v>10</v>
      </c>
      <c r="C74" s="32" t="s">
        <v>61</v>
      </c>
      <c r="D74" s="32" t="s">
        <v>12</v>
      </c>
      <c r="E74" s="32" t="s">
        <v>13</v>
      </c>
      <c r="F74" s="32" t="str">
        <f t="shared" si="2"/>
        <v>Q2</v>
      </c>
      <c r="G74" s="32">
        <f t="shared" si="3"/>
        <v>4</v>
      </c>
    </row>
    <row r="75" spans="1:7" x14ac:dyDescent="0.3">
      <c r="A75" s="32" t="s">
        <v>129</v>
      </c>
      <c r="B75" s="32" t="s">
        <v>16</v>
      </c>
      <c r="C75" s="32" t="s">
        <v>17</v>
      </c>
      <c r="D75" s="32" t="s">
        <v>12</v>
      </c>
      <c r="E75" s="32" t="s">
        <v>34</v>
      </c>
      <c r="F75" s="32" t="str">
        <f t="shared" si="2"/>
        <v>Q2</v>
      </c>
      <c r="G75" s="32">
        <f t="shared" si="3"/>
        <v>3</v>
      </c>
    </row>
    <row r="76" spans="1:7" x14ac:dyDescent="0.3">
      <c r="A76" s="32" t="s">
        <v>126</v>
      </c>
      <c r="B76" s="32" t="s">
        <v>24</v>
      </c>
      <c r="C76" s="32" t="s">
        <v>67</v>
      </c>
      <c r="D76" s="32" t="s">
        <v>12</v>
      </c>
      <c r="E76" s="32" t="s">
        <v>34</v>
      </c>
      <c r="F76" s="32" t="str">
        <f t="shared" si="2"/>
        <v>Q2</v>
      </c>
      <c r="G76" s="32">
        <f t="shared" si="3"/>
        <v>3</v>
      </c>
    </row>
    <row r="77" spans="1:7" x14ac:dyDescent="0.3">
      <c r="A77" s="32" t="s">
        <v>100</v>
      </c>
      <c r="B77" s="32" t="s">
        <v>10</v>
      </c>
      <c r="C77" s="32" t="s">
        <v>11</v>
      </c>
      <c r="D77" s="32" t="s">
        <v>12</v>
      </c>
      <c r="E77" s="32" t="s">
        <v>13</v>
      </c>
      <c r="F77" s="32" t="str">
        <f t="shared" si="2"/>
        <v>Q2</v>
      </c>
      <c r="G77" s="32">
        <f t="shared" si="3"/>
        <v>4</v>
      </c>
    </row>
    <row r="78" spans="1:7" x14ac:dyDescent="0.3">
      <c r="A78" s="32" t="s">
        <v>123</v>
      </c>
      <c r="B78" s="32" t="s">
        <v>16</v>
      </c>
      <c r="C78" s="32" t="s">
        <v>62</v>
      </c>
      <c r="D78" s="32" t="s">
        <v>12</v>
      </c>
      <c r="E78" s="32" t="s">
        <v>34</v>
      </c>
      <c r="F78" s="32" t="str">
        <f t="shared" si="2"/>
        <v>Q2</v>
      </c>
      <c r="G78" s="32">
        <f t="shared" si="3"/>
        <v>3</v>
      </c>
    </row>
    <row r="79" spans="1:7" x14ac:dyDescent="0.3">
      <c r="A79" s="32" t="s">
        <v>128</v>
      </c>
      <c r="B79" s="32" t="s">
        <v>24</v>
      </c>
      <c r="C79" s="32" t="s">
        <v>61</v>
      </c>
      <c r="D79" s="32" t="s">
        <v>12</v>
      </c>
      <c r="E79" s="32" t="s">
        <v>13</v>
      </c>
      <c r="F79" s="32" t="str">
        <f t="shared" si="2"/>
        <v>Q2</v>
      </c>
      <c r="G79" s="32">
        <f t="shared" si="3"/>
        <v>4</v>
      </c>
    </row>
    <row r="80" spans="1:7" x14ac:dyDescent="0.3">
      <c r="A80" s="32" t="s">
        <v>136</v>
      </c>
      <c r="B80" s="32" t="s">
        <v>10</v>
      </c>
      <c r="C80" s="32" t="s">
        <v>86</v>
      </c>
      <c r="D80" s="32" t="s">
        <v>12</v>
      </c>
      <c r="E80" s="32" t="s">
        <v>13</v>
      </c>
      <c r="F80" s="32" t="str">
        <f t="shared" si="2"/>
        <v>Q2</v>
      </c>
      <c r="G80" s="32">
        <f t="shared" si="3"/>
        <v>4</v>
      </c>
    </row>
    <row r="81" spans="1:7" x14ac:dyDescent="0.3">
      <c r="A81" s="32" t="s">
        <v>134</v>
      </c>
      <c r="B81" s="32" t="s">
        <v>24</v>
      </c>
      <c r="C81" s="32" t="s">
        <v>58</v>
      </c>
      <c r="D81" s="32" t="s">
        <v>12</v>
      </c>
      <c r="E81" s="32" t="s">
        <v>13</v>
      </c>
      <c r="F81" s="32" t="str">
        <f t="shared" si="2"/>
        <v>Q2</v>
      </c>
      <c r="G81" s="32">
        <f t="shared" si="3"/>
        <v>4</v>
      </c>
    </row>
    <row r="82" spans="1:7" x14ac:dyDescent="0.3">
      <c r="A82" s="32" t="s">
        <v>133</v>
      </c>
      <c r="B82" s="32" t="s">
        <v>24</v>
      </c>
      <c r="C82" s="32" t="s">
        <v>82</v>
      </c>
      <c r="D82" s="32" t="s">
        <v>12</v>
      </c>
      <c r="E82" s="32" t="s">
        <v>13</v>
      </c>
      <c r="F82" s="32" t="str">
        <f t="shared" si="2"/>
        <v>Q2</v>
      </c>
      <c r="G82" s="32">
        <f t="shared" si="3"/>
        <v>4</v>
      </c>
    </row>
    <row r="83" spans="1:7" x14ac:dyDescent="0.3">
      <c r="A83" s="32" t="s">
        <v>125</v>
      </c>
      <c r="B83" s="32" t="s">
        <v>24</v>
      </c>
      <c r="C83" s="32" t="s">
        <v>65</v>
      </c>
      <c r="D83" s="32" t="s">
        <v>12</v>
      </c>
      <c r="E83" s="32" t="s">
        <v>13</v>
      </c>
      <c r="F83" s="32" t="str">
        <f t="shared" si="2"/>
        <v>Q2</v>
      </c>
      <c r="G83" s="32">
        <f t="shared" si="3"/>
        <v>4</v>
      </c>
    </row>
    <row r="84" spans="1:7" x14ac:dyDescent="0.3">
      <c r="A84" s="32" t="s">
        <v>135</v>
      </c>
      <c r="B84" s="32" t="s">
        <v>24</v>
      </c>
      <c r="C84" s="32" t="s">
        <v>67</v>
      </c>
      <c r="D84" s="32" t="s">
        <v>12</v>
      </c>
      <c r="E84" s="32" t="s">
        <v>13</v>
      </c>
      <c r="F84" s="32" t="str">
        <f t="shared" si="2"/>
        <v>Q2</v>
      </c>
      <c r="G84" s="32">
        <f t="shared" si="3"/>
        <v>4</v>
      </c>
    </row>
    <row r="85" spans="1:7" x14ac:dyDescent="0.3">
      <c r="A85" s="32" t="s">
        <v>139</v>
      </c>
      <c r="B85" s="32" t="s">
        <v>24</v>
      </c>
      <c r="C85" s="32" t="s">
        <v>93</v>
      </c>
      <c r="D85" s="32" t="s">
        <v>12</v>
      </c>
      <c r="E85" s="32" t="s">
        <v>34</v>
      </c>
      <c r="F85" s="32" t="str">
        <f t="shared" si="2"/>
        <v>Q2</v>
      </c>
      <c r="G85" s="32">
        <f t="shared" si="3"/>
        <v>3</v>
      </c>
    </row>
    <row r="86" spans="1:7" x14ac:dyDescent="0.3">
      <c r="A86" s="32" t="s">
        <v>124</v>
      </c>
      <c r="B86" s="32" t="s">
        <v>24</v>
      </c>
      <c r="C86" s="32" t="s">
        <v>17</v>
      </c>
      <c r="D86" s="32" t="s">
        <v>12</v>
      </c>
      <c r="E86" s="32" t="s">
        <v>34</v>
      </c>
      <c r="F86" s="32" t="str">
        <f t="shared" si="2"/>
        <v>Q2</v>
      </c>
      <c r="G86" s="32">
        <f t="shared" si="3"/>
        <v>3</v>
      </c>
    </row>
    <row r="87" spans="1:7" x14ac:dyDescent="0.3">
      <c r="A87" s="32" t="s">
        <v>140</v>
      </c>
      <c r="B87" s="32" t="s">
        <v>16</v>
      </c>
      <c r="C87" s="32" t="s">
        <v>67</v>
      </c>
      <c r="D87" s="32" t="s">
        <v>12</v>
      </c>
      <c r="E87" s="32" t="s">
        <v>13</v>
      </c>
      <c r="F87" s="32" t="str">
        <f t="shared" si="2"/>
        <v>Q2</v>
      </c>
      <c r="G87" s="32">
        <f t="shared" si="3"/>
        <v>4</v>
      </c>
    </row>
    <row r="88" spans="1:7" x14ac:dyDescent="0.3">
      <c r="A88" s="8" t="s">
        <v>142</v>
      </c>
      <c r="B88" s="8" t="s">
        <v>16</v>
      </c>
      <c r="C88" s="8" t="s">
        <v>98</v>
      </c>
      <c r="D88" s="8" t="s">
        <v>20</v>
      </c>
      <c r="E88" s="8" t="s">
        <v>22</v>
      </c>
      <c r="F88" s="8"/>
      <c r="G88" s="8">
        <f>IF(E88=M$11,N$11,IF(E88=M$12,N$12,IF(E88=M$13,N$13,IF(E88=M$14,N$14,IF(E88=#REF!,#REF!,IF(E88=M$15,N$15,-1))))))</f>
        <v>2</v>
      </c>
    </row>
    <row r="89" spans="1:7" x14ac:dyDescent="0.3">
      <c r="A89" s="8" t="s">
        <v>115</v>
      </c>
      <c r="B89" s="8" t="s">
        <v>48</v>
      </c>
      <c r="C89" s="8" t="s">
        <v>41</v>
      </c>
      <c r="D89" s="8" t="s">
        <v>20</v>
      </c>
      <c r="E89" s="8" t="s">
        <v>14</v>
      </c>
      <c r="F89" s="8"/>
      <c r="G89" s="8">
        <f>IF(E89=M$11,N$11,IF(E89=M$12,N$12,IF(E89=M$13,N$13,IF(E89=M$14,N$14,IF(E89=#REF!,#REF!,IF(E89=M$15,N$15,-1))))))</f>
        <v>1</v>
      </c>
    </row>
    <row r="90" spans="1:7" x14ac:dyDescent="0.3">
      <c r="A90" s="8" t="s">
        <v>109</v>
      </c>
      <c r="B90" s="8" t="s">
        <v>16</v>
      </c>
      <c r="C90" s="8" t="s">
        <v>39</v>
      </c>
      <c r="D90" s="8" t="s">
        <v>20</v>
      </c>
      <c r="E90" s="8" t="s">
        <v>14</v>
      </c>
      <c r="F90" s="8"/>
      <c r="G90" s="8">
        <f>IF(E90=M$11,N$11,IF(E90=M$12,N$12,IF(E90=M$13,N$13,IF(E90=M$14,N$14,IF(E90=#REF!,#REF!,IF(E90=M$15,N$15,-1))))))</f>
        <v>1</v>
      </c>
    </row>
    <row r="91" spans="1:7" x14ac:dyDescent="0.3">
      <c r="A91" s="8" t="s">
        <v>107</v>
      </c>
      <c r="B91" s="8" t="s">
        <v>16</v>
      </c>
      <c r="C91" s="8" t="s">
        <v>33</v>
      </c>
      <c r="D91" s="8" t="s">
        <v>20</v>
      </c>
      <c r="E91" s="8" t="s">
        <v>14</v>
      </c>
      <c r="F91" s="8"/>
      <c r="G91" s="8">
        <f>IF(E91=M$11,N$11,IF(E91=M$12,N$12,IF(E91=M$13,N$13,IF(E91=M$14,N$14,IF(E91=#REF!,#REF!,IF(E91=M$15,N$15,-1))))))</f>
        <v>1</v>
      </c>
    </row>
    <row r="92" spans="1:7" x14ac:dyDescent="0.3">
      <c r="A92" s="8" t="s">
        <v>119</v>
      </c>
      <c r="B92" s="8" t="s">
        <v>16</v>
      </c>
      <c r="C92" s="8" t="s">
        <v>56</v>
      </c>
      <c r="D92" s="8" t="s">
        <v>20</v>
      </c>
      <c r="E92" s="8" t="s">
        <v>22</v>
      </c>
      <c r="F92" s="8"/>
      <c r="G92" s="8">
        <f>IF(E92=M$11,N$11,IF(E92=M$12,N$12,IF(E92=M$13,N$13,IF(E92=M$14,N$14,IF(E92=#REF!,#REF!,IF(E92=M$15,N$15,-1))))))</f>
        <v>2</v>
      </c>
    </row>
    <row r="93" spans="1:7" x14ac:dyDescent="0.3">
      <c r="A93" s="8" t="s">
        <v>118</v>
      </c>
      <c r="B93" s="8" t="s">
        <v>16</v>
      </c>
      <c r="C93" s="8" t="s">
        <v>54</v>
      </c>
      <c r="D93" s="8" t="s">
        <v>20</v>
      </c>
      <c r="E93" s="8" t="s">
        <v>22</v>
      </c>
      <c r="F93" s="8"/>
      <c r="G93" s="8">
        <f>IF(E93=M$11,N$11,IF(E93=M$12,N$12,IF(E93=M$13,N$13,IF(E93=M$14,N$14,IF(E93=#REF!,#REF!,IF(E93=M$15,N$15,-1))))))</f>
        <v>2</v>
      </c>
    </row>
    <row r="94" spans="1:7" x14ac:dyDescent="0.3">
      <c r="A94" s="8" t="s">
        <v>104</v>
      </c>
      <c r="B94" s="8" t="s">
        <v>16</v>
      </c>
      <c r="C94" s="8" t="s">
        <v>27</v>
      </c>
      <c r="D94" s="8" t="s">
        <v>20</v>
      </c>
      <c r="E94" s="8" t="s">
        <v>22</v>
      </c>
      <c r="F94" s="8"/>
      <c r="G94" s="8">
        <f>IF(E94=M$11,N$11,IF(E94=M$12,N$12,IF(E94=M$13,N$13,IF(E94=M$14,N$14,IF(E94=#REF!,#REF!,IF(E94=M$15,N$15,-1))))))</f>
        <v>2</v>
      </c>
    </row>
    <row r="95" spans="1:7" x14ac:dyDescent="0.3">
      <c r="A95" s="8" t="s">
        <v>131</v>
      </c>
      <c r="B95" s="8" t="s">
        <v>16</v>
      </c>
      <c r="C95" s="8" t="s">
        <v>41</v>
      </c>
      <c r="D95" s="8" t="s">
        <v>20</v>
      </c>
      <c r="E95" s="8" t="s">
        <v>14</v>
      </c>
      <c r="F95" s="8"/>
      <c r="G95" s="8">
        <f>IF(E95=M$11,N$11,IF(E95=M$12,N$12,IF(E95=M$13,N$13,IF(E95=M$14,N$14,IF(E95=#REF!,#REF!,IF(E95=M$15,N$15,-1))))))</f>
        <v>1</v>
      </c>
    </row>
    <row r="96" spans="1:7" x14ac:dyDescent="0.3">
      <c r="A96" s="8" t="s">
        <v>110</v>
      </c>
      <c r="B96" s="8" t="s">
        <v>16</v>
      </c>
      <c r="C96" s="8" t="s">
        <v>41</v>
      </c>
      <c r="D96" s="8" t="s">
        <v>20</v>
      </c>
      <c r="E96" s="8" t="s">
        <v>22</v>
      </c>
      <c r="F96" s="8"/>
      <c r="G96" s="8">
        <f>IF(E96=M$11,N$11,IF(E96=M$12,N$12,IF(E96=M$13,N$13,IF(E96=M$14,N$14,IF(E96=#REF!,#REF!,IF(E96=M$15,N$15,-1))))))</f>
        <v>2</v>
      </c>
    </row>
    <row r="97" spans="1:7" x14ac:dyDescent="0.3">
      <c r="A97" s="8" t="s">
        <v>108</v>
      </c>
      <c r="B97" s="8" t="s">
        <v>16</v>
      </c>
      <c r="C97" s="8" t="s">
        <v>37</v>
      </c>
      <c r="D97" s="8" t="s">
        <v>20</v>
      </c>
      <c r="E97" s="8" t="s">
        <v>14</v>
      </c>
      <c r="F97" s="8"/>
      <c r="G97" s="8">
        <f>IF(E97=M$11,N$11,IF(E97=M$12,N$12,IF(E97=M$13,N$13,IF(E97=M$14,N$14,IF(E97=#REF!,#REF!,IF(E97=M$15,N$15,-1))))))</f>
        <v>1</v>
      </c>
    </row>
    <row r="98" spans="1:7" x14ac:dyDescent="0.3">
      <c r="A98" s="8" t="s">
        <v>112</v>
      </c>
      <c r="B98" s="8" t="s">
        <v>16</v>
      </c>
      <c r="C98" s="8" t="s">
        <v>37</v>
      </c>
      <c r="D98" s="8" t="s">
        <v>20</v>
      </c>
      <c r="E98" s="8" t="s">
        <v>14</v>
      </c>
      <c r="F98" s="8"/>
      <c r="G98" s="8">
        <f>IF(E98=M$11,N$11,IF(E98=M$12,N$12,IF(E98=M$13,N$13,IF(E98=M$14,N$14,IF(E98=#REF!,#REF!,IF(E98=M$15,N$15,-1))))))</f>
        <v>1</v>
      </c>
    </row>
    <row r="99" spans="1:7" x14ac:dyDescent="0.3">
      <c r="A99" s="8" t="s">
        <v>105</v>
      </c>
      <c r="B99" s="8" t="s">
        <v>16</v>
      </c>
      <c r="C99" s="8" t="s">
        <v>29</v>
      </c>
      <c r="D99" s="8" t="s">
        <v>20</v>
      </c>
      <c r="E99" s="8" t="s">
        <v>14</v>
      </c>
      <c r="F99" s="8"/>
      <c r="G99" s="8">
        <f>IF(E99=M$11,N$11,IF(E99=M$12,N$12,IF(E99=M$13,N$13,IF(E99=M$14,N$14,IF(E99=#REF!,#REF!,IF(E99=M$15,N$15,-1))))))</f>
        <v>1</v>
      </c>
    </row>
    <row r="100" spans="1:7" x14ac:dyDescent="0.3">
      <c r="A100" s="8" t="s">
        <v>111</v>
      </c>
      <c r="B100" s="8" t="s">
        <v>16</v>
      </c>
      <c r="C100" s="8" t="s">
        <v>43</v>
      </c>
      <c r="D100" s="8" t="s">
        <v>20</v>
      </c>
      <c r="E100" s="8" t="s">
        <v>14</v>
      </c>
      <c r="F100" s="8"/>
      <c r="G100" s="8">
        <f>IF(E100=M$11,N$11,IF(E100=M$12,N$12,IF(E100=M$13,N$13,IF(E100=M$14,N$14,IF(E100=#REF!,#REF!,IF(E100=M$15,N$15,-1))))))</f>
        <v>1</v>
      </c>
    </row>
    <row r="101" spans="1:7" x14ac:dyDescent="0.3">
      <c r="A101" s="8" t="s">
        <v>121</v>
      </c>
      <c r="B101" s="8" t="s">
        <v>10</v>
      </c>
      <c r="C101" s="8"/>
      <c r="D101" s="8" t="s">
        <v>20</v>
      </c>
      <c r="E101" s="8" t="s">
        <v>14</v>
      </c>
      <c r="F101" s="8"/>
      <c r="G101" s="8">
        <f>IF(E101=M$11,N$11,IF(E101=M$12,N$12,IF(E101=M$13,N$13,IF(E101=M$14,N$14,IF(E101=#REF!,#REF!,IF(E101=M$15,N$15,-1))))))</f>
        <v>1</v>
      </c>
    </row>
    <row r="102" spans="1:7" x14ac:dyDescent="0.3">
      <c r="A102" s="8" t="s">
        <v>120</v>
      </c>
      <c r="B102" s="8" t="s">
        <v>24</v>
      </c>
      <c r="C102" s="8" t="s">
        <v>58</v>
      </c>
      <c r="D102" s="8" t="s">
        <v>20</v>
      </c>
      <c r="E102" s="8" t="s">
        <v>14</v>
      </c>
      <c r="F102" s="8"/>
      <c r="G102" s="8">
        <f>IF(E102=M$11,N$11,IF(E102=M$12,N$12,IF(E102=M$13,N$13,IF(E102=M$14,N$14,IF(E102=#REF!,#REF!,IF(E102=M$15,N$15,-1))))))</f>
        <v>1</v>
      </c>
    </row>
    <row r="103" spans="1:7" x14ac:dyDescent="0.3">
      <c r="A103" s="8" t="s">
        <v>106</v>
      </c>
      <c r="B103" s="8" t="s">
        <v>16</v>
      </c>
      <c r="C103" s="8" t="s">
        <v>31</v>
      </c>
      <c r="D103" s="8" t="s">
        <v>20</v>
      </c>
      <c r="E103" s="8" t="s">
        <v>14</v>
      </c>
      <c r="F103" s="8"/>
      <c r="G103" s="8">
        <f>IF(E103=M$11,N$11,IF(E103=M$12,N$12,IF(E103=M$13,N$13,IF(E103=M$14,N$14,IF(E103=#REF!,#REF!,IF(E103=M$15,N$15,-1))))))</f>
        <v>1</v>
      </c>
    </row>
    <row r="104" spans="1:7" x14ac:dyDescent="0.3">
      <c r="A104" s="8" t="s">
        <v>141</v>
      </c>
      <c r="B104" s="8" t="s">
        <v>24</v>
      </c>
      <c r="C104" s="8" t="s">
        <v>96</v>
      </c>
      <c r="D104" s="8" t="s">
        <v>20</v>
      </c>
      <c r="E104" s="8" t="s">
        <v>14</v>
      </c>
      <c r="F104" s="8"/>
      <c r="G104" s="8">
        <f>IF(E104=M$11,N$11,IF(E104=M$12,N$12,IF(E104=M$13,N$13,IF(E104=M$14,N$14,IF(E104=#REF!,#REF!,IF(E104=M$15,N$15,-1))))))</f>
        <v>1</v>
      </c>
    </row>
    <row r="105" spans="1:7" x14ac:dyDescent="0.3">
      <c r="A105" s="8" t="s">
        <v>114</v>
      </c>
      <c r="B105" s="8" t="s">
        <v>16</v>
      </c>
      <c r="C105" s="8" t="s">
        <v>41</v>
      </c>
      <c r="D105" s="8" t="s">
        <v>20</v>
      </c>
      <c r="E105" s="8" t="s">
        <v>14</v>
      </c>
      <c r="F105" s="8"/>
      <c r="G105" s="8">
        <f>IF(E105=M$11,N$11,IF(E105=M$12,N$12,IF(E105=M$13,N$13,IF(E105=M$14,N$14,IF(E105=#REF!,#REF!,IF(E105=M$15,N$15,-1))))))</f>
        <v>1</v>
      </c>
    </row>
    <row r="106" spans="1:7" x14ac:dyDescent="0.3">
      <c r="A106" s="8" t="s">
        <v>102</v>
      </c>
      <c r="B106" s="8" t="s">
        <v>16</v>
      </c>
      <c r="C106" s="8" t="s">
        <v>19</v>
      </c>
      <c r="D106" s="8" t="s">
        <v>20</v>
      </c>
      <c r="E106" s="8" t="s">
        <v>22</v>
      </c>
      <c r="F106" s="8"/>
      <c r="G106" s="8">
        <f>IF(E106=M$11,N$11,IF(E106=M$12,N$12,IF(E106=M$13,N$13,IF(E106=M$14,N$14,IF(E106=#REF!,#REF!,IF(E106=M$15,N$15,-1))))))</f>
        <v>2</v>
      </c>
    </row>
    <row r="107" spans="1:7" x14ac:dyDescent="0.3">
      <c r="A107" s="8" t="s">
        <v>113</v>
      </c>
      <c r="B107" s="8" t="s">
        <v>24</v>
      </c>
      <c r="C107" s="8" t="s">
        <v>37</v>
      </c>
      <c r="D107" s="8" t="s">
        <v>20</v>
      </c>
      <c r="E107" s="8" t="s">
        <v>14</v>
      </c>
      <c r="F107" s="8"/>
      <c r="G107" s="8">
        <f>IF(E107=M$11,N$11,IF(E107=M$12,N$12,IF(E107=M$13,N$13,IF(E107=M$14,N$14,IF(E107=#REF!,#REF!,IF(E107=M$15,N$15,-1))))))</f>
        <v>1</v>
      </c>
    </row>
    <row r="108" spans="1:7" x14ac:dyDescent="0.3">
      <c r="A108" s="8" t="s">
        <v>103</v>
      </c>
      <c r="B108" s="8" t="s">
        <v>24</v>
      </c>
      <c r="C108" s="8" t="s">
        <v>25</v>
      </c>
      <c r="D108" s="8" t="s">
        <v>20</v>
      </c>
      <c r="E108" s="8" t="s">
        <v>14</v>
      </c>
      <c r="F108" s="8"/>
      <c r="G108" s="8">
        <f>IF(E108=M$11,N$11,IF(E108=M$12,N$12,IF(E108=M$13,N$13,IF(E108=M$14,N$14,IF(E108=#REF!,#REF!,IF(E108=M$15,N$15,-1))))))</f>
        <v>1</v>
      </c>
    </row>
    <row r="109" spans="1:7" x14ac:dyDescent="0.3">
      <c r="A109" s="8" t="s">
        <v>117</v>
      </c>
      <c r="B109" s="8" t="s">
        <v>16</v>
      </c>
      <c r="C109" s="8" t="s">
        <v>52</v>
      </c>
      <c r="D109" s="8" t="s">
        <v>20</v>
      </c>
      <c r="E109" s="8" t="s">
        <v>22</v>
      </c>
      <c r="F109" s="8"/>
      <c r="G109" s="8">
        <f>IF(E109=M$11,N$11,IF(E109=M$12,N$12,IF(E109=M$13,N$13,IF(E109=M$14,N$14,IF(E109=#REF!,#REF!,IF(E109=M$15,N$15,-1))))))</f>
        <v>2</v>
      </c>
    </row>
    <row r="110" spans="1:7" x14ac:dyDescent="0.3">
      <c r="A110" s="8" t="s">
        <v>116</v>
      </c>
      <c r="B110" s="8" t="s">
        <v>16</v>
      </c>
      <c r="C110" s="8" t="s">
        <v>50</v>
      </c>
      <c r="D110" s="8" t="s">
        <v>20</v>
      </c>
      <c r="E110" s="8" t="s">
        <v>14</v>
      </c>
      <c r="F110" s="8"/>
      <c r="G110" s="8">
        <f>IF(E110=M$11,N$11,IF(E110=M$12,N$12,IF(E110=M$13,N$13,IF(E110=M$14,N$14,IF(E110=#REF!,#REF!,IF(E110=M$15,N$15,-1))))))</f>
        <v>1</v>
      </c>
    </row>
    <row r="111" spans="1:7" x14ac:dyDescent="0.3">
      <c r="A111" s="8" t="s">
        <v>132</v>
      </c>
      <c r="B111" s="8" t="s">
        <v>16</v>
      </c>
      <c r="C111" s="8" t="s">
        <v>80</v>
      </c>
      <c r="D111" s="8" t="s">
        <v>12</v>
      </c>
      <c r="E111" s="8" t="s">
        <v>14</v>
      </c>
      <c r="F111" s="8"/>
      <c r="G111" s="8">
        <f>IF(E111=M$11,N$11,IF(E111=M$12,N$12,IF(E111=M$13,N$13,IF(E111=M$14,N$14,IF(E111=#REF!,#REF!,IF(E111=M$15,N$15,-1))))))</f>
        <v>1</v>
      </c>
    </row>
    <row r="112" spans="1:7" x14ac:dyDescent="0.3">
      <c r="A112" s="8" t="s">
        <v>127</v>
      </c>
      <c r="B112" s="8" t="s">
        <v>10</v>
      </c>
      <c r="C112" s="8" t="s">
        <v>70</v>
      </c>
      <c r="D112" s="8" t="s">
        <v>12</v>
      </c>
      <c r="E112" s="8" t="s">
        <v>22</v>
      </c>
      <c r="F112" s="8"/>
      <c r="G112" s="8">
        <f>IF(E112=M$11,N$11,IF(E112=M$12,N$12,IF(E112=M$13,N$13,IF(E112=M$14,N$14,IF(E112=#REF!,#REF!,IF(E112=M$15,N$15,-1))))))</f>
        <v>2</v>
      </c>
    </row>
    <row r="113" spans="1:7" x14ac:dyDescent="0.3">
      <c r="A113" s="8" t="s">
        <v>137</v>
      </c>
      <c r="B113" s="8" t="s">
        <v>16</v>
      </c>
      <c r="C113" s="8" t="s">
        <v>88</v>
      </c>
      <c r="D113" s="8" t="s">
        <v>12</v>
      </c>
      <c r="E113" s="8" t="s">
        <v>89</v>
      </c>
      <c r="F113" s="8"/>
      <c r="G113" s="8">
        <f>IF(E113=M$11,N$11,IF(E113=M$12,N$12,IF(E113=M$13,N$13,IF(E113=M$14,N$14,IF(E113=#REF!,#REF!,IF(E113=M$15,N$15,-1))))))</f>
        <v>4</v>
      </c>
    </row>
    <row r="114" spans="1:7" x14ac:dyDescent="0.3">
      <c r="A114" s="8" t="s">
        <v>138</v>
      </c>
      <c r="B114" s="8" t="s">
        <v>24</v>
      </c>
      <c r="C114" s="8" t="s">
        <v>91</v>
      </c>
      <c r="D114" s="8" t="s">
        <v>12</v>
      </c>
      <c r="E114" s="8" t="s">
        <v>22</v>
      </c>
      <c r="F114" s="8"/>
      <c r="G114" s="8">
        <f>IF(E114=M$11,N$11,IF(E114=M$12,N$12,IF(E114=M$13,N$13,IF(E114=M$14,N$14,IF(E114=#REF!,#REF!,IF(E114=M$15,N$15,-1))))))</f>
        <v>2</v>
      </c>
    </row>
    <row r="115" spans="1:7" x14ac:dyDescent="0.3">
      <c r="A115" s="8" t="s">
        <v>130</v>
      </c>
      <c r="B115" s="8" t="s">
        <v>16</v>
      </c>
      <c r="C115" s="8" t="s">
        <v>76</v>
      </c>
      <c r="D115" s="8" t="s">
        <v>12</v>
      </c>
      <c r="E115" s="8" t="s">
        <v>22</v>
      </c>
      <c r="F115" s="8"/>
      <c r="G115" s="8">
        <f>IF(E115=M$11,N$11,IF(E115=M$12,N$12,IF(E115=M$13,N$13,IF(E115=M$14,N$14,IF(E115=#REF!,#REF!,IF(E115=M$15,N$15,-1))))))</f>
        <v>2</v>
      </c>
    </row>
    <row r="116" spans="1:7" x14ac:dyDescent="0.3">
      <c r="A116" s="8" t="s">
        <v>101</v>
      </c>
      <c r="B116" s="8" t="s">
        <v>16</v>
      </c>
      <c r="C116" s="8" t="s">
        <v>17</v>
      </c>
      <c r="D116" s="8" t="s">
        <v>12</v>
      </c>
      <c r="E116" s="8" t="s">
        <v>14</v>
      </c>
      <c r="F116" s="8"/>
      <c r="G116" s="8">
        <f>IF(E116=M$11,N$11,IF(E116=M$12,N$12,IF(E116=M$13,N$13,IF(E116=M$14,N$14,IF(E116=#REF!,#REF!,IF(E116=M$15,N$15,-1))))))</f>
        <v>1</v>
      </c>
    </row>
    <row r="117" spans="1:7" x14ac:dyDescent="0.3">
      <c r="A117" s="8" t="s">
        <v>122</v>
      </c>
      <c r="B117" s="8" t="s">
        <v>10</v>
      </c>
      <c r="C117" s="8" t="s">
        <v>61</v>
      </c>
      <c r="D117" s="8" t="s">
        <v>12</v>
      </c>
      <c r="E117" s="8" t="s">
        <v>22</v>
      </c>
      <c r="F117" s="8"/>
      <c r="G117" s="8">
        <f>IF(E117=M$11,N$11,IF(E117=M$12,N$12,IF(E117=M$13,N$13,IF(E117=M$14,N$14,IF(E117=#REF!,#REF!,IF(E117=M$15,N$15,-1))))))</f>
        <v>2</v>
      </c>
    </row>
    <row r="118" spans="1:7" x14ac:dyDescent="0.3">
      <c r="A118" s="8" t="s">
        <v>129</v>
      </c>
      <c r="B118" s="8" t="s">
        <v>16</v>
      </c>
      <c r="C118" s="8" t="s">
        <v>17</v>
      </c>
      <c r="D118" s="8" t="s">
        <v>12</v>
      </c>
      <c r="E118" s="8" t="s">
        <v>14</v>
      </c>
      <c r="F118" s="8"/>
      <c r="G118" s="8">
        <f>IF(E118=M$11,N$11,IF(E118=M$12,N$12,IF(E118=M$13,N$13,IF(E118=M$14,N$14,IF(E118=#REF!,#REF!,IF(E118=M$15,N$15,-1))))))</f>
        <v>1</v>
      </c>
    </row>
    <row r="119" spans="1:7" x14ac:dyDescent="0.3">
      <c r="A119" s="8" t="s">
        <v>126</v>
      </c>
      <c r="B119" s="8" t="s">
        <v>24</v>
      </c>
      <c r="C119" s="8" t="s">
        <v>67</v>
      </c>
      <c r="D119" s="8" t="s">
        <v>12</v>
      </c>
      <c r="E119" s="8" t="s">
        <v>14</v>
      </c>
      <c r="F119" s="8"/>
      <c r="G119" s="8">
        <f>IF(E119=M$11,N$11,IF(E119=M$12,N$12,IF(E119=M$13,N$13,IF(E119=M$14,N$14,IF(E119=#REF!,#REF!,IF(E119=M$15,N$15,-1))))))</f>
        <v>1</v>
      </c>
    </row>
    <row r="120" spans="1:7" x14ac:dyDescent="0.3">
      <c r="A120" s="8" t="s">
        <v>100</v>
      </c>
      <c r="B120" s="8" t="s">
        <v>10</v>
      </c>
      <c r="C120" s="8" t="s">
        <v>11</v>
      </c>
      <c r="D120" s="8" t="s">
        <v>12</v>
      </c>
      <c r="E120" s="8" t="s">
        <v>14</v>
      </c>
      <c r="F120" s="8"/>
      <c r="G120" s="8">
        <f>IF(E120=M$11,N$11,IF(E120=M$12,N$12,IF(E120=M$13,N$13,IF(E120=M$14,N$14,IF(E120=#REF!,#REF!,IF(E120=M$15,N$15,-1))))))</f>
        <v>1</v>
      </c>
    </row>
    <row r="121" spans="1:7" x14ac:dyDescent="0.3">
      <c r="A121" s="8" t="s">
        <v>123</v>
      </c>
      <c r="B121" s="8" t="s">
        <v>16</v>
      </c>
      <c r="C121" s="8" t="s">
        <v>62</v>
      </c>
      <c r="D121" s="8" t="s">
        <v>12</v>
      </c>
      <c r="E121" s="8" t="s">
        <v>22</v>
      </c>
      <c r="F121" s="8"/>
      <c r="G121" s="8">
        <f>IF(E121=M$11,N$11,IF(E121=M$12,N$12,IF(E121=M$13,N$13,IF(E121=M$14,N$14,IF(E121=#REF!,#REF!,IF(E121=M$15,N$15,-1))))))</f>
        <v>2</v>
      </c>
    </row>
    <row r="122" spans="1:7" x14ac:dyDescent="0.3">
      <c r="A122" s="8" t="s">
        <v>128</v>
      </c>
      <c r="B122" s="8" t="s">
        <v>24</v>
      </c>
      <c r="C122" s="8" t="s">
        <v>61</v>
      </c>
      <c r="D122" s="8" t="s">
        <v>12</v>
      </c>
      <c r="E122" s="8" t="s">
        <v>22</v>
      </c>
      <c r="F122" s="8"/>
      <c r="G122" s="8">
        <f>IF(E122=M$11,N$11,IF(E122=M$12,N$12,IF(E122=M$13,N$13,IF(E122=M$14,N$14,IF(E122=#REF!,#REF!,IF(E122=M$15,N$15,-1))))))</f>
        <v>2</v>
      </c>
    </row>
    <row r="123" spans="1:7" x14ac:dyDescent="0.3">
      <c r="A123" s="8" t="s">
        <v>136</v>
      </c>
      <c r="B123" s="8" t="s">
        <v>10</v>
      </c>
      <c r="C123" s="8" t="s">
        <v>86</v>
      </c>
      <c r="D123" s="8" t="s">
        <v>12</v>
      </c>
      <c r="E123" s="8" t="s">
        <v>22</v>
      </c>
      <c r="F123" s="8"/>
      <c r="G123" s="8">
        <f>IF(E123=M$11,N$11,IF(E123=M$12,N$12,IF(E123=M$13,N$13,IF(E123=M$14,N$14,IF(E123=#REF!,#REF!,IF(E123=M$15,N$15,-1))))))</f>
        <v>2</v>
      </c>
    </row>
    <row r="124" spans="1:7" x14ac:dyDescent="0.3">
      <c r="A124" s="8" t="s">
        <v>134</v>
      </c>
      <c r="B124" s="8" t="s">
        <v>24</v>
      </c>
      <c r="C124" s="8" t="s">
        <v>58</v>
      </c>
      <c r="D124" s="8" t="s">
        <v>12</v>
      </c>
      <c r="E124" s="8" t="s">
        <v>22</v>
      </c>
      <c r="F124" s="8"/>
      <c r="G124" s="8">
        <f>IF(E124=M$11,N$11,IF(E124=M$12,N$12,IF(E124=M$13,N$13,IF(E124=M$14,N$14,IF(E124=#REF!,#REF!,IF(E124=M$15,N$15,-1))))))</f>
        <v>2</v>
      </c>
    </row>
    <row r="125" spans="1:7" x14ac:dyDescent="0.3">
      <c r="A125" s="8" t="s">
        <v>133</v>
      </c>
      <c r="B125" s="8" t="s">
        <v>24</v>
      </c>
      <c r="C125" s="8" t="s">
        <v>82</v>
      </c>
      <c r="D125" s="8" t="s">
        <v>12</v>
      </c>
      <c r="E125" s="8" t="s">
        <v>14</v>
      </c>
      <c r="F125" s="8"/>
      <c r="G125" s="8">
        <f>IF(E125=M$11,N$11,IF(E125=M$12,N$12,IF(E125=M$13,N$13,IF(E125=M$14,N$14,IF(E125=#REF!,#REF!,IF(E125=M$15,N$15,-1))))))</f>
        <v>1</v>
      </c>
    </row>
    <row r="126" spans="1:7" x14ac:dyDescent="0.3">
      <c r="A126" s="8" t="s">
        <v>125</v>
      </c>
      <c r="B126" s="8" t="s">
        <v>24</v>
      </c>
      <c r="C126" s="8" t="s">
        <v>65</v>
      </c>
      <c r="D126" s="8" t="s">
        <v>12</v>
      </c>
      <c r="E126" s="8" t="s">
        <v>14</v>
      </c>
      <c r="F126" s="8"/>
      <c r="G126" s="8">
        <f>IF(E126=M$11,N$11,IF(E126=M$12,N$12,IF(E126=M$13,N$13,IF(E126=M$14,N$14,IF(E126=#REF!,#REF!,IF(E126=M$15,N$15,-1))))))</f>
        <v>1</v>
      </c>
    </row>
    <row r="127" spans="1:7" x14ac:dyDescent="0.3">
      <c r="A127" s="8" t="s">
        <v>135</v>
      </c>
      <c r="B127" s="8" t="s">
        <v>24</v>
      </c>
      <c r="C127" s="8" t="s">
        <v>67</v>
      </c>
      <c r="D127" s="8" t="s">
        <v>12</v>
      </c>
      <c r="E127" s="8" t="s">
        <v>22</v>
      </c>
      <c r="F127" s="8"/>
      <c r="G127" s="8">
        <f>IF(E127=M$11,N$11,IF(E127=M$12,N$12,IF(E127=M$13,N$13,IF(E127=M$14,N$14,IF(E127=#REF!,#REF!,IF(E127=M$15,N$15,-1))))))</f>
        <v>2</v>
      </c>
    </row>
    <row r="128" spans="1:7" x14ac:dyDescent="0.3">
      <c r="A128" s="8" t="s">
        <v>139</v>
      </c>
      <c r="B128" s="8" t="s">
        <v>24</v>
      </c>
      <c r="C128" s="8" t="s">
        <v>93</v>
      </c>
      <c r="D128" s="8" t="s">
        <v>12</v>
      </c>
      <c r="E128" s="8" t="s">
        <v>22</v>
      </c>
      <c r="F128" s="8"/>
      <c r="G128" s="8">
        <f>IF(E128=M$11,N$11,IF(E128=M$12,N$12,IF(E128=M$13,N$13,IF(E128=M$14,N$14,IF(E128=#REF!,#REF!,IF(E128=M$15,N$15,-1))))))</f>
        <v>2</v>
      </c>
    </row>
    <row r="129" spans="1:7" x14ac:dyDescent="0.3">
      <c r="A129" s="8" t="s">
        <v>124</v>
      </c>
      <c r="B129" s="8" t="s">
        <v>24</v>
      </c>
      <c r="C129" s="8" t="s">
        <v>17</v>
      </c>
      <c r="D129" s="8" t="s">
        <v>12</v>
      </c>
      <c r="E129" s="8" t="s">
        <v>22</v>
      </c>
      <c r="F129" s="8"/>
      <c r="G129" s="8">
        <f>IF(E129=M$11,N$11,IF(E129=M$12,N$12,IF(E129=M$13,N$13,IF(E129=M$14,N$14,IF(E129=#REF!,#REF!,IF(E129=M$15,N$15,-1))))))</f>
        <v>2</v>
      </c>
    </row>
    <row r="130" spans="1:7" x14ac:dyDescent="0.3">
      <c r="A130" s="8" t="s">
        <v>140</v>
      </c>
      <c r="B130" s="8" t="s">
        <v>16</v>
      </c>
      <c r="C130" s="8" t="s">
        <v>67</v>
      </c>
      <c r="D130" s="8" t="s">
        <v>12</v>
      </c>
      <c r="E130" s="8" t="s">
        <v>14</v>
      </c>
      <c r="F130" s="8"/>
      <c r="G130" s="8">
        <f>IF(E130=M$11,N$11,IF(E130=M$12,N$12,IF(E130=M$13,N$13,IF(E130=M$14,N$14,IF(E130=#REF!,#REF!,IF(E130=M$15,N$15,-1))))))</f>
        <v>1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9B5A1-9521-43EE-B629-2A39412E94E1}">
  <dimension ref="C1:I25"/>
  <sheetViews>
    <sheetView workbookViewId="0">
      <selection activeCell="G32" sqref="G32"/>
    </sheetView>
  </sheetViews>
  <sheetFormatPr defaultRowHeight="14.4" x14ac:dyDescent="0.3"/>
  <cols>
    <col min="3" max="3" width="15.5546875" bestFit="1" customWidth="1"/>
    <col min="4" max="4" width="31" bestFit="1" customWidth="1"/>
  </cols>
  <sheetData>
    <row r="1" spans="3:9" ht="15" thickBot="1" x14ac:dyDescent="0.35">
      <c r="C1" s="46" t="s">
        <v>174</v>
      </c>
      <c r="D1" s="46" t="s">
        <v>176</v>
      </c>
      <c r="E1" s="46" t="str">
        <f>'Q1'!R1</f>
        <v>Mean</v>
      </c>
      <c r="F1" s="46" t="str">
        <f>'Q1'!S1</f>
        <v>Median</v>
      </c>
      <c r="G1" s="46" t="str">
        <f>'Q1'!T1</f>
        <v>Mode</v>
      </c>
      <c r="H1" s="46" t="str">
        <f>'Q1'!U1</f>
        <v>StdDev</v>
      </c>
      <c r="I1" s="46" t="str">
        <f>'Q1'!V1</f>
        <v>Variance</v>
      </c>
    </row>
    <row r="2" spans="3:9" x14ac:dyDescent="0.3">
      <c r="C2" s="18" t="s">
        <v>169</v>
      </c>
      <c r="D2" s="19" t="str">
        <f>[1]Q1!Q2</f>
        <v>All</v>
      </c>
      <c r="E2" s="18">
        <f>'Q1'!R2</f>
        <v>3.7674418604651163</v>
      </c>
      <c r="F2" s="19">
        <f>'Q1'!S2</f>
        <v>4</v>
      </c>
      <c r="G2" s="19">
        <f>'Q1'!T2</f>
        <v>4</v>
      </c>
      <c r="H2" s="19">
        <f>'Q1'!U2</f>
        <v>0.56392351874335545</v>
      </c>
      <c r="I2" s="20">
        <f>'Q1'!V2</f>
        <v>0.3180097349918875</v>
      </c>
    </row>
    <row r="3" spans="3:9" x14ac:dyDescent="0.3">
      <c r="C3" s="9" t="s">
        <v>169</v>
      </c>
      <c r="D3" t="str">
        <f>[1]Q1!Q3</f>
        <v>CGT27000-001 (Tuesday/Thursday)</v>
      </c>
      <c r="E3" s="9">
        <f>'Q1'!R3</f>
        <v>3.8</v>
      </c>
      <c r="F3" s="47">
        <f>'Q1'!S3</f>
        <v>4</v>
      </c>
      <c r="G3" s="47">
        <f>'Q1'!T3</f>
        <v>4</v>
      </c>
      <c r="H3" s="47">
        <f>'Q1'!U3</f>
        <v>0.50990195135927852</v>
      </c>
      <c r="I3" s="25">
        <f>'Q1'!V3</f>
        <v>0.26</v>
      </c>
    </row>
    <row r="4" spans="3:9" ht="15" thickBot="1" x14ac:dyDescent="0.35">
      <c r="C4" s="14" t="s">
        <v>169</v>
      </c>
      <c r="D4" s="15" t="str">
        <f>[1]Q1!Q4</f>
        <v>CGT 27000-LC (Wednesday/Friday)</v>
      </c>
      <c r="E4" s="14">
        <f>'Q1'!R4</f>
        <v>3.7391304347826089</v>
      </c>
      <c r="F4" s="15">
        <f>'Q1'!S4</f>
        <v>4</v>
      </c>
      <c r="G4" s="15">
        <f>'Q1'!T4</f>
        <v>4</v>
      </c>
      <c r="H4" s="15">
        <f>'Q1'!U4</f>
        <v>0.60558209900800519</v>
      </c>
      <c r="I4" s="39">
        <f>'Q1'!V4</f>
        <v>0.3667296786389414</v>
      </c>
    </row>
    <row r="5" spans="3:9" x14ac:dyDescent="0.3">
      <c r="C5" s="18" t="s">
        <v>177</v>
      </c>
      <c r="D5" s="19" t="str">
        <f>[1]Q2!Q2</f>
        <v>All</v>
      </c>
      <c r="E5" s="9">
        <f>'Q2'!R2</f>
        <v>3.6046511627906979</v>
      </c>
      <c r="F5" s="47">
        <f>'Q2'!S2</f>
        <v>4</v>
      </c>
      <c r="G5" s="47">
        <f>'Q2'!T2</f>
        <v>4</v>
      </c>
      <c r="H5" s="47">
        <f>'Q2'!U2</f>
        <v>0.61529100257316061</v>
      </c>
      <c r="I5" s="25">
        <f>'Q2'!V2</f>
        <v>0.3785830178474851</v>
      </c>
    </row>
    <row r="6" spans="3:9" x14ac:dyDescent="0.3">
      <c r="C6" s="9" t="s">
        <v>177</v>
      </c>
      <c r="D6" t="str">
        <f>[1]Q2!Q3</f>
        <v>CGT27000-001 (Tuesday/Thursday)</v>
      </c>
      <c r="E6" s="9">
        <f>'Q2'!R3</f>
        <v>3.6</v>
      </c>
      <c r="F6" s="47">
        <f>'Q2'!S3</f>
        <v>4</v>
      </c>
      <c r="G6" s="47">
        <f>'Q2'!T3</f>
        <v>4</v>
      </c>
      <c r="H6" s="47">
        <f>'Q2'!U3</f>
        <v>0.5830951894845301</v>
      </c>
      <c r="I6" s="25">
        <f>'Q2'!V3</f>
        <v>0.34</v>
      </c>
    </row>
    <row r="7" spans="3:9" ht="15" thickBot="1" x14ac:dyDescent="0.35">
      <c r="C7" s="9" t="s">
        <v>177</v>
      </c>
      <c r="D7" t="str">
        <f>[1]Q2!Q4</f>
        <v>CGT 27000-LC (Wednesday/Friday)</v>
      </c>
      <c r="E7" s="14">
        <f>'Q2'!R4</f>
        <v>3.6086956521739131</v>
      </c>
      <c r="F7" s="15">
        <f>'Q2'!S4</f>
        <v>4</v>
      </c>
      <c r="G7" s="15">
        <f>'Q2'!T4</f>
        <v>4</v>
      </c>
      <c r="H7" s="15">
        <f>'Q2'!U4</f>
        <v>0.64194882870580006</v>
      </c>
      <c r="I7" s="39">
        <f>'Q2'!V4</f>
        <v>0.41209829867674858</v>
      </c>
    </row>
    <row r="8" spans="3:9" x14ac:dyDescent="0.3">
      <c r="C8" s="18" t="s">
        <v>173</v>
      </c>
      <c r="D8" s="19" t="str">
        <f>[1]Q3!Q2</f>
        <v>All</v>
      </c>
      <c r="E8" s="9">
        <f>'Q3'!R2</f>
        <v>1.4883720930232558</v>
      </c>
      <c r="F8" s="47">
        <f>'Q3'!S2</f>
        <v>1.5</v>
      </c>
      <c r="G8" s="47">
        <f>'Q3'!T2</f>
        <v>1</v>
      </c>
      <c r="H8" s="47">
        <f>'Q3'!U2</f>
        <v>0.62401897046505761</v>
      </c>
      <c r="I8" s="25">
        <f>'Q3'!V2</f>
        <v>0.38939967550027044</v>
      </c>
    </row>
    <row r="9" spans="3:9" x14ac:dyDescent="0.3">
      <c r="C9" s="9" t="s">
        <v>173</v>
      </c>
      <c r="D9" t="str">
        <f>[1]Q3!Q3</f>
        <v>CGT27000-001 (Tuesday/Thursday)</v>
      </c>
      <c r="E9" s="9">
        <f>'Q3'!R3</f>
        <v>1.7</v>
      </c>
      <c r="F9" s="47">
        <f>'Q3'!S3</f>
        <v>1</v>
      </c>
      <c r="G9" s="47">
        <f>'Q3'!T3</f>
        <v>2</v>
      </c>
      <c r="H9" s="47">
        <f>'Q3'!U3</f>
        <v>0.71414284285428498</v>
      </c>
      <c r="I9" s="25">
        <f>'Q3'!V3</f>
        <v>0.51</v>
      </c>
    </row>
    <row r="10" spans="3:9" ht="15" thickBot="1" x14ac:dyDescent="0.35">
      <c r="C10" s="14" t="s">
        <v>173</v>
      </c>
      <c r="D10" s="15" t="str">
        <f>[1]Q3!Q4</f>
        <v>CGT 27000-LC (Wednesday/Friday)</v>
      </c>
      <c r="E10" s="14">
        <f>'Q3'!R4</f>
        <v>1.3043478260869565</v>
      </c>
      <c r="F10" s="15">
        <f>'Q3'!S4</f>
        <v>1.5</v>
      </c>
      <c r="G10" s="15">
        <f>'Q3'!T4</f>
        <v>1</v>
      </c>
      <c r="H10" s="15">
        <f>'Q3'!U4</f>
        <v>0.46013066279384185</v>
      </c>
      <c r="I10" s="39">
        <f>'Q3'!V4</f>
        <v>0.21172022684310018</v>
      </c>
    </row>
    <row r="12" spans="3:9" x14ac:dyDescent="0.3">
      <c r="C12" s="46" t="str">
        <f>D1</f>
        <v>Description</v>
      </c>
      <c r="D12" s="46" t="str">
        <f>C1</f>
        <v>Question</v>
      </c>
      <c r="E12" s="46" t="s">
        <v>150</v>
      </c>
      <c r="F12" s="46" t="s">
        <v>151</v>
      </c>
      <c r="G12" s="46" t="s">
        <v>152</v>
      </c>
      <c r="H12" s="46" t="s">
        <v>153</v>
      </c>
      <c r="I12" s="46" t="s">
        <v>154</v>
      </c>
    </row>
    <row r="13" spans="3:9" x14ac:dyDescent="0.3">
      <c r="C13" t="s">
        <v>145</v>
      </c>
      <c r="D13" t="str">
        <f>C2</f>
        <v>Q1 (Likert Scale)</v>
      </c>
      <c r="E13">
        <f t="shared" ref="E13:I13" si="0">E2</f>
        <v>3.7674418604651163</v>
      </c>
      <c r="F13">
        <f t="shared" si="0"/>
        <v>4</v>
      </c>
      <c r="G13">
        <f t="shared" si="0"/>
        <v>4</v>
      </c>
      <c r="H13">
        <f t="shared" si="0"/>
        <v>0.56392351874335545</v>
      </c>
      <c r="I13">
        <f t="shared" si="0"/>
        <v>0.3180097349918875</v>
      </c>
    </row>
    <row r="14" spans="3:9" x14ac:dyDescent="0.3">
      <c r="C14" t="s">
        <v>145</v>
      </c>
      <c r="D14" t="str">
        <f>C5</f>
        <v>Q2 (Likert Value)</v>
      </c>
      <c r="E14">
        <f t="shared" ref="E14:I14" si="1">E5</f>
        <v>3.6046511627906979</v>
      </c>
      <c r="F14">
        <f t="shared" si="1"/>
        <v>4</v>
      </c>
      <c r="G14">
        <f t="shared" si="1"/>
        <v>4</v>
      </c>
      <c r="H14">
        <f t="shared" si="1"/>
        <v>0.61529100257316061</v>
      </c>
      <c r="I14">
        <f t="shared" si="1"/>
        <v>0.3785830178474851</v>
      </c>
    </row>
    <row r="15" spans="3:9" x14ac:dyDescent="0.3">
      <c r="C15" t="s">
        <v>145</v>
      </c>
      <c r="D15" t="str">
        <f>C8</f>
        <v>Q3 (Time Scale)</v>
      </c>
      <c r="E15">
        <f t="shared" ref="E15:I15" si="2">E8</f>
        <v>1.4883720930232558</v>
      </c>
      <c r="F15">
        <f t="shared" si="2"/>
        <v>1.5</v>
      </c>
      <c r="G15">
        <f t="shared" si="2"/>
        <v>1</v>
      </c>
      <c r="H15">
        <f t="shared" si="2"/>
        <v>0.62401897046505761</v>
      </c>
      <c r="I15">
        <f t="shared" si="2"/>
        <v>0.38939967550027044</v>
      </c>
    </row>
    <row r="17" spans="3:9" x14ac:dyDescent="0.3">
      <c r="C17" s="46" t="str">
        <f t="shared" ref="C17:D20" si="3">C12</f>
        <v>Description</v>
      </c>
      <c r="D17" s="46" t="str">
        <f t="shared" si="3"/>
        <v>Question</v>
      </c>
      <c r="E17" s="46" t="s">
        <v>150</v>
      </c>
      <c r="F17" s="46" t="s">
        <v>151</v>
      </c>
      <c r="G17" s="46" t="s">
        <v>152</v>
      </c>
      <c r="H17" s="46" t="s">
        <v>153</v>
      </c>
      <c r="I17" s="46" t="s">
        <v>154</v>
      </c>
    </row>
    <row r="18" spans="3:9" x14ac:dyDescent="0.3">
      <c r="C18" t="s">
        <v>158</v>
      </c>
      <c r="D18" t="str">
        <f t="shared" si="3"/>
        <v>Q1 (Likert Scale)</v>
      </c>
      <c r="E18">
        <f t="shared" ref="E18:I18" si="4">E3</f>
        <v>3.8</v>
      </c>
      <c r="F18">
        <f t="shared" si="4"/>
        <v>4</v>
      </c>
      <c r="G18">
        <f t="shared" si="4"/>
        <v>4</v>
      </c>
      <c r="H18">
        <f t="shared" si="4"/>
        <v>0.50990195135927852</v>
      </c>
      <c r="I18">
        <f t="shared" si="4"/>
        <v>0.26</v>
      </c>
    </row>
    <row r="19" spans="3:9" x14ac:dyDescent="0.3">
      <c r="C19" t="s">
        <v>158</v>
      </c>
      <c r="D19" t="str">
        <f t="shared" si="3"/>
        <v>Q2 (Likert Value)</v>
      </c>
      <c r="E19">
        <f t="shared" ref="E19:I19" si="5">E6</f>
        <v>3.6</v>
      </c>
      <c r="F19">
        <f t="shared" si="5"/>
        <v>4</v>
      </c>
      <c r="G19">
        <f t="shared" si="5"/>
        <v>4</v>
      </c>
      <c r="H19">
        <f t="shared" si="5"/>
        <v>0.5830951894845301</v>
      </c>
      <c r="I19">
        <f t="shared" si="5"/>
        <v>0.34</v>
      </c>
    </row>
    <row r="20" spans="3:9" x14ac:dyDescent="0.3">
      <c r="C20" t="s">
        <v>158</v>
      </c>
      <c r="D20" t="str">
        <f t="shared" si="3"/>
        <v>Q3 (Time Scale)</v>
      </c>
      <c r="E20">
        <f t="shared" ref="E20:I20" si="6">E9</f>
        <v>1.7</v>
      </c>
      <c r="F20">
        <f t="shared" si="6"/>
        <v>1</v>
      </c>
      <c r="G20">
        <f t="shared" si="6"/>
        <v>2</v>
      </c>
      <c r="H20">
        <f t="shared" si="6"/>
        <v>0.71414284285428498</v>
      </c>
      <c r="I20">
        <f t="shared" si="6"/>
        <v>0.51</v>
      </c>
    </row>
    <row r="22" spans="3:9" x14ac:dyDescent="0.3">
      <c r="C22" s="46" t="str">
        <f t="shared" ref="C22:D25" si="7">C17</f>
        <v>Description</v>
      </c>
      <c r="D22" s="46" t="str">
        <f t="shared" si="7"/>
        <v>Question</v>
      </c>
      <c r="E22" s="46" t="s">
        <v>150</v>
      </c>
      <c r="F22" s="46" t="s">
        <v>151</v>
      </c>
      <c r="G22" s="46" t="s">
        <v>152</v>
      </c>
      <c r="H22" s="46" t="s">
        <v>153</v>
      </c>
      <c r="I22" s="46" t="s">
        <v>154</v>
      </c>
    </row>
    <row r="23" spans="3:9" x14ac:dyDescent="0.3">
      <c r="C23" t="s">
        <v>159</v>
      </c>
      <c r="D23" t="str">
        <f t="shared" si="7"/>
        <v>Q1 (Likert Scale)</v>
      </c>
      <c r="E23">
        <f t="shared" ref="E23:I23" si="8">E4</f>
        <v>3.7391304347826089</v>
      </c>
      <c r="F23">
        <f t="shared" si="8"/>
        <v>4</v>
      </c>
      <c r="G23">
        <f t="shared" si="8"/>
        <v>4</v>
      </c>
      <c r="H23">
        <f t="shared" si="8"/>
        <v>0.60558209900800519</v>
      </c>
      <c r="I23">
        <f t="shared" si="8"/>
        <v>0.3667296786389414</v>
      </c>
    </row>
    <row r="24" spans="3:9" x14ac:dyDescent="0.3">
      <c r="C24" t="s">
        <v>159</v>
      </c>
      <c r="D24" t="str">
        <f t="shared" si="7"/>
        <v>Q2 (Likert Value)</v>
      </c>
      <c r="E24">
        <f t="shared" ref="E24:I24" si="9">E7</f>
        <v>3.6086956521739131</v>
      </c>
      <c r="F24">
        <f t="shared" si="9"/>
        <v>4</v>
      </c>
      <c r="G24">
        <f t="shared" si="9"/>
        <v>4</v>
      </c>
      <c r="H24">
        <f t="shared" si="9"/>
        <v>0.64194882870580006</v>
      </c>
      <c r="I24">
        <f t="shared" si="9"/>
        <v>0.41209829867674858</v>
      </c>
    </row>
    <row r="25" spans="3:9" x14ac:dyDescent="0.3">
      <c r="C25" t="s">
        <v>159</v>
      </c>
      <c r="D25" t="str">
        <f t="shared" si="7"/>
        <v>Q3 (Time Scale)</v>
      </c>
      <c r="E25">
        <f t="shared" ref="E25:I25" si="10">E10</f>
        <v>1.3043478260869565</v>
      </c>
      <c r="F25">
        <f t="shared" si="10"/>
        <v>1.5</v>
      </c>
      <c r="G25">
        <f t="shared" si="10"/>
        <v>1</v>
      </c>
      <c r="H25">
        <f t="shared" si="10"/>
        <v>0.46013066279384185</v>
      </c>
      <c r="I25">
        <f t="shared" si="10"/>
        <v>0.21172022684310018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0B24E-02AA-4E0E-9B8F-30433F3AF1C0}">
  <dimension ref="A1"/>
  <sheetViews>
    <sheetView workbookViewId="0">
      <selection activeCell="V29" sqref="V2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CGT 270 Topics to Questions Wor</vt:lpstr>
      <vt:lpstr>Q1</vt:lpstr>
      <vt:lpstr>Q2</vt:lpstr>
      <vt:lpstr>Q3</vt:lpstr>
      <vt:lpstr>All Q1_Q3</vt:lpstr>
      <vt:lpstr>Summary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vbyrd</dc:creator>
  <cp:lastModifiedBy>natha</cp:lastModifiedBy>
  <dcterms:created xsi:type="dcterms:W3CDTF">2020-02-17T21:17:43Z</dcterms:created>
  <dcterms:modified xsi:type="dcterms:W3CDTF">2020-02-27T01:12:41Z</dcterms:modified>
</cp:coreProperties>
</file>