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kishan_g_pnnl_gov/Documents/Desktop/Gridlabd/DoD/povs/latest_use/"/>
    </mc:Choice>
  </mc:AlternateContent>
  <xr:revisionPtr revIDLastSave="201" documentId="8_{E4601698-C066-7442-BE45-09F6D859C832}" xr6:coauthVersionLast="47" xr6:coauthVersionMax="47" xr10:uidLastSave="{94E8BDB3-D6CC-4866-A7AA-E1DADE6C13B2}"/>
  <bookViews>
    <workbookView xWindow="-120" yWindow="-120" windowWidth="29040" windowHeight="16440" activeTab="2" xr2:uid="{A22CBD37-B3B6-B748-88D6-DDDD2D08D14F}"/>
  </bookViews>
  <sheets>
    <sheet name="adoption small" sheetId="6" r:id="rId1"/>
    <sheet name="adoption medium" sheetId="5" r:id="rId2"/>
    <sheet name="adoption larg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6" l="1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D24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D23" i="6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D24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D23" i="5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D24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D23" i="4"/>
  <c r="C24" i="6"/>
  <c r="C23" i="6"/>
  <c r="C24" i="5"/>
  <c r="C23" i="5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T18" i="6"/>
  <c r="T22" i="6" s="1"/>
  <c r="S18" i="6"/>
  <c r="S22" i="6" s="1"/>
  <c r="R18" i="6"/>
  <c r="R22" i="6" s="1"/>
  <c r="Q18" i="6"/>
  <c r="Q22" i="6" s="1"/>
  <c r="J18" i="6"/>
  <c r="J21" i="6" s="1"/>
  <c r="I18" i="6"/>
  <c r="I21" i="6" s="1"/>
  <c r="H18" i="6"/>
  <c r="H21" i="6" s="1"/>
  <c r="G18" i="6"/>
  <c r="G21" i="6" s="1"/>
  <c r="D18" i="6"/>
  <c r="D22" i="6" s="1"/>
  <c r="C18" i="6"/>
  <c r="C22" i="6" s="1"/>
  <c r="V17" i="6"/>
  <c r="V18" i="6" s="1"/>
  <c r="U17" i="6"/>
  <c r="U18" i="6" s="1"/>
  <c r="T17" i="6"/>
  <c r="S17" i="6"/>
  <c r="R17" i="6"/>
  <c r="Q17" i="6"/>
  <c r="P17" i="6"/>
  <c r="P18" i="6" s="1"/>
  <c r="O17" i="6"/>
  <c r="O18" i="6" s="1"/>
  <c r="N17" i="6"/>
  <c r="N18" i="6" s="1"/>
  <c r="M17" i="6"/>
  <c r="M18" i="6" s="1"/>
  <c r="L17" i="6"/>
  <c r="L18" i="6" s="1"/>
  <c r="K17" i="6"/>
  <c r="K18" i="6" s="1"/>
  <c r="J17" i="6"/>
  <c r="I17" i="6"/>
  <c r="H17" i="6"/>
  <c r="G17" i="6"/>
  <c r="F17" i="6"/>
  <c r="F18" i="6" s="1"/>
  <c r="E17" i="6"/>
  <c r="E18" i="6" s="1"/>
  <c r="D17" i="6"/>
  <c r="C17" i="6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U18" i="5"/>
  <c r="U22" i="5" s="1"/>
  <c r="T18" i="5"/>
  <c r="T22" i="5" s="1"/>
  <c r="S18" i="5"/>
  <c r="S22" i="5" s="1"/>
  <c r="R18" i="5"/>
  <c r="R22" i="5" s="1"/>
  <c r="J18" i="5"/>
  <c r="J21" i="5" s="1"/>
  <c r="I18" i="5"/>
  <c r="I21" i="5" s="1"/>
  <c r="H18" i="5"/>
  <c r="H21" i="5" s="1"/>
  <c r="G18" i="5"/>
  <c r="G21" i="5" s="1"/>
  <c r="E18" i="5"/>
  <c r="E22" i="5" s="1"/>
  <c r="D18" i="5"/>
  <c r="D22" i="5" s="1"/>
  <c r="C18" i="5"/>
  <c r="C22" i="5" s="1"/>
  <c r="V17" i="5"/>
  <c r="V18" i="5" s="1"/>
  <c r="U17" i="5"/>
  <c r="T17" i="5"/>
  <c r="S17" i="5"/>
  <c r="R17" i="5"/>
  <c r="Q17" i="5"/>
  <c r="Q18" i="5" s="1"/>
  <c r="P17" i="5"/>
  <c r="P18" i="5" s="1"/>
  <c r="O17" i="5"/>
  <c r="O18" i="5" s="1"/>
  <c r="N17" i="5"/>
  <c r="N18" i="5" s="1"/>
  <c r="M17" i="5"/>
  <c r="M18" i="5" s="1"/>
  <c r="L17" i="5"/>
  <c r="L18" i="5" s="1"/>
  <c r="K17" i="5"/>
  <c r="K18" i="5" s="1"/>
  <c r="J17" i="5"/>
  <c r="I17" i="5"/>
  <c r="H17" i="5"/>
  <c r="G17" i="5"/>
  <c r="F17" i="5"/>
  <c r="F18" i="5" s="1"/>
  <c r="E17" i="5"/>
  <c r="D17" i="5"/>
  <c r="C17" i="5"/>
  <c r="V18" i="4"/>
  <c r="V22" i="4" s="1"/>
  <c r="U18" i="4"/>
  <c r="U21" i="4" s="1"/>
  <c r="T18" i="4"/>
  <c r="T22" i="4" s="1"/>
  <c r="S18" i="4"/>
  <c r="S22" i="4" s="1"/>
  <c r="R18" i="4"/>
  <c r="R22" i="4" s="1"/>
  <c r="Q18" i="4"/>
  <c r="Q22" i="4" s="1"/>
  <c r="P18" i="4"/>
  <c r="P21" i="4" s="1"/>
  <c r="O18" i="4"/>
  <c r="O22" i="4" s="1"/>
  <c r="N18" i="4"/>
  <c r="N21" i="4" s="1"/>
  <c r="M18" i="4"/>
  <c r="M22" i="4" s="1"/>
  <c r="L18" i="4"/>
  <c r="K18" i="4"/>
  <c r="K21" i="4" s="1"/>
  <c r="J18" i="4"/>
  <c r="I18" i="4"/>
  <c r="I21" i="4" s="1"/>
  <c r="H18" i="4"/>
  <c r="H22" i="4" s="1"/>
  <c r="G18" i="4"/>
  <c r="G22" i="4" s="1"/>
  <c r="F18" i="4"/>
  <c r="F22" i="4" s="1"/>
  <c r="E18" i="4"/>
  <c r="E21" i="4" s="1"/>
  <c r="D18" i="4"/>
  <c r="D22" i="4" s="1"/>
  <c r="J22" i="4"/>
  <c r="K22" i="4"/>
  <c r="N22" i="4"/>
  <c r="C18" i="4"/>
  <c r="C22" i="4" s="1"/>
  <c r="C24" i="4" s="1"/>
  <c r="L22" i="4"/>
  <c r="H21" i="4"/>
  <c r="L21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C20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C19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C17" i="4"/>
  <c r="C21" i="4" l="1"/>
  <c r="C23" i="4" s="1"/>
  <c r="O21" i="4"/>
  <c r="M21" i="4"/>
  <c r="I22" i="4"/>
  <c r="K21" i="6"/>
  <c r="K22" i="6"/>
  <c r="L22" i="6"/>
  <c r="L21" i="6"/>
  <c r="M22" i="6"/>
  <c r="M21" i="6"/>
  <c r="N22" i="6"/>
  <c r="N21" i="6"/>
  <c r="O22" i="6"/>
  <c r="O21" i="6"/>
  <c r="P22" i="6"/>
  <c r="P21" i="6"/>
  <c r="E22" i="6"/>
  <c r="E21" i="6"/>
  <c r="U22" i="6"/>
  <c r="U21" i="6"/>
  <c r="F22" i="6"/>
  <c r="F21" i="6"/>
  <c r="V22" i="6"/>
  <c r="V21" i="6"/>
  <c r="H22" i="6"/>
  <c r="I22" i="6"/>
  <c r="J22" i="6"/>
  <c r="Q21" i="6"/>
  <c r="R21" i="6"/>
  <c r="C21" i="6"/>
  <c r="S21" i="6"/>
  <c r="D21" i="6"/>
  <c r="T21" i="6"/>
  <c r="G22" i="6"/>
  <c r="K22" i="5"/>
  <c r="K21" i="5"/>
  <c r="L22" i="5"/>
  <c r="L21" i="5"/>
  <c r="M22" i="5"/>
  <c r="M21" i="5"/>
  <c r="N22" i="5"/>
  <c r="N21" i="5"/>
  <c r="O22" i="5"/>
  <c r="O21" i="5"/>
  <c r="P22" i="5"/>
  <c r="P21" i="5"/>
  <c r="Q22" i="5"/>
  <c r="Q21" i="5"/>
  <c r="F22" i="5"/>
  <c r="F21" i="5"/>
  <c r="V22" i="5"/>
  <c r="V21" i="5"/>
  <c r="G22" i="5"/>
  <c r="I22" i="5"/>
  <c r="H22" i="5"/>
  <c r="J22" i="5"/>
  <c r="R21" i="5"/>
  <c r="C21" i="5"/>
  <c r="S21" i="5"/>
  <c r="D21" i="5"/>
  <c r="T21" i="5"/>
  <c r="E21" i="5"/>
  <c r="U21" i="5"/>
  <c r="R21" i="4"/>
  <c r="E22" i="4"/>
  <c r="J21" i="4"/>
  <c r="P22" i="4"/>
  <c r="U22" i="4"/>
  <c r="G21" i="4"/>
  <c r="V21" i="4"/>
  <c r="F21" i="4"/>
  <c r="T21" i="4"/>
  <c r="D21" i="4"/>
  <c r="S21" i="4"/>
  <c r="Q21" i="4"/>
</calcChain>
</file>

<file path=xl/sharedStrings.xml><?xml version="1.0" encoding="utf-8"?>
<sst xmlns="http://schemas.openxmlformats.org/spreadsheetml/2006/main" count="93" uniqueCount="34">
  <si>
    <t>EV Saturation</t>
  </si>
  <si>
    <t>Year</t>
  </si>
  <si>
    <t>NC</t>
  </si>
  <si>
    <t>CO</t>
  </si>
  <si>
    <t>IL</t>
  </si>
  <si>
    <t>state</t>
  </si>
  <si>
    <t>CAGR</t>
  </si>
  <si>
    <t>State</t>
  </si>
  <si>
    <t>POV stock</t>
  </si>
  <si>
    <t>ICE military+civilian</t>
  </si>
  <si>
    <t>ICE military</t>
  </si>
  <si>
    <t>ICE civilian</t>
  </si>
  <si>
    <t>POV_military Saturation Rate</t>
  </si>
  <si>
    <t>POV_civilian Saturation Rate</t>
  </si>
  <si>
    <t>POV EV stock</t>
  </si>
  <si>
    <t>POV_EV_TOTAL</t>
  </si>
  <si>
    <t>POV_EV_military</t>
  </si>
  <si>
    <t>GOV EV STOCK</t>
  </si>
  <si>
    <t>GOV_LD</t>
  </si>
  <si>
    <t>GOV_MHD</t>
  </si>
  <si>
    <t>Table B1 - Fort Liberty EV Saturation Forecast  (2023-2042)</t>
  </si>
  <si>
    <t>POV_military Saturation rate</t>
  </si>
  <si>
    <t>POV_civilian Saturation rate</t>
  </si>
  <si>
    <t>Table B2 - Fort Carson EV Saturation Forecast (2023-2042)</t>
  </si>
  <si>
    <t>EV Stock</t>
  </si>
  <si>
    <t>Table B3 - Rock Island EV Stock Forecast (2023-2042)</t>
  </si>
  <si>
    <t>POV_EV_civilian</t>
  </si>
  <si>
    <t>Kishan changes to proceed for now to start code</t>
  </si>
  <si>
    <t>POV_EV_TOTAL_CUMMULATIVE</t>
  </si>
  <si>
    <t>Truncate (bad assumption for adoption but works for now to proceed) POV EV Total truncated</t>
  </si>
  <si>
    <t>POV military (preserving ratio from top)</t>
  </si>
  <si>
    <t>POV military ratio</t>
  </si>
  <si>
    <t>POV civilian ratio</t>
  </si>
  <si>
    <t>POV civilian (preserving ratio from 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</si>
</sst>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Normal 3" xfId="1" xr:uid="{E4E6071D-DF73-9B45-82EC-CA2C9F934E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66C22-DA6C-F64C-AC35-046EB63DF0B0}">
  <sheetPr>
    <tabColor theme="9"/>
  </sheetPr>
  <dimension ref="A1:V24"/>
  <sheetViews>
    <sheetView zoomScale="78" zoomScaleNormal="78" workbookViewId="0">
      <selection activeCell="E28" sqref="E28"/>
    </sheetView>
  </sheetViews>
  <sheetFormatPr defaultColWidth="10.75" defaultRowHeight="15.75" x14ac:dyDescent="0.25"/>
  <sheetData>
    <row r="1" spans="1:22" x14ac:dyDescent="0.25">
      <c r="A1">
        <v>2.6578383937458927E-3</v>
      </c>
      <c r="B1" t="s">
        <v>6</v>
      </c>
      <c r="C1" t="s">
        <v>25</v>
      </c>
    </row>
    <row r="2" spans="1:22" x14ac:dyDescent="0.25">
      <c r="A2" t="s">
        <v>5</v>
      </c>
      <c r="B2" t="s">
        <v>4</v>
      </c>
      <c r="C2" t="s">
        <v>24</v>
      </c>
    </row>
    <row r="3" spans="1:22" x14ac:dyDescent="0.25">
      <c r="B3" t="s">
        <v>1</v>
      </c>
      <c r="C3">
        <v>2023</v>
      </c>
      <c r="D3">
        <v>2024</v>
      </c>
      <c r="E3">
        <v>2025</v>
      </c>
      <c r="F3">
        <v>2026</v>
      </c>
      <c r="G3">
        <v>2027</v>
      </c>
      <c r="H3">
        <v>2028</v>
      </c>
      <c r="I3">
        <v>2029</v>
      </c>
      <c r="J3">
        <v>2030</v>
      </c>
      <c r="K3">
        <v>2031</v>
      </c>
      <c r="L3">
        <v>2032</v>
      </c>
      <c r="M3">
        <v>2033</v>
      </c>
      <c r="N3">
        <v>2034</v>
      </c>
      <c r="O3">
        <v>2035</v>
      </c>
      <c r="P3">
        <v>2036</v>
      </c>
      <c r="Q3">
        <v>2037</v>
      </c>
      <c r="R3">
        <v>2038</v>
      </c>
      <c r="S3">
        <v>2039</v>
      </c>
      <c r="T3">
        <v>2040</v>
      </c>
      <c r="U3">
        <v>2041</v>
      </c>
      <c r="V3">
        <v>2042</v>
      </c>
    </row>
    <row r="4" spans="1:22" x14ac:dyDescent="0.25">
      <c r="A4" t="s">
        <v>8</v>
      </c>
      <c r="B4" t="s">
        <v>9</v>
      </c>
      <c r="C4" s="3">
        <v>3512.7999999999997</v>
      </c>
      <c r="D4" s="3">
        <v>3522.1364547095504</v>
      </c>
      <c r="E4" s="3">
        <v>3531.4977242068894</v>
      </c>
      <c r="F4" s="3">
        <v>3540.8838744457125</v>
      </c>
      <c r="G4" s="3">
        <v>3550.2949715550099</v>
      </c>
      <c r="H4" s="3">
        <v>3559.7310818395317</v>
      </c>
      <c r="I4" s="3">
        <v>3569.1922717802554</v>
      </c>
      <c r="J4" s="3">
        <v>3578.6786080348543</v>
      </c>
      <c r="K4" s="3">
        <v>3588.1901574381664</v>
      </c>
      <c r="L4" s="3">
        <v>3597.7269870026666</v>
      </c>
      <c r="M4" s="3">
        <v>3607.2891639189379</v>
      </c>
      <c r="N4" s="3">
        <v>3616.8767555561453</v>
      </c>
      <c r="O4" s="3">
        <v>3626.4898294625095</v>
      </c>
      <c r="P4" s="3">
        <v>3636.128453365784</v>
      </c>
      <c r="Q4" s="3">
        <v>3645.7926951737313</v>
      </c>
      <c r="R4" s="3">
        <v>3655.4826229746022</v>
      </c>
      <c r="S4" s="3">
        <v>3665.1983050376152</v>
      </c>
      <c r="T4" s="3">
        <v>3674.9398098134366</v>
      </c>
      <c r="U4" s="3">
        <v>3684.7072059346638</v>
      </c>
      <c r="V4" s="3">
        <v>3694.5005622163089</v>
      </c>
    </row>
    <row r="5" spans="1:22" x14ac:dyDescent="0.25">
      <c r="A5" t="s">
        <v>8</v>
      </c>
      <c r="B5" t="s">
        <v>10</v>
      </c>
      <c r="C5" s="3">
        <v>2569.1999999999998</v>
      </c>
      <c r="D5" s="3">
        <v>2576.0285184012118</v>
      </c>
      <c r="E5" s="3">
        <v>2582.875185900803</v>
      </c>
      <c r="F5" s="3">
        <v>2589.7400507361435</v>
      </c>
      <c r="G5" s="3">
        <v>2596.6231612728116</v>
      </c>
      <c r="H5" s="3">
        <v>2603.5245660049322</v>
      </c>
      <c r="I5" s="3">
        <v>2610.4443135555207</v>
      </c>
      <c r="J5" s="3">
        <v>2617.3824526768244</v>
      </c>
      <c r="K5" s="3">
        <v>2624.3390322506657</v>
      </c>
      <c r="L5" s="3">
        <v>2631.3141012887872</v>
      </c>
      <c r="M5" s="3">
        <v>2638.3077089331978</v>
      </c>
      <c r="N5" s="3">
        <v>2645.3199044565163</v>
      </c>
      <c r="O5" s="3">
        <v>2652.3507372623212</v>
      </c>
      <c r="P5" s="3">
        <v>2659.4002568854971</v>
      </c>
      <c r="Q5" s="3">
        <v>2666.4685129925851</v>
      </c>
      <c r="R5" s="3">
        <v>2673.5555553821314</v>
      </c>
      <c r="S5" s="3">
        <v>2680.6614339850385</v>
      </c>
      <c r="T5" s="3">
        <v>2687.7861988649179</v>
      </c>
      <c r="U5" s="3">
        <v>2694.9299002184416</v>
      </c>
      <c r="V5" s="3">
        <v>2702.0925883756959</v>
      </c>
    </row>
    <row r="6" spans="1:22" x14ac:dyDescent="0.25">
      <c r="A6" t="s">
        <v>8</v>
      </c>
      <c r="B6" t="s">
        <v>11</v>
      </c>
      <c r="C6" s="3">
        <v>943.6</v>
      </c>
      <c r="D6" s="3">
        <v>946.10793630833859</v>
      </c>
      <c r="E6" s="3">
        <v>948.62253830608654</v>
      </c>
      <c r="F6" s="3">
        <v>951.14382370956912</v>
      </c>
      <c r="G6" s="3">
        <v>953.67181028219863</v>
      </c>
      <c r="H6" s="3">
        <v>956.20651583459983</v>
      </c>
      <c r="I6" s="3">
        <v>958.74795822473504</v>
      </c>
      <c r="J6" s="3">
        <v>961.29615535803021</v>
      </c>
      <c r="K6" s="3">
        <v>963.85112518750111</v>
      </c>
      <c r="L6" s="3">
        <v>966.41288571387963</v>
      </c>
      <c r="M6" s="3">
        <v>968.9814549857407</v>
      </c>
      <c r="N6" s="3">
        <v>971.55685109962951</v>
      </c>
      <c r="O6" s="3">
        <v>974.139092200189</v>
      </c>
      <c r="P6" s="3">
        <v>976.72819648028747</v>
      </c>
      <c r="Q6" s="3">
        <v>979.32418218114697</v>
      </c>
      <c r="R6" s="3">
        <v>981.92706759247187</v>
      </c>
      <c r="S6" s="3">
        <v>984.53687105257745</v>
      </c>
      <c r="T6" s="3">
        <v>987.15361094851949</v>
      </c>
      <c r="U6" s="3">
        <v>989.7773057162234</v>
      </c>
      <c r="V6" s="3">
        <v>993</v>
      </c>
    </row>
    <row r="7" spans="1:22" x14ac:dyDescent="0.25">
      <c r="B7" t="s">
        <v>12</v>
      </c>
      <c r="C7" s="2">
        <v>2.7620909441596963E-2</v>
      </c>
      <c r="D7" s="2">
        <v>3.0413679773237754E-2</v>
      </c>
      <c r="E7" s="2">
        <v>3.3335949856416178E-2</v>
      </c>
      <c r="F7" s="2">
        <v>3.6424626344509721E-2</v>
      </c>
      <c r="G7" s="2">
        <v>3.9662995846133378E-2</v>
      </c>
      <c r="H7" s="2">
        <v>4.3053674712020894E-2</v>
      </c>
      <c r="I7" s="2">
        <v>4.6638166836296527E-2</v>
      </c>
      <c r="J7" s="2">
        <v>5.0330549290999421E-2</v>
      </c>
      <c r="K7" s="2">
        <v>5.400300558456634E-2</v>
      </c>
      <c r="L7" s="2">
        <v>5.7701512249521747E-2</v>
      </c>
      <c r="M7" s="2">
        <v>6.1337894397222405E-2</v>
      </c>
      <c r="N7" s="2">
        <v>6.492063505434624E-2</v>
      </c>
      <c r="O7" s="2">
        <v>6.8434081815794134E-2</v>
      </c>
      <c r="P7" s="2">
        <v>7.1843736940417707E-2</v>
      </c>
      <c r="Q7" s="2">
        <v>7.5063333997823209E-2</v>
      </c>
      <c r="R7" s="2">
        <v>7.8075074331008187E-2</v>
      </c>
      <c r="S7" s="2">
        <v>8.0861718689859946E-2</v>
      </c>
      <c r="T7" s="2">
        <v>8.3363917121404216E-2</v>
      </c>
      <c r="U7" s="2">
        <v>8.5613289399827167E-2</v>
      </c>
      <c r="V7" s="2">
        <v>8.7619078258356395E-2</v>
      </c>
    </row>
    <row r="8" spans="1:22" x14ac:dyDescent="0.25">
      <c r="B8" t="s">
        <v>13</v>
      </c>
      <c r="C8" s="2">
        <v>2.2939894101946211E-2</v>
      </c>
      <c r="D8" s="2">
        <v>2.5259363552956181E-2</v>
      </c>
      <c r="E8" s="2">
        <v>2.7686385964623837E-2</v>
      </c>
      <c r="F8" s="2">
        <v>3.0251613286405334E-2</v>
      </c>
      <c r="G8" s="2">
        <v>3.2941164605752617E-2</v>
      </c>
      <c r="H8" s="2">
        <v>3.5757212870985614E-2</v>
      </c>
      <c r="I8" s="2">
        <v>3.8734228161304347E-2</v>
      </c>
      <c r="J8" s="2">
        <v>4.1800849217858205E-2</v>
      </c>
      <c r="K8" s="2">
        <v>4.4850921071813064E-2</v>
      </c>
      <c r="L8" s="2">
        <v>4.7922628446576243E-2</v>
      </c>
      <c r="M8" s="2">
        <v>5.0942739770529738E-2</v>
      </c>
      <c r="N8" s="2">
        <v>5.3918300421164349E-2</v>
      </c>
      <c r="O8" s="2">
        <v>5.6836310663037855E-2</v>
      </c>
      <c r="P8" s="2">
        <v>5.9668119211862401E-2</v>
      </c>
      <c r="Q8" s="2">
        <v>6.2342079520953136E-2</v>
      </c>
      <c r="R8" s="2">
        <v>6.4843409336030694E-2</v>
      </c>
      <c r="S8" s="2">
        <v>6.715779100499826E-2</v>
      </c>
      <c r="T8" s="2">
        <v>6.9235932825891272E-2</v>
      </c>
      <c r="U8" s="2">
        <v>7.1104095855496888E-2</v>
      </c>
      <c r="V8" s="2">
        <v>7.2769956427641169E-2</v>
      </c>
    </row>
    <row r="9" spans="1:22" x14ac:dyDescent="0.25">
      <c r="A9" t="s">
        <v>14</v>
      </c>
      <c r="B9" t="s">
        <v>15</v>
      </c>
      <c r="C9" s="3">
        <v>92.609724611947357</v>
      </c>
      <c r="D9" s="3">
        <v>102.244590768932</v>
      </c>
      <c r="E9" s="3">
        <v>112.36652741285425</v>
      </c>
      <c r="F9" s="3">
        <v>123.10394881209045</v>
      </c>
      <c r="G9" s="3">
        <v>134.40491374190924</v>
      </c>
      <c r="H9" s="3">
        <v>146.28257970485299</v>
      </c>
      <c r="I9" s="3">
        <v>158.88269957552552</v>
      </c>
      <c r="J9" s="3">
        <v>171.91729219167567</v>
      </c>
      <c r="K9" s="3">
        <v>184.95180615519092</v>
      </c>
      <c r="L9" s="3">
        <v>198.14384849590408</v>
      </c>
      <c r="M9" s="3">
        <v>211.19080974173013</v>
      </c>
      <c r="N9" s="3">
        <v>224.12054229304982</v>
      </c>
      <c r="O9" s="3">
        <v>236.87765943129119</v>
      </c>
      <c r="P9" s="3">
        <v>249.34078694013408</v>
      </c>
      <c r="Q9" s="3">
        <v>261.2071226277709</v>
      </c>
      <c r="R9" s="3">
        <v>272.40954749656669</v>
      </c>
      <c r="S9" s="3">
        <v>282.88221220051867</v>
      </c>
      <c r="T9" s="3">
        <v>292.41088701869683</v>
      </c>
      <c r="U9" s="3">
        <v>301.0990338808906</v>
      </c>
      <c r="V9" s="3">
        <v>308.97234697704005</v>
      </c>
    </row>
    <row r="10" spans="1:22" x14ac:dyDescent="0.25">
      <c r="A10" t="s">
        <v>14</v>
      </c>
      <c r="B10" t="s">
        <v>16</v>
      </c>
      <c r="C10" s="3">
        <v>70.963640537350912</v>
      </c>
      <c r="D10" s="3">
        <v>78.346506445382559</v>
      </c>
      <c r="E10" s="3">
        <v>86.102597682570789</v>
      </c>
      <c r="F10" s="3">
        <v>94.330313677475672</v>
      </c>
      <c r="G10" s="3">
        <v>102.98985365953725</v>
      </c>
      <c r="H10" s="3">
        <v>112.09129976953173</v>
      </c>
      <c r="I10" s="3">
        <v>121.74633741246393</v>
      </c>
      <c r="J10" s="3">
        <v>131.73429654784786</v>
      </c>
      <c r="K10" s="3">
        <v>141.72219541442811</v>
      </c>
      <c r="L10" s="3">
        <v>151.83080284785427</v>
      </c>
      <c r="M10" s="3">
        <v>161.82823963792228</v>
      </c>
      <c r="N10" s="3">
        <v>171.73584811921955</v>
      </c>
      <c r="O10" s="3">
        <v>181.51118735799159</v>
      </c>
      <c r="P10" s="3">
        <v>191.06125247496092</v>
      </c>
      <c r="Q10" s="3">
        <v>200.15401658544141</v>
      </c>
      <c r="R10" s="3">
        <v>208.73804871453979</v>
      </c>
      <c r="S10" s="3">
        <v>216.76289077765475</v>
      </c>
      <c r="T10" s="3">
        <v>224.06438592222909</v>
      </c>
      <c r="U10" s="3">
        <v>230.72181345964879</v>
      </c>
      <c r="V10" s="3">
        <v>236.7548619622149</v>
      </c>
    </row>
    <row r="11" spans="1:22" x14ac:dyDescent="0.25">
      <c r="A11" t="s">
        <v>14</v>
      </c>
      <c r="B11" t="s">
        <v>26</v>
      </c>
      <c r="C11" s="3">
        <v>21.646084074596445</v>
      </c>
      <c r="D11" s="3">
        <v>23.898084323549437</v>
      </c>
      <c r="E11" s="3">
        <v>26.263929730283472</v>
      </c>
      <c r="F11" s="3">
        <v>28.773635134614775</v>
      </c>
      <c r="G11" s="3">
        <v>31.415060082371987</v>
      </c>
      <c r="H11" s="3">
        <v>34.191279935321262</v>
      </c>
      <c r="I11" s="3">
        <v>37.136362163061577</v>
      </c>
      <c r="J11" s="3">
        <v>40.182995643827816</v>
      </c>
      <c r="K11" s="3">
        <v>43.229610740762823</v>
      </c>
      <c r="L11" s="3">
        <v>46.313045648049801</v>
      </c>
      <c r="M11" s="3">
        <v>49.362570103807862</v>
      </c>
      <c r="N11" s="3">
        <v>52.384694173830262</v>
      </c>
      <c r="O11" s="3">
        <v>55.366472073299619</v>
      </c>
      <c r="P11" s="3">
        <v>58.279534465173157</v>
      </c>
      <c r="Q11" s="3">
        <v>61.05310604232946</v>
      </c>
      <c r="R11" s="3">
        <v>63.67149878202693</v>
      </c>
      <c r="S11" s="3">
        <v>66.119321422863919</v>
      </c>
      <c r="T11" s="3">
        <v>68.346501096467705</v>
      </c>
      <c r="U11" s="3">
        <v>70.377220421241802</v>
      </c>
      <c r="V11" s="3">
        <v>72.217485014825158</v>
      </c>
    </row>
    <row r="12" spans="1:22" x14ac:dyDescent="0.2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 t="s">
        <v>17</v>
      </c>
      <c r="B13" t="s">
        <v>18</v>
      </c>
      <c r="C13" s="3">
        <v>2.784951628</v>
      </c>
      <c r="D13" s="3">
        <v>4.7049659159999999</v>
      </c>
      <c r="E13" s="3">
        <v>6.8255829629999996</v>
      </c>
      <c r="F13" s="3">
        <v>9.1090580459999995</v>
      </c>
      <c r="G13" s="3">
        <v>11.53130807</v>
      </c>
      <c r="H13" s="3">
        <v>14.075403639999999</v>
      </c>
      <c r="I13" s="3">
        <v>16.728686530000001</v>
      </c>
      <c r="J13" s="3">
        <v>19.481276050000002</v>
      </c>
      <c r="K13" s="3">
        <v>22.32521053</v>
      </c>
      <c r="L13" s="3">
        <v>25.25391548</v>
      </c>
      <c r="M13" s="3">
        <v>28.261855300000001</v>
      </c>
      <c r="N13" s="3">
        <v>31.344294600000001</v>
      </c>
      <c r="O13" s="3">
        <v>34.4971289</v>
      </c>
      <c r="P13" s="3">
        <v>37.716760870000002</v>
      </c>
      <c r="Q13" s="3">
        <v>41.000007529999998</v>
      </c>
      <c r="R13" s="3">
        <v>41.820007680000003</v>
      </c>
      <c r="S13" s="3">
        <v>42.65640784</v>
      </c>
      <c r="T13" s="3">
        <v>43.509535990000003</v>
      </c>
      <c r="U13" s="3">
        <v>44.37972671</v>
      </c>
      <c r="V13" s="3">
        <v>45.267321250000002</v>
      </c>
    </row>
    <row r="14" spans="1:22" x14ac:dyDescent="0.25">
      <c r="A14" t="s">
        <v>17</v>
      </c>
      <c r="B14" t="s">
        <v>19</v>
      </c>
      <c r="C14" s="3"/>
      <c r="D14" s="3"/>
      <c r="E14" s="3">
        <v>0.22347773100000001</v>
      </c>
      <c r="F14" s="3">
        <v>0.81225407699999996</v>
      </c>
      <c r="G14" s="3">
        <v>1.7279795790000001</v>
      </c>
      <c r="H14" s="3">
        <v>2.9522256260000002</v>
      </c>
      <c r="I14" s="3">
        <v>4.4727704279999996</v>
      </c>
      <c r="J14" s="3">
        <v>6.2805293830000002</v>
      </c>
      <c r="K14" s="3">
        <v>8.3683104759999996</v>
      </c>
      <c r="L14" s="3">
        <v>10.730184550000001</v>
      </c>
      <c r="M14" s="3">
        <v>13.361122870000001</v>
      </c>
      <c r="N14" s="3">
        <v>16.256769720000001</v>
      </c>
      <c r="O14" s="3">
        <v>19.413290580000002</v>
      </c>
      <c r="P14" s="3">
        <v>22.8272659</v>
      </c>
      <c r="Q14" s="3">
        <v>26.495613939999998</v>
      </c>
      <c r="R14" s="3">
        <v>30.415532949999999</v>
      </c>
      <c r="S14" s="3">
        <v>34.584456889999998</v>
      </c>
      <c r="T14" s="3">
        <v>39.0000207</v>
      </c>
      <c r="U14" s="3">
        <v>39.78002111</v>
      </c>
      <c r="V14" s="3">
        <v>40.57562154</v>
      </c>
    </row>
    <row r="16" spans="1:22" ht="21" x14ac:dyDescent="0.35">
      <c r="B16" s="9" t="s">
        <v>27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B17" t="s">
        <v>28</v>
      </c>
      <c r="C17" s="3">
        <f>SUM($C$9:C9)</f>
        <v>92.609724611947357</v>
      </c>
      <c r="D17" s="3">
        <f>SUM($C$9:D9)</f>
        <v>194.85431538087937</v>
      </c>
      <c r="E17" s="3">
        <f>SUM($C$9:E9)</f>
        <v>307.2208427937336</v>
      </c>
      <c r="F17" s="3">
        <f>SUM($C$9:F9)</f>
        <v>430.32479160582403</v>
      </c>
      <c r="G17" s="3">
        <f>SUM($C$9:G9)</f>
        <v>564.72970534773322</v>
      </c>
      <c r="H17" s="3">
        <f>SUM($C$9:H9)</f>
        <v>711.01228505258621</v>
      </c>
      <c r="I17" s="3">
        <f>SUM($C$9:I9)</f>
        <v>869.89498462811173</v>
      </c>
      <c r="J17" s="3">
        <f>SUM($C$9:J9)</f>
        <v>1041.8122768197875</v>
      </c>
      <c r="K17" s="3">
        <f>SUM($C$9:K9)</f>
        <v>1226.7640829749785</v>
      </c>
      <c r="L17" s="3">
        <f>SUM($C$9:L9)</f>
        <v>1424.9079314708824</v>
      </c>
      <c r="M17" s="3">
        <f>SUM($C$9:M9)</f>
        <v>1636.0987412126126</v>
      </c>
      <c r="N17" s="3">
        <f>SUM($C$9:N9)</f>
        <v>1860.2192835056624</v>
      </c>
      <c r="O17" s="3">
        <f>SUM($C$9:O9)</f>
        <v>2097.0969429369534</v>
      </c>
      <c r="P17" s="3">
        <f>SUM($C$9:P9)</f>
        <v>2346.4377298770873</v>
      </c>
      <c r="Q17" s="3">
        <f>SUM($C$9:Q9)</f>
        <v>2607.6448525048581</v>
      </c>
      <c r="R17" s="3">
        <f>SUM($C$9:R9)</f>
        <v>2880.0544000014247</v>
      </c>
      <c r="S17" s="3">
        <f>SUM($C$9:S9)</f>
        <v>3162.9366122019433</v>
      </c>
      <c r="T17" s="3">
        <f>SUM($C$9:T9)</f>
        <v>3455.3474992206402</v>
      </c>
      <c r="U17" s="3">
        <f>SUM($C$9:U9)</f>
        <v>3756.4465331015308</v>
      </c>
      <c r="V17" s="3">
        <f>SUM($C$9:V9)</f>
        <v>4065.418880078571</v>
      </c>
    </row>
    <row r="18" spans="2:22" ht="157.5" x14ac:dyDescent="0.25">
      <c r="B18" s="4" t="s">
        <v>29</v>
      </c>
      <c r="C18" s="3">
        <f>MIN(C17,$V$4)</f>
        <v>92.609724611947357</v>
      </c>
      <c r="D18" s="3">
        <f t="shared" ref="D18:V18" si="0">MIN(D17,$V$4)</f>
        <v>194.85431538087937</v>
      </c>
      <c r="E18" s="3">
        <f t="shared" si="0"/>
        <v>307.2208427937336</v>
      </c>
      <c r="F18" s="3">
        <f t="shared" si="0"/>
        <v>430.32479160582403</v>
      </c>
      <c r="G18" s="3">
        <f t="shared" si="0"/>
        <v>564.72970534773322</v>
      </c>
      <c r="H18" s="3">
        <f t="shared" si="0"/>
        <v>711.01228505258621</v>
      </c>
      <c r="I18" s="3">
        <f t="shared" si="0"/>
        <v>869.89498462811173</v>
      </c>
      <c r="J18" s="3">
        <f t="shared" si="0"/>
        <v>1041.8122768197875</v>
      </c>
      <c r="K18" s="3">
        <f t="shared" si="0"/>
        <v>1226.7640829749785</v>
      </c>
      <c r="L18" s="3">
        <f t="shared" si="0"/>
        <v>1424.9079314708824</v>
      </c>
      <c r="M18" s="3">
        <f t="shared" si="0"/>
        <v>1636.0987412126126</v>
      </c>
      <c r="N18" s="3">
        <f t="shared" si="0"/>
        <v>1860.2192835056624</v>
      </c>
      <c r="O18" s="3">
        <f t="shared" si="0"/>
        <v>2097.0969429369534</v>
      </c>
      <c r="P18" s="3">
        <f t="shared" si="0"/>
        <v>2346.4377298770873</v>
      </c>
      <c r="Q18" s="3">
        <f t="shared" si="0"/>
        <v>2607.6448525048581</v>
      </c>
      <c r="R18" s="3">
        <f t="shared" si="0"/>
        <v>2880.0544000014247</v>
      </c>
      <c r="S18" s="3">
        <f t="shared" si="0"/>
        <v>3162.9366122019433</v>
      </c>
      <c r="T18" s="3">
        <f t="shared" si="0"/>
        <v>3455.3474992206402</v>
      </c>
      <c r="U18" s="3">
        <f t="shared" si="0"/>
        <v>3694.5005622163089</v>
      </c>
      <c r="V18" s="3">
        <f t="shared" si="0"/>
        <v>3694.5005622163089</v>
      </c>
    </row>
    <row r="19" spans="2:22" ht="47.25" x14ac:dyDescent="0.25">
      <c r="B19" s="4" t="s">
        <v>31</v>
      </c>
      <c r="C19" s="5">
        <f xml:space="preserve"> C10/C9</f>
        <v>0.76626553890212157</v>
      </c>
      <c r="D19" s="5">
        <f t="shared" ref="D19:V19" si="1" xml:space="preserve"> D10/D9</f>
        <v>0.76626553890212157</v>
      </c>
      <c r="E19" s="5">
        <f t="shared" si="1"/>
        <v>0.76626553890212168</v>
      </c>
      <c r="F19" s="5">
        <f t="shared" si="1"/>
        <v>0.76626553890212157</v>
      </c>
      <c r="G19" s="5">
        <f t="shared" si="1"/>
        <v>0.76626553890212157</v>
      </c>
      <c r="H19" s="5">
        <f t="shared" si="1"/>
        <v>0.76626553890212157</v>
      </c>
      <c r="I19" s="5">
        <f t="shared" si="1"/>
        <v>0.76626553890212146</v>
      </c>
      <c r="J19" s="5">
        <f t="shared" si="1"/>
        <v>0.76626553890212157</v>
      </c>
      <c r="K19" s="5">
        <f t="shared" si="1"/>
        <v>0.76626553890212168</v>
      </c>
      <c r="L19" s="5">
        <f t="shared" si="1"/>
        <v>0.76626553890212157</v>
      </c>
      <c r="M19" s="5">
        <f t="shared" si="1"/>
        <v>0.76626553890212168</v>
      </c>
      <c r="N19" s="5">
        <f t="shared" si="1"/>
        <v>0.76626553890212157</v>
      </c>
      <c r="O19" s="5">
        <f t="shared" si="1"/>
        <v>0.76626553890212168</v>
      </c>
      <c r="P19" s="5">
        <f t="shared" si="1"/>
        <v>0.76626553890212157</v>
      </c>
      <c r="Q19" s="5">
        <f t="shared" si="1"/>
        <v>0.76626553890212157</v>
      </c>
      <c r="R19" s="7">
        <f t="shared" si="1"/>
        <v>0.76626553890212168</v>
      </c>
      <c r="S19" s="7">
        <f t="shared" si="1"/>
        <v>0.76626553890212157</v>
      </c>
      <c r="T19" s="7">
        <f t="shared" si="1"/>
        <v>0.76626553890212157</v>
      </c>
      <c r="U19" s="7">
        <f t="shared" si="1"/>
        <v>0.76626553890212157</v>
      </c>
      <c r="V19" s="7">
        <f t="shared" si="1"/>
        <v>0.76626553890212168</v>
      </c>
    </row>
    <row r="20" spans="2:22" ht="31.5" x14ac:dyDescent="0.25">
      <c r="B20" s="4" t="s">
        <v>32</v>
      </c>
      <c r="C20" s="5">
        <f>C11/C9</f>
        <v>0.23373446109787843</v>
      </c>
      <c r="D20" s="5">
        <f t="shared" ref="D20:V20" si="2">D11/D9</f>
        <v>0.23373446109787843</v>
      </c>
      <c r="E20" s="5">
        <f t="shared" si="2"/>
        <v>0.23373446109787843</v>
      </c>
      <c r="F20" s="5">
        <f t="shared" si="2"/>
        <v>0.23373446109787843</v>
      </c>
      <c r="G20" s="5">
        <f t="shared" si="2"/>
        <v>0.2337344610978784</v>
      </c>
      <c r="H20" s="5">
        <f t="shared" si="2"/>
        <v>0.23373446109787843</v>
      </c>
      <c r="I20" s="5">
        <f t="shared" si="2"/>
        <v>0.23373446109787843</v>
      </c>
      <c r="J20" s="5">
        <f t="shared" si="2"/>
        <v>0.23373446109787843</v>
      </c>
      <c r="K20" s="5">
        <f t="shared" si="2"/>
        <v>0.2337344610978784</v>
      </c>
      <c r="L20" s="5">
        <f t="shared" si="2"/>
        <v>0.23373446109787838</v>
      </c>
      <c r="M20" s="5">
        <f t="shared" si="2"/>
        <v>0.2337344610978784</v>
      </c>
      <c r="N20" s="5">
        <f t="shared" si="2"/>
        <v>0.23373446109787838</v>
      </c>
      <c r="O20" s="5">
        <f t="shared" si="2"/>
        <v>0.2337344610978784</v>
      </c>
      <c r="P20" s="5">
        <f t="shared" si="2"/>
        <v>0.2337344610978784</v>
      </c>
      <c r="Q20" s="5">
        <f t="shared" si="2"/>
        <v>0.23373446109787838</v>
      </c>
      <c r="R20" s="7">
        <f t="shared" si="2"/>
        <v>0.23373446109787843</v>
      </c>
      <c r="S20" s="7">
        <f t="shared" si="2"/>
        <v>0.23373446109787843</v>
      </c>
      <c r="T20" s="7">
        <f t="shared" si="2"/>
        <v>0.23373446109787838</v>
      </c>
      <c r="U20" s="7">
        <f t="shared" si="2"/>
        <v>0.23373446109787843</v>
      </c>
      <c r="V20" s="7">
        <f t="shared" si="2"/>
        <v>0.2337344610978784</v>
      </c>
    </row>
    <row r="21" spans="2:22" x14ac:dyDescent="0.25">
      <c r="B21" t="s">
        <v>30</v>
      </c>
      <c r="C21" s="3">
        <f>C18*C19</f>
        <v>70.963640537350912</v>
      </c>
      <c r="D21" s="3">
        <f t="shared" ref="D21:V21" si="3">D18*D19</f>
        <v>149.3101469827335</v>
      </c>
      <c r="E21" s="3">
        <f t="shared" si="3"/>
        <v>235.41274466530427</v>
      </c>
      <c r="F21" s="3">
        <f t="shared" si="3"/>
        <v>329.74305834277993</v>
      </c>
      <c r="G21" s="3">
        <f t="shared" si="3"/>
        <v>432.73291200231711</v>
      </c>
      <c r="H21" s="3">
        <f t="shared" si="3"/>
        <v>544.82421177184881</v>
      </c>
      <c r="I21" s="3">
        <f t="shared" si="3"/>
        <v>666.57054918431265</v>
      </c>
      <c r="J21" s="3">
        <f t="shared" si="3"/>
        <v>798.30484573216074</v>
      </c>
      <c r="K21" s="3">
        <f t="shared" si="3"/>
        <v>940.027041146589</v>
      </c>
      <c r="L21" s="3">
        <f t="shared" si="3"/>
        <v>1091.8578439944431</v>
      </c>
      <c r="M21" s="3">
        <f t="shared" si="3"/>
        <v>1253.6860836323656</v>
      </c>
      <c r="N21" s="3">
        <f t="shared" si="3"/>
        <v>1425.4219317515849</v>
      </c>
      <c r="O21" s="3">
        <f t="shared" si="3"/>
        <v>1606.9331191095764</v>
      </c>
      <c r="P21" s="3">
        <f t="shared" si="3"/>
        <v>1797.994371584537</v>
      </c>
      <c r="Q21" s="3">
        <f t="shared" si="3"/>
        <v>1998.1483881699785</v>
      </c>
      <c r="R21" s="6">
        <f t="shared" si="3"/>
        <v>2206.8864368845184</v>
      </c>
      <c r="S21" s="6">
        <f t="shared" si="3"/>
        <v>2423.6493276621727</v>
      </c>
      <c r="T21" s="6">
        <f t="shared" si="3"/>
        <v>2647.7137135844018</v>
      </c>
      <c r="U21" s="6">
        <f t="shared" si="3"/>
        <v>2830.9684642808711</v>
      </c>
      <c r="V21" s="6">
        <f t="shared" si="3"/>
        <v>2830.9684642808716</v>
      </c>
    </row>
    <row r="22" spans="2:22" x14ac:dyDescent="0.25">
      <c r="B22" t="s">
        <v>33</v>
      </c>
      <c r="C22" s="3">
        <f>C18*C20</f>
        <v>21.646084074596445</v>
      </c>
      <c r="D22" s="3">
        <f t="shared" ref="D22:V22" si="4">D18*D20</f>
        <v>45.544168398145885</v>
      </c>
      <c r="E22" s="3">
        <f t="shared" si="4"/>
        <v>71.80809812842935</v>
      </c>
      <c r="F22" s="3">
        <f t="shared" si="4"/>
        <v>100.58173326304411</v>
      </c>
      <c r="G22" s="3">
        <f t="shared" si="4"/>
        <v>131.99679334541608</v>
      </c>
      <c r="H22" s="3">
        <f t="shared" si="4"/>
        <v>166.18807328073737</v>
      </c>
      <c r="I22" s="3">
        <f t="shared" si="4"/>
        <v>203.32443544379893</v>
      </c>
      <c r="J22" s="3">
        <f t="shared" si="4"/>
        <v>243.50743108762677</v>
      </c>
      <c r="K22" s="3">
        <f t="shared" si="4"/>
        <v>286.73704182838958</v>
      </c>
      <c r="L22" s="3">
        <f t="shared" si="4"/>
        <v>333.05008747643933</v>
      </c>
      <c r="M22" s="3">
        <f t="shared" si="4"/>
        <v>382.41265758024724</v>
      </c>
      <c r="N22" s="3">
        <f t="shared" si="4"/>
        <v>434.79735175407745</v>
      </c>
      <c r="O22" s="3">
        <f t="shared" si="4"/>
        <v>490.16382382737709</v>
      </c>
      <c r="P22" s="3">
        <f t="shared" si="4"/>
        <v>548.44335829255022</v>
      </c>
      <c r="Q22" s="3">
        <f t="shared" si="4"/>
        <v>609.49646433487953</v>
      </c>
      <c r="R22" s="6">
        <f t="shared" si="4"/>
        <v>673.16796311690666</v>
      </c>
      <c r="S22" s="6">
        <f t="shared" si="4"/>
        <v>739.28728453977055</v>
      </c>
      <c r="T22" s="6">
        <f t="shared" si="4"/>
        <v>807.63378563623803</v>
      </c>
      <c r="U22" s="6">
        <f t="shared" si="4"/>
        <v>863.53209793543783</v>
      </c>
      <c r="V22" s="6">
        <f t="shared" si="4"/>
        <v>863.53209793543772</v>
      </c>
    </row>
    <row r="23" spans="2:22" x14ac:dyDescent="0.25">
      <c r="C23" s="3">
        <f>C21</f>
        <v>70.963640537350912</v>
      </c>
      <c r="D23" s="3">
        <f>D10-C10</f>
        <v>7.382865908031647</v>
      </c>
      <c r="E23" s="3">
        <f t="shared" ref="E23:V23" si="5">E10-D10</f>
        <v>7.7560912371882296</v>
      </c>
      <c r="F23" s="3">
        <f t="shared" si="5"/>
        <v>8.2277159949048837</v>
      </c>
      <c r="G23" s="3">
        <f t="shared" si="5"/>
        <v>8.6595399820615739</v>
      </c>
      <c r="H23" s="3">
        <f t="shared" si="5"/>
        <v>9.1014461099944839</v>
      </c>
      <c r="I23" s="3">
        <f t="shared" si="5"/>
        <v>9.6550376429322</v>
      </c>
      <c r="J23" s="3">
        <f t="shared" si="5"/>
        <v>9.9879591353839317</v>
      </c>
      <c r="K23" s="3">
        <f t="shared" si="5"/>
        <v>9.9878988665802524</v>
      </c>
      <c r="L23" s="3">
        <f t="shared" si="5"/>
        <v>10.108607433426158</v>
      </c>
      <c r="M23" s="3">
        <f t="shared" si="5"/>
        <v>9.9974367900680079</v>
      </c>
      <c r="N23" s="3">
        <f t="shared" si="5"/>
        <v>9.9076084812972738</v>
      </c>
      <c r="O23" s="3">
        <f t="shared" si="5"/>
        <v>9.7753392387720339</v>
      </c>
      <c r="P23" s="3">
        <f t="shared" si="5"/>
        <v>9.5500651169693356</v>
      </c>
      <c r="Q23" s="3">
        <f t="shared" si="5"/>
        <v>9.0927641104804877</v>
      </c>
      <c r="R23" s="3">
        <f t="shared" si="5"/>
        <v>8.5840321290983752</v>
      </c>
      <c r="S23" s="3">
        <f t="shared" si="5"/>
        <v>8.02484206311496</v>
      </c>
      <c r="T23" s="3">
        <f t="shared" si="5"/>
        <v>7.3014951445743463</v>
      </c>
      <c r="U23" s="3">
        <f t="shared" si="5"/>
        <v>6.657427537419693</v>
      </c>
      <c r="V23" s="3">
        <f t="shared" si="5"/>
        <v>6.0330485025661176</v>
      </c>
    </row>
    <row r="24" spans="2:22" x14ac:dyDescent="0.25">
      <c r="C24" s="3">
        <f>C22</f>
        <v>21.646084074596445</v>
      </c>
      <c r="D24" s="3">
        <f>D11-C11</f>
        <v>2.2520002489529922</v>
      </c>
      <c r="E24" s="3">
        <f t="shared" ref="E24:V24" si="6">E11-D11</f>
        <v>2.3658454067340351</v>
      </c>
      <c r="F24" s="3">
        <f t="shared" si="6"/>
        <v>2.509705404331303</v>
      </c>
      <c r="G24" s="3">
        <f t="shared" si="6"/>
        <v>2.641424947757212</v>
      </c>
      <c r="H24" s="3">
        <f t="shared" si="6"/>
        <v>2.776219852949275</v>
      </c>
      <c r="I24" s="3">
        <f t="shared" si="6"/>
        <v>2.9450822277403148</v>
      </c>
      <c r="J24" s="3">
        <f t="shared" si="6"/>
        <v>3.0466334807662392</v>
      </c>
      <c r="K24" s="3">
        <f t="shared" si="6"/>
        <v>3.0466150969350068</v>
      </c>
      <c r="L24" s="3">
        <f t="shared" si="6"/>
        <v>3.0834349072869784</v>
      </c>
      <c r="M24" s="3">
        <f t="shared" si="6"/>
        <v>3.0495244557580605</v>
      </c>
      <c r="N24" s="3">
        <f t="shared" si="6"/>
        <v>3.0221240700224001</v>
      </c>
      <c r="O24" s="3">
        <f t="shared" si="6"/>
        <v>2.9817778994693569</v>
      </c>
      <c r="P24" s="3">
        <f t="shared" si="6"/>
        <v>2.9130623918735381</v>
      </c>
      <c r="Q24" s="3">
        <f t="shared" si="6"/>
        <v>2.7735715771563036</v>
      </c>
      <c r="R24" s="3">
        <f t="shared" si="6"/>
        <v>2.6183927396974696</v>
      </c>
      <c r="S24" s="3">
        <f t="shared" si="6"/>
        <v>2.4478226408369892</v>
      </c>
      <c r="T24" s="3">
        <f t="shared" si="6"/>
        <v>2.2271796736037857</v>
      </c>
      <c r="U24" s="3">
        <f t="shared" si="6"/>
        <v>2.0307193247740969</v>
      </c>
      <c r="V24" s="3">
        <f t="shared" si="6"/>
        <v>1.8402645935833561</v>
      </c>
    </row>
  </sheetData>
  <mergeCells count="1">
    <mergeCell ref="B16:V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61C8-CC05-4145-AF43-A3EB5E1B9EC0}">
  <sheetPr>
    <tabColor theme="9"/>
  </sheetPr>
  <dimension ref="A1:V24"/>
  <sheetViews>
    <sheetView zoomScale="80" zoomScaleNormal="80" workbookViewId="0">
      <selection activeCell="G29" sqref="G29"/>
    </sheetView>
  </sheetViews>
  <sheetFormatPr defaultColWidth="10.75" defaultRowHeight="15.75" x14ac:dyDescent="0.25"/>
  <sheetData>
    <row r="1" spans="1:22" x14ac:dyDescent="0.25">
      <c r="A1">
        <v>2.6312028378898678E-3</v>
      </c>
      <c r="B1" t="s">
        <v>6</v>
      </c>
      <c r="C1" t="s">
        <v>23</v>
      </c>
    </row>
    <row r="2" spans="1:22" x14ac:dyDescent="0.25">
      <c r="A2" t="s">
        <v>5</v>
      </c>
      <c r="B2" t="s">
        <v>3</v>
      </c>
      <c r="C2" t="s">
        <v>0</v>
      </c>
    </row>
    <row r="3" spans="1:22" x14ac:dyDescent="0.25">
      <c r="B3" t="s">
        <v>1</v>
      </c>
      <c r="C3">
        <v>2023</v>
      </c>
      <c r="D3">
        <v>2024</v>
      </c>
      <c r="E3">
        <v>2025</v>
      </c>
      <c r="F3">
        <v>2026</v>
      </c>
      <c r="G3">
        <v>2027</v>
      </c>
      <c r="H3">
        <v>2028</v>
      </c>
      <c r="I3">
        <v>2029</v>
      </c>
      <c r="J3">
        <v>2030</v>
      </c>
      <c r="K3">
        <v>2031</v>
      </c>
      <c r="L3">
        <v>2032</v>
      </c>
      <c r="M3">
        <v>2033</v>
      </c>
      <c r="N3">
        <v>2034</v>
      </c>
      <c r="O3">
        <v>2035</v>
      </c>
      <c r="P3">
        <v>2036</v>
      </c>
      <c r="Q3">
        <v>2037</v>
      </c>
      <c r="R3">
        <v>2038</v>
      </c>
      <c r="S3">
        <v>2039</v>
      </c>
      <c r="T3">
        <v>2040</v>
      </c>
      <c r="U3">
        <v>2041</v>
      </c>
      <c r="V3">
        <v>2042</v>
      </c>
    </row>
    <row r="4" spans="1:22" x14ac:dyDescent="0.25">
      <c r="A4" t="s">
        <v>8</v>
      </c>
      <c r="B4" t="s">
        <v>9</v>
      </c>
      <c r="C4" s="3">
        <v>35732.1</v>
      </c>
      <c r="D4" s="3">
        <v>35826.118402923763</v>
      </c>
      <c r="E4" s="3">
        <v>35920.384187336116</v>
      </c>
      <c r="F4" s="3">
        <v>36014.89800414793</v>
      </c>
      <c r="G4" s="3">
        <v>36109.660505982756</v>
      </c>
      <c r="H4" s="3">
        <v>36204.672347181338</v>
      </c>
      <c r="I4" s="3">
        <v>36299.934183806115</v>
      </c>
      <c r="J4" s="3">
        <v>36395.446673645762</v>
      </c>
      <c r="K4" s="3">
        <v>36491.210476219727</v>
      </c>
      <c r="L4" s="3">
        <v>36587.226252782792</v>
      </c>
      <c r="M4" s="3">
        <v>36683.494666329629</v>
      </c>
      <c r="N4" s="3">
        <v>36780.016381599395</v>
      </c>
      <c r="O4" s="3">
        <v>36876.792065080292</v>
      </c>
      <c r="P4" s="3">
        <v>36973.822385014202</v>
      </c>
      <c r="Q4" s="3">
        <v>37071.108011401288</v>
      </c>
      <c r="R4" s="3">
        <v>37168.649616004608</v>
      </c>
      <c r="S4" s="3">
        <v>37266.447872354773</v>
      </c>
      <c r="T4" s="3">
        <v>37364.503455754588</v>
      </c>
      <c r="U4" s="3">
        <v>37462.817043283714</v>
      </c>
      <c r="V4" s="3">
        <v>37561.389313803353</v>
      </c>
    </row>
    <row r="5" spans="1:22" x14ac:dyDescent="0.25">
      <c r="A5" t="s">
        <v>8</v>
      </c>
      <c r="B5" t="s">
        <v>10</v>
      </c>
      <c r="C5" s="3">
        <v>25053.25</v>
      </c>
      <c r="D5" s="3">
        <v>25119.170182498365</v>
      </c>
      <c r="E5" s="3">
        <v>25185.263814367994</v>
      </c>
      <c r="F5" s="3">
        <v>25251.531351989364</v>
      </c>
      <c r="G5" s="3">
        <v>25317.973252943782</v>
      </c>
      <c r="H5" s="3">
        <v>25384.589976016548</v>
      </c>
      <c r="I5" s="3">
        <v>25451.381981200113</v>
      </c>
      <c r="J5" s="3">
        <v>25518.349729697267</v>
      </c>
      <c r="K5" s="3">
        <v>25585.493683924313</v>
      </c>
      <c r="L5" s="3">
        <v>25652.814307514269</v>
      </c>
      <c r="M5" s="3">
        <v>25720.312065320064</v>
      </c>
      <c r="N5" s="3">
        <v>25787.987423417748</v>
      </c>
      <c r="O5" s="3">
        <v>25855.840849109714</v>
      </c>
      <c r="P5" s="3">
        <v>25923.872810927922</v>
      </c>
      <c r="Q5" s="3">
        <v>25992.08377863713</v>
      </c>
      <c r="R5" s="3">
        <v>26060.47422323815</v>
      </c>
      <c r="S5" s="3">
        <v>26129.044616971092</v>
      </c>
      <c r="T5" s="3">
        <v>26197.795433318617</v>
      </c>
      <c r="U5" s="3">
        <v>26266.727147009224</v>
      </c>
      <c r="V5" s="3">
        <v>26335.840234020514</v>
      </c>
    </row>
    <row r="6" spans="1:22" x14ac:dyDescent="0.25">
      <c r="A6" t="s">
        <v>8</v>
      </c>
      <c r="B6" t="s">
        <v>11</v>
      </c>
      <c r="C6" s="3">
        <v>10678.85</v>
      </c>
      <c r="D6" s="3">
        <v>10706.9482204254</v>
      </c>
      <c r="E6" s="3">
        <v>10735.120372968124</v>
      </c>
      <c r="F6" s="3">
        <v>10763.366652158567</v>
      </c>
      <c r="G6" s="3">
        <v>10791.687253038976</v>
      </c>
      <c r="H6" s="3">
        <v>10820.082371164792</v>
      </c>
      <c r="I6" s="3">
        <v>10848.552202606003</v>
      </c>
      <c r="J6" s="3">
        <v>10877.096943948496</v>
      </c>
      <c r="K6" s="3">
        <v>10905.716792295416</v>
      </c>
      <c r="L6" s="3">
        <v>10934.411945268526</v>
      </c>
      <c r="M6" s="3">
        <v>10963.182601009574</v>
      </c>
      <c r="N6" s="3">
        <v>10992.028958181654</v>
      </c>
      <c r="O6" s="3">
        <v>11020.95121597059</v>
      </c>
      <c r="P6" s="3">
        <v>11049.949574086299</v>
      </c>
      <c r="Q6" s="3">
        <v>11079.024232764174</v>
      </c>
      <c r="R6" s="3">
        <v>11108.175392766474</v>
      </c>
      <c r="S6" s="3">
        <v>11137.403255383699</v>
      </c>
      <c r="T6" s="3">
        <v>11166.708022435989</v>
      </c>
      <c r="U6" s="3">
        <v>11196.08989627451</v>
      </c>
      <c r="V6" s="3">
        <v>11225</v>
      </c>
    </row>
    <row r="7" spans="1:22" s="2" customFormat="1" x14ac:dyDescent="0.25">
      <c r="A7"/>
      <c r="B7" s="2" t="s">
        <v>21</v>
      </c>
      <c r="C7" s="2">
        <v>2.7620909441596963E-2</v>
      </c>
      <c r="D7" s="2">
        <v>3.0413679773237754E-2</v>
      </c>
      <c r="E7" s="2">
        <v>3.3335949856416178E-2</v>
      </c>
      <c r="F7" s="2">
        <v>3.6424626344509721E-2</v>
      </c>
      <c r="G7" s="2">
        <v>3.9662995846133378E-2</v>
      </c>
      <c r="H7" s="2">
        <v>4.3053674712020894E-2</v>
      </c>
      <c r="I7" s="2">
        <v>4.6638166836296527E-2</v>
      </c>
      <c r="J7" s="2">
        <v>5.0330549290999421E-2</v>
      </c>
      <c r="K7" s="2">
        <v>5.400300558456634E-2</v>
      </c>
      <c r="L7" s="2">
        <v>5.7701512249521747E-2</v>
      </c>
      <c r="M7" s="2">
        <v>6.1337894397222405E-2</v>
      </c>
      <c r="N7" s="2">
        <v>6.492063505434624E-2</v>
      </c>
      <c r="O7" s="2">
        <v>6.8434081815794134E-2</v>
      </c>
      <c r="P7" s="2">
        <v>7.1843736940417707E-2</v>
      </c>
      <c r="Q7" s="2">
        <v>7.5063333997823209E-2</v>
      </c>
      <c r="R7" s="2">
        <v>7.8075074331008187E-2</v>
      </c>
      <c r="S7" s="2">
        <v>8.0861718689859946E-2</v>
      </c>
      <c r="T7" s="2">
        <v>8.3363917121404216E-2</v>
      </c>
      <c r="U7" s="2">
        <v>8.5613289399827167E-2</v>
      </c>
      <c r="V7" s="2">
        <v>8.7619078258356395E-2</v>
      </c>
    </row>
    <row r="8" spans="1:22" s="2" customFormat="1" x14ac:dyDescent="0.25">
      <c r="A8"/>
      <c r="B8" s="2" t="s">
        <v>22</v>
      </c>
      <c r="C8" s="2">
        <v>3.0441563881796967E-2</v>
      </c>
      <c r="D8" s="2">
        <v>3.3519532644469066E-2</v>
      </c>
      <c r="E8" s="2">
        <v>3.6740225706912884E-2</v>
      </c>
      <c r="F8" s="2">
        <v>4.0144318639526604E-2</v>
      </c>
      <c r="G8" s="2">
        <v>4.3713391275059632E-2</v>
      </c>
      <c r="H8" s="2">
        <v>4.7450327146661621E-2</v>
      </c>
      <c r="I8" s="2">
        <v>5.1400868536895655E-2</v>
      </c>
      <c r="J8" s="2">
        <v>5.5470318046099275E-2</v>
      </c>
      <c r="K8" s="2">
        <v>5.951780652942059E-2</v>
      </c>
      <c r="L8" s="2">
        <v>6.3594005654817029E-2</v>
      </c>
      <c r="M8" s="2">
        <v>6.7601736091134457E-2</v>
      </c>
      <c r="N8" s="2">
        <v>7.1550347153936628E-2</v>
      </c>
      <c r="O8" s="2">
        <v>7.5422588010453651E-2</v>
      </c>
      <c r="P8" s="2">
        <v>7.918043800125843E-2</v>
      </c>
      <c r="Q8" s="2">
        <v>8.2728821145698031E-2</v>
      </c>
      <c r="R8" s="2">
        <v>8.6048121183297882E-2</v>
      </c>
      <c r="S8" s="2">
        <v>8.9119338387249961E-2</v>
      </c>
      <c r="T8" s="2">
        <v>9.187706197198009E-2</v>
      </c>
      <c r="U8" s="2">
        <v>9.4356140731220117E-2</v>
      </c>
      <c r="V8" s="2">
        <v>9.6566761268513476E-2</v>
      </c>
    </row>
    <row r="9" spans="1:22" x14ac:dyDescent="0.25">
      <c r="A9" t="s">
        <v>14</v>
      </c>
      <c r="B9" t="s">
        <v>15</v>
      </c>
      <c r="C9" s="3">
        <v>1017.0744439268167</v>
      </c>
      <c r="D9" s="3">
        <v>1931.5869375588513</v>
      </c>
      <c r="E9" s="3">
        <v>2122.7524031202674</v>
      </c>
      <c r="F9" s="3">
        <v>2325.5347233669745</v>
      </c>
      <c r="G9" s="3">
        <v>2538.9517857515066</v>
      </c>
      <c r="H9" s="3">
        <v>2763.2512851366955</v>
      </c>
      <c r="I9" s="3">
        <v>3001.1855259089148</v>
      </c>
      <c r="J9" s="3">
        <v>3247.3137982937678</v>
      </c>
      <c r="K9" s="3">
        <v>3493.4275061743992</v>
      </c>
      <c r="L9" s="3">
        <v>3742.5035019350034</v>
      </c>
      <c r="M9" s="3">
        <v>3988.8260703857864</v>
      </c>
      <c r="N9" s="3">
        <v>4232.9214733495819</v>
      </c>
      <c r="O9" s="3">
        <v>4473.743837311993</v>
      </c>
      <c r="P9" s="3">
        <v>4709.0011729688758</v>
      </c>
      <c r="Q9" s="3">
        <v>4932.975412456065</v>
      </c>
      <c r="R9" s="3">
        <v>5144.3999256081661</v>
      </c>
      <c r="S9" s="3">
        <v>5342.0321933800806</v>
      </c>
      <c r="T9" s="3">
        <v>5521.8278439242185</v>
      </c>
      <c r="U9" s="3">
        <v>5685.7420004911883</v>
      </c>
      <c r="V9" s="3">
        <v>5834.2611064630983</v>
      </c>
    </row>
    <row r="10" spans="1:22" x14ac:dyDescent="0.25">
      <c r="A10" t="s">
        <v>14</v>
      </c>
      <c r="B10" t="s">
        <v>16</v>
      </c>
      <c r="C10" s="3">
        <v>691.99354946768915</v>
      </c>
      <c r="D10" s="3">
        <v>1089.6040926246233</v>
      </c>
      <c r="E10" s="3">
        <v>1197.4401260922414</v>
      </c>
      <c r="F10" s="3">
        <v>1311.8292026367174</v>
      </c>
      <c r="G10" s="3">
        <v>1432.2173146540806</v>
      </c>
      <c r="H10" s="3">
        <v>1558.7441862908433</v>
      </c>
      <c r="I10" s="3">
        <v>1692.962386610933</v>
      </c>
      <c r="J10" s="3">
        <v>1831.8028227758689</v>
      </c>
      <c r="K10" s="3">
        <v>1970.6350431348797</v>
      </c>
      <c r="L10" s="3">
        <v>2111.1382838009699</v>
      </c>
      <c r="M10" s="3">
        <v>2250.0883219643979</v>
      </c>
      <c r="N10" s="3">
        <v>2387.7820208026906</v>
      </c>
      <c r="O10" s="3">
        <v>2523.6294052857324</v>
      </c>
      <c r="P10" s="3">
        <v>2656.337569110688</v>
      </c>
      <c r="Q10" s="3">
        <v>2782.6809623291947</v>
      </c>
      <c r="R10" s="3">
        <v>2901.9450815527589</v>
      </c>
      <c r="S10" s="3">
        <v>3013.4290244246813</v>
      </c>
      <c r="T10" s="3">
        <v>3114.851369367947</v>
      </c>
      <c r="U10" s="3">
        <v>3207.314997259426</v>
      </c>
      <c r="V10" s="3">
        <v>3291.0943097787276</v>
      </c>
    </row>
    <row r="11" spans="1:22" x14ac:dyDescent="0.25">
      <c r="A11" t="s">
        <v>14</v>
      </c>
      <c r="B11" t="s">
        <v>26</v>
      </c>
      <c r="C11" s="3">
        <v>325.08089445912753</v>
      </c>
      <c r="D11" s="3">
        <v>841.98284493422796</v>
      </c>
      <c r="E11" s="3">
        <v>925.31227702802585</v>
      </c>
      <c r="F11" s="3">
        <v>1013.705520730257</v>
      </c>
      <c r="G11" s="3">
        <v>1106.734471097426</v>
      </c>
      <c r="H11" s="3">
        <v>1204.5070988458524</v>
      </c>
      <c r="I11" s="3">
        <v>1308.2231392979818</v>
      </c>
      <c r="J11" s="3">
        <v>1415.5109755178989</v>
      </c>
      <c r="K11" s="3">
        <v>1522.7924630395198</v>
      </c>
      <c r="L11" s="3">
        <v>1631.3652181340335</v>
      </c>
      <c r="M11" s="3">
        <v>1738.7377484213885</v>
      </c>
      <c r="N11" s="3">
        <v>1845.1394525468916</v>
      </c>
      <c r="O11" s="3">
        <v>1950.1144320262601</v>
      </c>
      <c r="P11" s="3">
        <v>2052.6636038581873</v>
      </c>
      <c r="Q11" s="3">
        <v>2150.2944501268703</v>
      </c>
      <c r="R11" s="3">
        <v>2242.4548440554072</v>
      </c>
      <c r="S11" s="3">
        <v>2328.6031689553988</v>
      </c>
      <c r="T11" s="3">
        <v>2406.9764745562716</v>
      </c>
      <c r="U11" s="3">
        <v>2478.4270032317622</v>
      </c>
      <c r="V11" s="3">
        <v>2543.1667966843711</v>
      </c>
    </row>
    <row r="12" spans="1:22" x14ac:dyDescent="0.2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 t="s">
        <v>17</v>
      </c>
      <c r="B13" t="s">
        <v>18</v>
      </c>
      <c r="C13" s="3">
        <v>20.24184464</v>
      </c>
      <c r="D13" s="3">
        <v>34.197071209999997</v>
      </c>
      <c r="E13" s="3">
        <v>49.610337399999999</v>
      </c>
      <c r="F13" s="3">
        <v>66.207303550000006</v>
      </c>
      <c r="G13" s="3">
        <v>83.812926669999996</v>
      </c>
      <c r="H13" s="3">
        <v>102.3041589</v>
      </c>
      <c r="I13" s="3">
        <v>121.58899649999999</v>
      </c>
      <c r="J13" s="3">
        <v>141.59562389999999</v>
      </c>
      <c r="K13" s="3">
        <v>162.2661731</v>
      </c>
      <c r="L13" s="3">
        <v>183.55285910000001</v>
      </c>
      <c r="M13" s="3">
        <v>205.41544730000001</v>
      </c>
      <c r="N13" s="3">
        <v>227.81951950000001</v>
      </c>
      <c r="O13" s="3">
        <v>250.73524320000001</v>
      </c>
      <c r="P13" s="3">
        <v>274.13647200000003</v>
      </c>
      <c r="Q13" s="3">
        <v>298.00007099999999</v>
      </c>
      <c r="R13" s="3">
        <v>303.9600724</v>
      </c>
      <c r="S13" s="3">
        <v>310.03927379999999</v>
      </c>
      <c r="T13" s="3">
        <v>316.24005929999998</v>
      </c>
      <c r="U13" s="3">
        <v>322.56486050000001</v>
      </c>
      <c r="V13" s="3">
        <v>329.01615770000001</v>
      </c>
    </row>
    <row r="14" spans="1:22" x14ac:dyDescent="0.25">
      <c r="A14" t="s">
        <v>17</v>
      </c>
      <c r="B14" t="s">
        <v>19</v>
      </c>
      <c r="C14" s="3"/>
      <c r="D14" s="3"/>
      <c r="E14" s="3">
        <v>3.6042929180000001</v>
      </c>
      <c r="F14" s="3">
        <v>13.100193920000001</v>
      </c>
      <c r="G14" s="3">
        <v>27.869195399999999</v>
      </c>
      <c r="H14" s="3">
        <v>47.614077049999999</v>
      </c>
      <c r="I14" s="3">
        <v>72.137723449999996</v>
      </c>
      <c r="J14" s="3">
        <v>101.2936164</v>
      </c>
      <c r="K14" s="3">
        <v>134.96576150000001</v>
      </c>
      <c r="L14" s="3">
        <v>173.05853239999999</v>
      </c>
      <c r="M14" s="3">
        <v>215.49082440000001</v>
      </c>
      <c r="N14" s="3">
        <v>262.19238769999998</v>
      </c>
      <c r="O14" s="3">
        <v>313.10137850000001</v>
      </c>
      <c r="P14" s="3">
        <v>368.16264580000001</v>
      </c>
      <c r="Q14" s="3">
        <v>427.3264863</v>
      </c>
      <c r="R14" s="3">
        <v>490.54771299999999</v>
      </c>
      <c r="S14" s="3">
        <v>557.78494039999998</v>
      </c>
      <c r="T14" s="3">
        <v>629.00002429999995</v>
      </c>
      <c r="U14" s="3">
        <v>641.58002480000005</v>
      </c>
      <c r="V14" s="3">
        <v>654.41162529999997</v>
      </c>
    </row>
    <row r="16" spans="1:22" ht="21" x14ac:dyDescent="0.35">
      <c r="B16" s="9" t="s">
        <v>27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B17" t="s">
        <v>28</v>
      </c>
      <c r="C17" s="3">
        <f>SUM($C$9:C9)</f>
        <v>1017.0744439268167</v>
      </c>
      <c r="D17" s="3">
        <f>SUM($C$9:D9)</f>
        <v>2948.6613814856682</v>
      </c>
      <c r="E17" s="3">
        <f>SUM($C$9:E9)</f>
        <v>5071.4137846059357</v>
      </c>
      <c r="F17" s="3">
        <f>SUM($C$9:F9)</f>
        <v>7396.9485079729102</v>
      </c>
      <c r="G17" s="3">
        <f>SUM($C$9:G9)</f>
        <v>9935.9002937244168</v>
      </c>
      <c r="H17" s="3">
        <f>SUM($C$9:H9)</f>
        <v>12699.151578861112</v>
      </c>
      <c r="I17" s="3">
        <f>SUM($C$9:I9)</f>
        <v>15700.337104770028</v>
      </c>
      <c r="J17" s="3">
        <f>SUM($C$9:J9)</f>
        <v>18947.650903063797</v>
      </c>
      <c r="K17" s="3">
        <f>SUM($C$9:K9)</f>
        <v>22441.078409238195</v>
      </c>
      <c r="L17" s="3">
        <f>SUM($C$9:L9)</f>
        <v>26183.581911173198</v>
      </c>
      <c r="M17" s="3">
        <f>SUM($C$9:M9)</f>
        <v>30172.407981558983</v>
      </c>
      <c r="N17" s="3">
        <f>SUM($C$9:N9)</f>
        <v>34405.329454908562</v>
      </c>
      <c r="O17" s="3">
        <f>SUM($C$9:O9)</f>
        <v>38879.073292220557</v>
      </c>
      <c r="P17" s="3">
        <f>SUM($C$9:P9)</f>
        <v>43588.074465189435</v>
      </c>
      <c r="Q17" s="3">
        <f>SUM($C$9:Q9)</f>
        <v>48521.049877645499</v>
      </c>
      <c r="R17" s="3">
        <f>SUM($C$9:R9)</f>
        <v>53665.449803253665</v>
      </c>
      <c r="S17" s="3">
        <f>SUM($C$9:S9)</f>
        <v>59007.481996633745</v>
      </c>
      <c r="T17" s="3">
        <f>SUM($C$9:T9)</f>
        <v>64529.309840557966</v>
      </c>
      <c r="U17" s="3">
        <f>SUM($C$9:U9)</f>
        <v>70215.05184104915</v>
      </c>
      <c r="V17" s="3">
        <f>SUM($C$9:V9)</f>
        <v>76049.312947512255</v>
      </c>
    </row>
    <row r="18" spans="2:22" ht="157.5" x14ac:dyDescent="0.25">
      <c r="B18" s="4" t="s">
        <v>29</v>
      </c>
      <c r="C18" s="3">
        <f>MIN(C17,$V$4)</f>
        <v>1017.0744439268167</v>
      </c>
      <c r="D18" s="3">
        <f t="shared" ref="D18:V18" si="0">MIN(D17,$V$4)</f>
        <v>2948.6613814856682</v>
      </c>
      <c r="E18" s="3">
        <f t="shared" si="0"/>
        <v>5071.4137846059357</v>
      </c>
      <c r="F18" s="3">
        <f t="shared" si="0"/>
        <v>7396.9485079729102</v>
      </c>
      <c r="G18" s="3">
        <f t="shared" si="0"/>
        <v>9935.9002937244168</v>
      </c>
      <c r="H18" s="3">
        <f t="shared" si="0"/>
        <v>12699.151578861112</v>
      </c>
      <c r="I18" s="3">
        <f t="shared" si="0"/>
        <v>15700.337104770028</v>
      </c>
      <c r="J18" s="3">
        <f t="shared" si="0"/>
        <v>18947.650903063797</v>
      </c>
      <c r="K18" s="3">
        <f t="shared" si="0"/>
        <v>22441.078409238195</v>
      </c>
      <c r="L18" s="3">
        <f t="shared" si="0"/>
        <v>26183.581911173198</v>
      </c>
      <c r="M18" s="3">
        <f t="shared" si="0"/>
        <v>30172.407981558983</v>
      </c>
      <c r="N18" s="3">
        <f t="shared" si="0"/>
        <v>34405.329454908562</v>
      </c>
      <c r="O18" s="3">
        <f t="shared" si="0"/>
        <v>37561.389313803353</v>
      </c>
      <c r="P18" s="3">
        <f t="shared" si="0"/>
        <v>37561.389313803353</v>
      </c>
      <c r="Q18" s="3">
        <f t="shared" si="0"/>
        <v>37561.389313803353</v>
      </c>
      <c r="R18" s="3">
        <f t="shared" si="0"/>
        <v>37561.389313803353</v>
      </c>
      <c r="S18" s="3">
        <f t="shared" si="0"/>
        <v>37561.389313803353</v>
      </c>
      <c r="T18" s="3">
        <f t="shared" si="0"/>
        <v>37561.389313803353</v>
      </c>
      <c r="U18" s="3">
        <f t="shared" si="0"/>
        <v>37561.389313803353</v>
      </c>
      <c r="V18" s="3">
        <f t="shared" si="0"/>
        <v>37561.389313803353</v>
      </c>
    </row>
    <row r="19" spans="2:22" ht="47.25" x14ac:dyDescent="0.25">
      <c r="B19" s="4" t="s">
        <v>31</v>
      </c>
      <c r="C19" s="5">
        <f xml:space="preserve"> C10/C9</f>
        <v>0.68037649908493947</v>
      </c>
      <c r="D19" s="5">
        <f t="shared" ref="D19:V19" si="1" xml:space="preserve"> D10/D9</f>
        <v>0.5640978779871384</v>
      </c>
      <c r="E19" s="5">
        <f t="shared" si="1"/>
        <v>0.5640978779871384</v>
      </c>
      <c r="F19" s="5">
        <f t="shared" si="1"/>
        <v>0.5640978779871384</v>
      </c>
      <c r="G19" s="5">
        <f t="shared" si="1"/>
        <v>0.5640978779871384</v>
      </c>
      <c r="H19" s="5">
        <f t="shared" si="1"/>
        <v>0.56409787798713851</v>
      </c>
      <c r="I19" s="5">
        <f t="shared" si="1"/>
        <v>0.56409787798713851</v>
      </c>
      <c r="J19" s="5">
        <f t="shared" si="1"/>
        <v>0.5640978779871384</v>
      </c>
      <c r="K19" s="5">
        <f t="shared" si="1"/>
        <v>0.56409787798713851</v>
      </c>
      <c r="L19" s="5">
        <f t="shared" si="1"/>
        <v>0.5640978779871384</v>
      </c>
      <c r="M19" s="5">
        <f t="shared" si="1"/>
        <v>0.5640978779871384</v>
      </c>
      <c r="N19" s="5">
        <f t="shared" si="1"/>
        <v>0.5640978779871384</v>
      </c>
      <c r="O19" s="5">
        <f t="shared" si="1"/>
        <v>0.56409787798713829</v>
      </c>
      <c r="P19" s="5">
        <f t="shared" si="1"/>
        <v>0.56409787798713829</v>
      </c>
      <c r="Q19" s="5">
        <f t="shared" si="1"/>
        <v>0.56409787798713829</v>
      </c>
      <c r="R19" s="7">
        <f t="shared" si="1"/>
        <v>0.5640978779871384</v>
      </c>
      <c r="S19" s="7">
        <f t="shared" si="1"/>
        <v>0.56409787798713829</v>
      </c>
      <c r="T19" s="7">
        <f t="shared" si="1"/>
        <v>0.56409787798713829</v>
      </c>
      <c r="U19" s="7">
        <f t="shared" si="1"/>
        <v>0.56409787798713829</v>
      </c>
      <c r="V19" s="7">
        <f t="shared" si="1"/>
        <v>0.5640978779871384</v>
      </c>
    </row>
    <row r="20" spans="2:22" ht="31.5" x14ac:dyDescent="0.25">
      <c r="B20" s="4" t="s">
        <v>32</v>
      </c>
      <c r="C20" s="5">
        <f>C11/C9</f>
        <v>0.31962350091506048</v>
      </c>
      <c r="D20" s="5">
        <f t="shared" ref="D20:V20" si="2">D11/D9</f>
        <v>0.43590212201286155</v>
      </c>
      <c r="E20" s="5">
        <f t="shared" si="2"/>
        <v>0.43590212201286155</v>
      </c>
      <c r="F20" s="5">
        <f t="shared" si="2"/>
        <v>0.43590212201286149</v>
      </c>
      <c r="G20" s="5">
        <f t="shared" si="2"/>
        <v>0.43590212201286155</v>
      </c>
      <c r="H20" s="5">
        <f t="shared" si="2"/>
        <v>0.43590212201286155</v>
      </c>
      <c r="I20" s="5">
        <f t="shared" si="2"/>
        <v>0.43590212201286155</v>
      </c>
      <c r="J20" s="5">
        <f t="shared" si="2"/>
        <v>0.43590212201286155</v>
      </c>
      <c r="K20" s="5">
        <f t="shared" si="2"/>
        <v>0.4359021220128616</v>
      </c>
      <c r="L20" s="5">
        <f t="shared" si="2"/>
        <v>0.43590212201286155</v>
      </c>
      <c r="M20" s="5">
        <f t="shared" si="2"/>
        <v>0.43590212201286166</v>
      </c>
      <c r="N20" s="5">
        <f t="shared" si="2"/>
        <v>0.43590212201286166</v>
      </c>
      <c r="O20" s="5">
        <f t="shared" si="2"/>
        <v>0.4359021220128616</v>
      </c>
      <c r="P20" s="5">
        <f t="shared" si="2"/>
        <v>0.4359021220128616</v>
      </c>
      <c r="Q20" s="5">
        <f t="shared" si="2"/>
        <v>0.43590212201286166</v>
      </c>
      <c r="R20" s="7">
        <f t="shared" si="2"/>
        <v>0.43590212201286166</v>
      </c>
      <c r="S20" s="7">
        <f t="shared" si="2"/>
        <v>0.43590212201286166</v>
      </c>
      <c r="T20" s="7">
        <f t="shared" si="2"/>
        <v>0.43590212201286166</v>
      </c>
      <c r="U20" s="7">
        <f t="shared" si="2"/>
        <v>0.43590212201286166</v>
      </c>
      <c r="V20" s="7">
        <f t="shared" si="2"/>
        <v>0.43590212201286171</v>
      </c>
    </row>
    <row r="21" spans="2:22" x14ac:dyDescent="0.25">
      <c r="B21" t="s">
        <v>30</v>
      </c>
      <c r="C21" s="3">
        <f>C18*C19</f>
        <v>691.99354946768915</v>
      </c>
      <c r="D21" s="3">
        <f t="shared" ref="D21:V21" si="3">D18*D19</f>
        <v>1663.3336281986894</v>
      </c>
      <c r="E21" s="3">
        <f t="shared" si="3"/>
        <v>2860.7737542909308</v>
      </c>
      <c r="F21" s="3">
        <f t="shared" si="3"/>
        <v>4172.6029569276479</v>
      </c>
      <c r="G21" s="3">
        <f t="shared" si="3"/>
        <v>5604.8202715817288</v>
      </c>
      <c r="H21" s="3">
        <f t="shared" si="3"/>
        <v>7163.5644578725733</v>
      </c>
      <c r="I21" s="3">
        <f t="shared" si="3"/>
        <v>8856.5268444835056</v>
      </c>
      <c r="J21" s="3">
        <f t="shared" si="3"/>
        <v>10688.329667259375</v>
      </c>
      <c r="K21" s="3">
        <f t="shared" si="3"/>
        <v>12658.964710394255</v>
      </c>
      <c r="L21" s="3">
        <f t="shared" si="3"/>
        <v>14770.102994195222</v>
      </c>
      <c r="M21" s="3">
        <f t="shared" si="3"/>
        <v>17020.19131615962</v>
      </c>
      <c r="N21" s="3">
        <f t="shared" si="3"/>
        <v>19407.97333696231</v>
      </c>
      <c r="O21" s="3">
        <f t="shared" si="3"/>
        <v>21188.300006165242</v>
      </c>
      <c r="P21" s="3">
        <f t="shared" si="3"/>
        <v>21188.300006165242</v>
      </c>
      <c r="Q21" s="3">
        <f t="shared" si="3"/>
        <v>21188.300006165242</v>
      </c>
      <c r="R21" s="6">
        <f t="shared" si="3"/>
        <v>21188.300006165249</v>
      </c>
      <c r="S21" s="6">
        <f t="shared" si="3"/>
        <v>21188.300006165242</v>
      </c>
      <c r="T21" s="6">
        <f t="shared" si="3"/>
        <v>21188.300006165242</v>
      </c>
      <c r="U21" s="6">
        <f t="shared" si="3"/>
        <v>21188.300006165242</v>
      </c>
      <c r="V21" s="6">
        <f t="shared" si="3"/>
        <v>21188.300006165249</v>
      </c>
    </row>
    <row r="22" spans="2:22" x14ac:dyDescent="0.25">
      <c r="B22" t="s">
        <v>33</v>
      </c>
      <c r="C22" s="3">
        <f>C18*C20</f>
        <v>325.08089445912753</v>
      </c>
      <c r="D22" s="3">
        <f t="shared" ref="D22:V22" si="4">D18*D20</f>
        <v>1285.3277532869786</v>
      </c>
      <c r="E22" s="3">
        <f t="shared" si="4"/>
        <v>2210.6400303150044</v>
      </c>
      <c r="F22" s="3">
        <f t="shared" si="4"/>
        <v>3224.3455510452613</v>
      </c>
      <c r="G22" s="3">
        <f t="shared" si="4"/>
        <v>4331.080022142688</v>
      </c>
      <c r="H22" s="3">
        <f t="shared" si="4"/>
        <v>5535.5871209885399</v>
      </c>
      <c r="I22" s="3">
        <f t="shared" si="4"/>
        <v>6843.810260286522</v>
      </c>
      <c r="J22" s="3">
        <f t="shared" si="4"/>
        <v>8259.321235804422</v>
      </c>
      <c r="K22" s="3">
        <f t="shared" si="4"/>
        <v>9782.1136988439412</v>
      </c>
      <c r="L22" s="3">
        <f t="shared" si="4"/>
        <v>11413.478916977974</v>
      </c>
      <c r="M22" s="3">
        <f t="shared" si="4"/>
        <v>13152.216665399365</v>
      </c>
      <c r="N22" s="3">
        <f t="shared" si="4"/>
        <v>14997.356117946256</v>
      </c>
      <c r="O22" s="3">
        <f t="shared" si="4"/>
        <v>16373.089307638105</v>
      </c>
      <c r="P22" s="3">
        <f t="shared" si="4"/>
        <v>16373.089307638105</v>
      </c>
      <c r="Q22" s="3">
        <f t="shared" si="4"/>
        <v>16373.089307638107</v>
      </c>
      <c r="R22" s="6">
        <f t="shared" si="4"/>
        <v>16373.089307638107</v>
      </c>
      <c r="S22" s="6">
        <f t="shared" si="4"/>
        <v>16373.089307638107</v>
      </c>
      <c r="T22" s="6">
        <f t="shared" si="4"/>
        <v>16373.089307638107</v>
      </c>
      <c r="U22" s="6">
        <f t="shared" si="4"/>
        <v>16373.089307638107</v>
      </c>
      <c r="V22" s="6">
        <f t="shared" si="4"/>
        <v>16373.089307638109</v>
      </c>
    </row>
    <row r="23" spans="2:22" x14ac:dyDescent="0.25">
      <c r="C23" s="3">
        <f>C21</f>
        <v>691.99354946768915</v>
      </c>
      <c r="D23" s="3">
        <f>D10-C10</f>
        <v>397.61054315693411</v>
      </c>
      <c r="E23" s="3">
        <f t="shared" ref="E23:V23" si="5">E10-D10</f>
        <v>107.83603346761811</v>
      </c>
      <c r="F23" s="3">
        <f t="shared" si="5"/>
        <v>114.38907654447598</v>
      </c>
      <c r="G23" s="3">
        <f t="shared" si="5"/>
        <v>120.38811201736326</v>
      </c>
      <c r="H23" s="3">
        <f t="shared" si="5"/>
        <v>126.52687163676273</v>
      </c>
      <c r="I23" s="3">
        <f t="shared" si="5"/>
        <v>134.21820032008964</v>
      </c>
      <c r="J23" s="3">
        <f t="shared" si="5"/>
        <v>138.84043616493591</v>
      </c>
      <c r="K23" s="3">
        <f t="shared" si="5"/>
        <v>138.83222035901076</v>
      </c>
      <c r="L23" s="3">
        <f t="shared" si="5"/>
        <v>140.50324066609028</v>
      </c>
      <c r="M23" s="3">
        <f t="shared" si="5"/>
        <v>138.95003816342796</v>
      </c>
      <c r="N23" s="3">
        <f t="shared" si="5"/>
        <v>137.69369883829268</v>
      </c>
      <c r="O23" s="3">
        <f t="shared" si="5"/>
        <v>135.84738448304188</v>
      </c>
      <c r="P23" s="3">
        <f t="shared" si="5"/>
        <v>132.70816382495559</v>
      </c>
      <c r="Q23" s="3">
        <f t="shared" si="5"/>
        <v>126.34339321850666</v>
      </c>
      <c r="R23" s="3">
        <f t="shared" si="5"/>
        <v>119.26411922356419</v>
      </c>
      <c r="S23" s="3">
        <f t="shared" si="5"/>
        <v>111.48394287192241</v>
      </c>
      <c r="T23" s="3">
        <f t="shared" si="5"/>
        <v>101.42234494326567</v>
      </c>
      <c r="U23" s="3">
        <f t="shared" si="5"/>
        <v>92.463627891479064</v>
      </c>
      <c r="V23" s="3">
        <f t="shared" si="5"/>
        <v>83.779312519301584</v>
      </c>
    </row>
    <row r="24" spans="2:22" x14ac:dyDescent="0.25">
      <c r="C24" s="3">
        <f>C22</f>
        <v>325.08089445912753</v>
      </c>
      <c r="D24" s="3">
        <f>D11-C11</f>
        <v>516.90195047510042</v>
      </c>
      <c r="E24" s="3">
        <f t="shared" ref="E24:V24" si="6">E11-D11</f>
        <v>83.329432093797891</v>
      </c>
      <c r="F24" s="3">
        <f t="shared" si="6"/>
        <v>88.393243702231189</v>
      </c>
      <c r="G24" s="3">
        <f t="shared" si="6"/>
        <v>93.028950367168932</v>
      </c>
      <c r="H24" s="3">
        <f t="shared" si="6"/>
        <v>97.77262774842643</v>
      </c>
      <c r="I24" s="3">
        <f t="shared" si="6"/>
        <v>103.71604045212939</v>
      </c>
      <c r="J24" s="3">
        <f t="shared" si="6"/>
        <v>107.28783621991715</v>
      </c>
      <c r="K24" s="3">
        <f t="shared" si="6"/>
        <v>107.28148752162087</v>
      </c>
      <c r="L24" s="3">
        <f t="shared" si="6"/>
        <v>108.5727550945137</v>
      </c>
      <c r="M24" s="3">
        <f t="shared" si="6"/>
        <v>107.37253028735495</v>
      </c>
      <c r="N24" s="3">
        <f t="shared" si="6"/>
        <v>106.4017041255031</v>
      </c>
      <c r="O24" s="3">
        <f t="shared" si="6"/>
        <v>104.97497947936859</v>
      </c>
      <c r="P24" s="3">
        <f t="shared" si="6"/>
        <v>102.5491718319272</v>
      </c>
      <c r="Q24" s="3">
        <f t="shared" si="6"/>
        <v>97.630846268682944</v>
      </c>
      <c r="R24" s="3">
        <f t="shared" si="6"/>
        <v>92.160393928536905</v>
      </c>
      <c r="S24" s="3">
        <f t="shared" si="6"/>
        <v>86.148324899991621</v>
      </c>
      <c r="T24" s="3">
        <f t="shared" si="6"/>
        <v>78.373305600872754</v>
      </c>
      <c r="U24" s="3">
        <f t="shared" si="6"/>
        <v>71.450528675490659</v>
      </c>
      <c r="V24" s="3">
        <f t="shared" si="6"/>
        <v>64.739793452608865</v>
      </c>
    </row>
  </sheetData>
  <mergeCells count="1">
    <mergeCell ref="B16:V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B1EB0-D52E-F04C-A187-E72494199B01}">
  <sheetPr>
    <tabColor theme="9"/>
  </sheetPr>
  <dimension ref="A1:V34"/>
  <sheetViews>
    <sheetView tabSelected="1" zoomScale="69" zoomScaleNormal="69" workbookViewId="0">
      <selection activeCell="G38" sqref="G38"/>
    </sheetView>
  </sheetViews>
  <sheetFormatPr defaultColWidth="10.75" defaultRowHeight="15.75" x14ac:dyDescent="0.25"/>
  <cols>
    <col min="2" max="2" width="31.75" customWidth="1"/>
    <col min="3" max="22" width="13.625" bestFit="1" customWidth="1"/>
  </cols>
  <sheetData>
    <row r="1" spans="1:22" x14ac:dyDescent="0.25">
      <c r="A1">
        <v>7.4954413636607597E-4</v>
      </c>
      <c r="B1" t="s">
        <v>6</v>
      </c>
      <c r="C1" t="s">
        <v>20</v>
      </c>
    </row>
    <row r="2" spans="1:22" x14ac:dyDescent="0.25">
      <c r="A2" t="s">
        <v>7</v>
      </c>
      <c r="B2" t="s">
        <v>2</v>
      </c>
      <c r="C2" t="s">
        <v>0</v>
      </c>
    </row>
    <row r="3" spans="1:22" x14ac:dyDescent="0.25">
      <c r="B3" t="s">
        <v>1</v>
      </c>
      <c r="C3" s="8">
        <v>2023</v>
      </c>
      <c r="D3" s="8">
        <v>2024</v>
      </c>
      <c r="E3" s="8">
        <v>2025</v>
      </c>
      <c r="F3" s="8">
        <v>2026</v>
      </c>
      <c r="G3" s="8">
        <v>2027</v>
      </c>
      <c r="H3" s="8">
        <v>2028</v>
      </c>
      <c r="I3" s="8">
        <v>2029</v>
      </c>
      <c r="J3" s="8">
        <v>2030</v>
      </c>
      <c r="K3" s="8">
        <v>2031</v>
      </c>
      <c r="L3" s="8">
        <v>2032</v>
      </c>
      <c r="M3" s="8">
        <v>2033</v>
      </c>
      <c r="N3" s="8">
        <v>2034</v>
      </c>
      <c r="O3" s="8">
        <v>2035</v>
      </c>
      <c r="P3" s="8">
        <v>2036</v>
      </c>
      <c r="Q3" s="8">
        <v>2037</v>
      </c>
      <c r="R3" s="8">
        <v>2038</v>
      </c>
      <c r="S3" s="8">
        <v>2039</v>
      </c>
      <c r="T3" s="8">
        <v>2040</v>
      </c>
      <c r="U3" s="8">
        <v>2041</v>
      </c>
      <c r="V3" s="8">
        <v>2042</v>
      </c>
    </row>
    <row r="4" spans="1:22" x14ac:dyDescent="0.25">
      <c r="A4" t="s">
        <v>8</v>
      </c>
      <c r="B4" t="s">
        <v>9</v>
      </c>
      <c r="C4" s="3">
        <v>56328.000000000007</v>
      </c>
      <c r="D4" s="3">
        <v>56370.220322113237</v>
      </c>
      <c r="E4" s="3">
        <v>56412.47229022134</v>
      </c>
      <c r="F4" s="3">
        <v>56454.755928044389</v>
      </c>
      <c r="G4" s="3">
        <v>56497.071259320233</v>
      </c>
      <c r="H4" s="3">
        <v>56539.41830780451</v>
      </c>
      <c r="I4" s="3">
        <v>56581.797097270675</v>
      </c>
      <c r="J4" s="3">
        <v>56624.207651509991</v>
      </c>
      <c r="K4" s="3">
        <v>56666.649994331558</v>
      </c>
      <c r="L4" s="3">
        <v>56709.124149562318</v>
      </c>
      <c r="M4" s="3">
        <v>56751.630141047077</v>
      </c>
      <c r="N4" s="3">
        <v>56794.167992648516</v>
      </c>
      <c r="O4" s="3">
        <v>56836.737728247193</v>
      </c>
      <c r="P4" s="3">
        <v>56879.339371741575</v>
      </c>
      <c r="Q4" s="3">
        <v>56921.972947048038</v>
      </c>
      <c r="R4" s="3">
        <v>56964.638478100889</v>
      </c>
      <c r="S4" s="3">
        <v>57007.335988852363</v>
      </c>
      <c r="T4" s="3">
        <v>57050.065503272657</v>
      </c>
      <c r="U4" s="3">
        <v>57092.827045349935</v>
      </c>
      <c r="V4" s="3">
        <v>57135.620639090303</v>
      </c>
    </row>
    <row r="5" spans="1:22" x14ac:dyDescent="0.25">
      <c r="A5" t="s">
        <v>8</v>
      </c>
      <c r="B5" t="s">
        <v>10</v>
      </c>
      <c r="C5" s="3">
        <v>44867</v>
      </c>
      <c r="D5" s="3">
        <v>44900.629796766334</v>
      </c>
      <c r="E5" s="3">
        <v>44934.284800549642</v>
      </c>
      <c r="F5" s="3">
        <v>44967.9650302437</v>
      </c>
      <c r="G5" s="3">
        <v>45001.670504756432</v>
      </c>
      <c r="H5" s="3">
        <v>45035.401243009954</v>
      </c>
      <c r="I5" s="3">
        <v>45069.157263940542</v>
      </c>
      <c r="J5" s="3">
        <v>45102.938586498691</v>
      </c>
      <c r="K5" s="3">
        <v>45136.745229649081</v>
      </c>
      <c r="L5" s="3">
        <v>45170.577212370612</v>
      </c>
      <c r="M5" s="3">
        <v>45204.434553656414</v>
      </c>
      <c r="N5" s="3">
        <v>45238.31727251385</v>
      </c>
      <c r="O5" s="3">
        <v>45272.225387964529</v>
      </c>
      <c r="P5" s="3">
        <v>45306.158919044319</v>
      </c>
      <c r="Q5" s="3">
        <v>45340.11788480336</v>
      </c>
      <c r="R5" s="3">
        <v>45374.102304306063</v>
      </c>
      <c r="S5" s="3">
        <v>45408.112196631133</v>
      </c>
      <c r="T5" s="3">
        <v>45442.14758087157</v>
      </c>
      <c r="U5" s="3">
        <v>45476.208476134692</v>
      </c>
      <c r="V5" s="3">
        <v>45510.29490154214</v>
      </c>
    </row>
    <row r="6" spans="1:22" x14ac:dyDescent="0.25">
      <c r="A6" t="s">
        <v>8</v>
      </c>
      <c r="B6" t="s">
        <v>11</v>
      </c>
      <c r="C6" s="3">
        <v>11460.8</v>
      </c>
      <c r="D6" s="3">
        <v>11469.390375438064</v>
      </c>
      <c r="E6" s="3">
        <v>11477.987189741667</v>
      </c>
      <c r="F6" s="3">
        <v>11486.590447737022</v>
      </c>
      <c r="G6" s="3">
        <v>11495.200154253962</v>
      </c>
      <c r="H6" s="3">
        <v>11503.816314125937</v>
      </c>
      <c r="I6" s="3">
        <v>11512.438932190023</v>
      </c>
      <c r="J6" s="3">
        <v>11521.068013286918</v>
      </c>
      <c r="K6" s="3">
        <v>11529.703562260953</v>
      </c>
      <c r="L6" s="3">
        <v>11538.345583960085</v>
      </c>
      <c r="M6" s="3">
        <v>11546.994083235908</v>
      </c>
      <c r="N6" s="3">
        <v>11555.649064943651</v>
      </c>
      <c r="O6" s="3">
        <v>11564.310533942184</v>
      </c>
      <c r="P6" s="3">
        <v>11572.978495094016</v>
      </c>
      <c r="Q6" s="3">
        <v>11581.652953265304</v>
      </c>
      <c r="R6" s="3">
        <v>11590.333913325851</v>
      </c>
      <c r="S6" s="3">
        <v>11599.021380149108</v>
      </c>
      <c r="T6" s="3">
        <v>11607.715358612184</v>
      </c>
      <c r="U6" s="3">
        <v>11616.415853595838</v>
      </c>
      <c r="V6" s="3">
        <v>11626</v>
      </c>
    </row>
    <row r="7" spans="1:22" x14ac:dyDescent="0.25">
      <c r="B7" t="s">
        <v>12</v>
      </c>
      <c r="C7" s="2">
        <v>2.7620909441596963E-2</v>
      </c>
      <c r="D7" s="2">
        <v>3.0413679773237754E-2</v>
      </c>
      <c r="E7" s="2">
        <v>3.3335949856416178E-2</v>
      </c>
      <c r="F7" s="2">
        <v>3.6424626344509721E-2</v>
      </c>
      <c r="G7" s="2">
        <v>3.9662995846133378E-2</v>
      </c>
      <c r="H7" s="2">
        <v>4.3053674712020894E-2</v>
      </c>
      <c r="I7" s="2">
        <v>4.6638166836296527E-2</v>
      </c>
      <c r="J7" s="2">
        <v>5.0330549290999421E-2</v>
      </c>
      <c r="K7" s="2">
        <v>5.400300558456634E-2</v>
      </c>
      <c r="L7" s="2">
        <v>5.7701512249521747E-2</v>
      </c>
      <c r="M7" s="2">
        <v>6.1337894397222405E-2</v>
      </c>
      <c r="N7" s="2">
        <v>6.492063505434624E-2</v>
      </c>
      <c r="O7" s="2">
        <v>6.8434081815794134E-2</v>
      </c>
      <c r="P7" s="2">
        <v>7.1843736940417707E-2</v>
      </c>
      <c r="Q7" s="2">
        <v>7.5063333997823209E-2</v>
      </c>
      <c r="R7" s="2">
        <v>7.8075074331008187E-2</v>
      </c>
      <c r="S7" s="2">
        <v>8.0861718689859946E-2</v>
      </c>
      <c r="T7" s="2">
        <v>8.3363917121404216E-2</v>
      </c>
      <c r="U7" s="2">
        <v>8.5613289399827167E-2</v>
      </c>
      <c r="V7" s="1">
        <v>8.7619078258356395E-2</v>
      </c>
    </row>
    <row r="8" spans="1:22" x14ac:dyDescent="0.25">
      <c r="B8" t="s">
        <v>13</v>
      </c>
      <c r="C8" s="2">
        <v>2.4304035599616948E-2</v>
      </c>
      <c r="D8" s="2">
        <v>2.6761434394007529E-2</v>
      </c>
      <c r="E8" s="2">
        <v>2.9332781882888681E-2</v>
      </c>
      <c r="F8" s="2">
        <v>3.2050552761543179E-2</v>
      </c>
      <c r="G8" s="2">
        <v>3.4900040676435838E-2</v>
      </c>
      <c r="H8" s="2">
        <v>3.7883547792218718E-2</v>
      </c>
      <c r="I8" s="2">
        <v>4.1037593982448169E-2</v>
      </c>
      <c r="J8" s="2">
        <v>4.4286574426638484E-2</v>
      </c>
      <c r="K8" s="2">
        <v>4.7518021554967621E-2</v>
      </c>
      <c r="L8" s="2">
        <v>5.0772390779868122E-2</v>
      </c>
      <c r="M8" s="2">
        <v>5.397209574825089E-2</v>
      </c>
      <c r="N8" s="2">
        <v>5.7124600797335119E-2</v>
      </c>
      <c r="O8" s="2">
        <v>6.0216133150682985E-2</v>
      </c>
      <c r="P8" s="2">
        <v>6.3216337749539109E-2</v>
      </c>
      <c r="Q8" s="2">
        <v>6.6049307520685108E-2</v>
      </c>
      <c r="R8" s="2">
        <v>6.8699381169755283E-2</v>
      </c>
      <c r="S8" s="2">
        <v>7.1151389632554449E-2</v>
      </c>
      <c r="T8" s="2">
        <v>7.3353110031592894E-2</v>
      </c>
      <c r="U8" s="2">
        <v>7.5332365061090645E-2</v>
      </c>
      <c r="V8" s="1">
        <v>7.7097287534989858E-2</v>
      </c>
    </row>
    <row r="9" spans="1:22" x14ac:dyDescent="0.25">
      <c r="A9" t="s">
        <v>14</v>
      </c>
      <c r="B9" t="s">
        <v>15</v>
      </c>
      <c r="C9" s="3">
        <v>1517.8110351162209</v>
      </c>
      <c r="D9" s="3">
        <v>1672.5307143270959</v>
      </c>
      <c r="E9" s="3">
        <v>1834.6083596363292</v>
      </c>
      <c r="F9" s="3">
        <v>2006.0928968950398</v>
      </c>
      <c r="G9" s="3">
        <v>2186.0840232664523</v>
      </c>
      <c r="H9" s="3">
        <v>2374.7448907709872</v>
      </c>
      <c r="I9" s="3">
        <v>2574.3856702938879</v>
      </c>
      <c r="J9" s="3">
        <v>2780.2843097414875</v>
      </c>
      <c r="K9" s="3">
        <v>2985.3886070997901</v>
      </c>
      <c r="L9" s="3">
        <v>3192.2400052795579</v>
      </c>
      <c r="M9" s="3">
        <v>3395.9603032032237</v>
      </c>
      <c r="N9" s="3">
        <v>3597.0121259106045</v>
      </c>
      <c r="O9" s="3">
        <v>3794.521239090745</v>
      </c>
      <c r="P9" s="3">
        <v>3986.5650804745956</v>
      </c>
      <c r="Q9" s="3">
        <v>4168.3405697957432</v>
      </c>
      <c r="R9" s="3">
        <v>4338.8351775077799</v>
      </c>
      <c r="S9" s="3">
        <v>4497.0644842569036</v>
      </c>
      <c r="T9" s="3">
        <v>4639.6974466660868</v>
      </c>
      <c r="U9" s="3">
        <v>4768.4598768587157</v>
      </c>
      <c r="V9" s="3">
        <v>4883.8355310758798</v>
      </c>
    </row>
    <row r="10" spans="1:22" x14ac:dyDescent="0.25">
      <c r="A10" t="s">
        <v>14</v>
      </c>
      <c r="B10" t="s">
        <v>16</v>
      </c>
      <c r="C10" s="3">
        <v>1239.267343916131</v>
      </c>
      <c r="D10" s="3">
        <v>1365.5933762555487</v>
      </c>
      <c r="E10" s="3">
        <v>1497.9270649450464</v>
      </c>
      <c r="F10" s="3">
        <v>1637.9413236996065</v>
      </c>
      <c r="G10" s="3">
        <v>1784.9010702992173</v>
      </c>
      <c r="H10" s="3">
        <v>1938.9395156418921</v>
      </c>
      <c r="I10" s="3">
        <v>2101.9428756469447</v>
      </c>
      <c r="J10" s="3">
        <v>2270.0556736966923</v>
      </c>
      <c r="K10" s="3">
        <v>2437.5199047058873</v>
      </c>
      <c r="L10" s="3">
        <v>2606.4106143375707</v>
      </c>
      <c r="M10" s="3">
        <v>2772.7448329383287</v>
      </c>
      <c r="N10" s="3">
        <v>2936.9002861215995</v>
      </c>
      <c r="O10" s="3">
        <v>3098.1631761830367</v>
      </c>
      <c r="P10" s="3">
        <v>3254.9637631605797</v>
      </c>
      <c r="Q10" s="3">
        <v>3403.3804122876722</v>
      </c>
      <c r="R10" s="3">
        <v>3542.5864101114657</v>
      </c>
      <c r="S10" s="3">
        <v>3671.7779946815849</v>
      </c>
      <c r="T10" s="3">
        <v>3788.2354247503968</v>
      </c>
      <c r="U10" s="3">
        <v>3893.3677970741928</v>
      </c>
      <c r="V10" s="3">
        <v>3987.5700905390986</v>
      </c>
    </row>
    <row r="11" spans="1:22" x14ac:dyDescent="0.25">
      <c r="A11" t="s">
        <v>14</v>
      </c>
      <c r="B11" t="s">
        <v>26</v>
      </c>
      <c r="C11" s="3">
        <v>278.54369120008988</v>
      </c>
      <c r="D11" s="3">
        <v>306.93733807154712</v>
      </c>
      <c r="E11" s="3">
        <v>336.68129469128274</v>
      </c>
      <c r="F11" s="3">
        <v>368.15157319543334</v>
      </c>
      <c r="G11" s="3">
        <v>401.18295296723477</v>
      </c>
      <c r="H11" s="3">
        <v>435.8053751290953</v>
      </c>
      <c r="I11" s="3">
        <v>472.44279464694336</v>
      </c>
      <c r="J11" s="3">
        <v>510.22863604479505</v>
      </c>
      <c r="K11" s="3">
        <v>547.86870239390294</v>
      </c>
      <c r="L11" s="3">
        <v>585.82939094198707</v>
      </c>
      <c r="M11" s="3">
        <v>623.21547026489498</v>
      </c>
      <c r="N11" s="3">
        <v>660.11183978900488</v>
      </c>
      <c r="O11" s="3">
        <v>696.35806290770836</v>
      </c>
      <c r="P11" s="3">
        <v>731.60131731401611</v>
      </c>
      <c r="Q11" s="3">
        <v>764.96015750807089</v>
      </c>
      <c r="R11" s="3">
        <v>796.24876739631395</v>
      </c>
      <c r="S11" s="3">
        <v>825.28648957531868</v>
      </c>
      <c r="T11" s="3">
        <v>851.46202191569034</v>
      </c>
      <c r="U11" s="3">
        <v>875.09207978452253</v>
      </c>
      <c r="V11" s="3">
        <v>896.26544053678083</v>
      </c>
    </row>
    <row r="12" spans="1:22" x14ac:dyDescent="0.2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 t="s">
        <v>17</v>
      </c>
      <c r="B13" t="s">
        <v>18</v>
      </c>
      <c r="C13" s="3">
        <v>37.902502130000002</v>
      </c>
      <c r="D13" s="3">
        <v>64.033421200000006</v>
      </c>
      <c r="E13" s="3">
        <v>92.89449415</v>
      </c>
      <c r="F13" s="3">
        <v>123.97202470000001</v>
      </c>
      <c r="G13" s="3">
        <v>156.9382478</v>
      </c>
      <c r="H13" s="3">
        <v>191.5627586</v>
      </c>
      <c r="I13" s="3">
        <v>227.67328169999999</v>
      </c>
      <c r="J13" s="3">
        <v>265.1353436</v>
      </c>
      <c r="K13" s="3">
        <v>303.84058770000001</v>
      </c>
      <c r="L13" s="3">
        <v>343.69953700000002</v>
      </c>
      <c r="M13" s="3">
        <v>384.63685320000002</v>
      </c>
      <c r="N13" s="3">
        <v>426.58808879999998</v>
      </c>
      <c r="O13" s="3">
        <v>469.49738309999998</v>
      </c>
      <c r="P13" s="3">
        <v>513.31577700000003</v>
      </c>
      <c r="Q13" s="3">
        <v>558</v>
      </c>
      <c r="R13" s="3">
        <v>569.15995020000003</v>
      </c>
      <c r="S13" s="3">
        <v>580.54314920000002</v>
      </c>
      <c r="T13" s="3">
        <v>592.15401220000001</v>
      </c>
      <c r="U13" s="3">
        <v>603.99709240000004</v>
      </c>
      <c r="V13" s="3">
        <v>616.07703430000004</v>
      </c>
    </row>
    <row r="14" spans="1:22" x14ac:dyDescent="0.25">
      <c r="A14" t="s">
        <v>17</v>
      </c>
      <c r="B14" t="s">
        <v>19</v>
      </c>
      <c r="C14" s="3"/>
      <c r="D14" s="3"/>
      <c r="E14" s="3">
        <v>2.813526548</v>
      </c>
      <c r="F14" s="3">
        <v>10.226067690000001</v>
      </c>
      <c r="G14" s="3">
        <v>21.75481375</v>
      </c>
      <c r="H14" s="3">
        <v>37.167753249999997</v>
      </c>
      <c r="I14" s="3">
        <v>56.311017069999998</v>
      </c>
      <c r="J14" s="3">
        <v>79.070232419999996</v>
      </c>
      <c r="K14" s="3">
        <v>105.35485370000001</v>
      </c>
      <c r="L14" s="3">
        <v>135.09023440000001</v>
      </c>
      <c r="M14" s="3">
        <v>168.213064</v>
      </c>
      <c r="N14" s="3">
        <v>204.6685051</v>
      </c>
      <c r="O14" s="3">
        <v>244.4082822</v>
      </c>
      <c r="P14" s="3">
        <v>287.38934419999998</v>
      </c>
      <c r="Q14" s="3">
        <v>333.5728924</v>
      </c>
      <c r="R14" s="3">
        <v>382.92365380000001</v>
      </c>
      <c r="S14" s="3">
        <v>435.4093226</v>
      </c>
      <c r="T14" s="3">
        <v>491.00012320000002</v>
      </c>
      <c r="U14" s="3">
        <v>500.82012570000001</v>
      </c>
      <c r="V14" s="3">
        <v>510.83652819999998</v>
      </c>
    </row>
    <row r="15" spans="1:22" x14ac:dyDescent="0.25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22" ht="30" customHeight="1" x14ac:dyDescent="0.35">
      <c r="B16" s="9" t="s">
        <v>27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B17" t="s">
        <v>28</v>
      </c>
      <c r="C17" s="3">
        <f>SUM($C$9:C9)</f>
        <v>1517.8110351162209</v>
      </c>
      <c r="D17" s="3">
        <f>SUM($C$9:D9)</f>
        <v>3190.341749443317</v>
      </c>
      <c r="E17" s="3">
        <f>SUM($C$9:E9)</f>
        <v>5024.9501090796457</v>
      </c>
      <c r="F17" s="3">
        <f>SUM($C$9:F9)</f>
        <v>7031.043005974685</v>
      </c>
      <c r="G17" s="3">
        <f>SUM($C$9:G9)</f>
        <v>9217.1270292411373</v>
      </c>
      <c r="H17" s="3">
        <f>SUM($C$9:H9)</f>
        <v>11591.871920012125</v>
      </c>
      <c r="I17" s="3">
        <f>SUM($C$9:I9)</f>
        <v>14166.257590306013</v>
      </c>
      <c r="J17" s="3">
        <f>SUM($C$9:J9)</f>
        <v>16946.541900047501</v>
      </c>
      <c r="K17" s="3">
        <f>SUM($C$9:K9)</f>
        <v>19931.930507147292</v>
      </c>
      <c r="L17" s="3">
        <f>SUM($C$9:L9)</f>
        <v>23124.170512426848</v>
      </c>
      <c r="M17" s="3">
        <f>SUM($C$9:M9)</f>
        <v>26520.130815630073</v>
      </c>
      <c r="N17" s="3">
        <f>SUM($C$9:N9)</f>
        <v>30117.142941540678</v>
      </c>
      <c r="O17" s="3">
        <f>SUM($C$9:O9)</f>
        <v>33911.664180631422</v>
      </c>
      <c r="P17" s="3">
        <f>SUM($C$9:P9)</f>
        <v>37898.229261106018</v>
      </c>
      <c r="Q17" s="3">
        <f>SUM($C$9:Q9)</f>
        <v>42066.569830901761</v>
      </c>
      <c r="R17" s="3">
        <f>SUM($C$9:R9)</f>
        <v>46405.405008409543</v>
      </c>
      <c r="S17" s="3">
        <f>SUM($C$9:S9)</f>
        <v>50902.469492666445</v>
      </c>
      <c r="T17" s="3">
        <f>SUM($C$9:T9)</f>
        <v>55542.166939332528</v>
      </c>
      <c r="U17" s="3">
        <f>SUM($C$9:U9)</f>
        <v>60310.626816191245</v>
      </c>
      <c r="V17" s="3">
        <f>SUM($C$9:V9)</f>
        <v>65194.462347267123</v>
      </c>
    </row>
    <row r="18" spans="2:22" ht="47.25" x14ac:dyDescent="0.25">
      <c r="B18" s="4" t="s">
        <v>29</v>
      </c>
      <c r="C18" s="3">
        <f>MIN(C17,$V$4)</f>
        <v>1517.8110351162209</v>
      </c>
      <c r="D18" s="3">
        <f t="shared" ref="D18:V18" si="0">MIN(D17,$V$4)</f>
        <v>3190.341749443317</v>
      </c>
      <c r="E18" s="3">
        <f t="shared" si="0"/>
        <v>5024.9501090796457</v>
      </c>
      <c r="F18" s="3">
        <f t="shared" si="0"/>
        <v>7031.043005974685</v>
      </c>
      <c r="G18" s="3">
        <f t="shared" si="0"/>
        <v>9217.1270292411373</v>
      </c>
      <c r="H18" s="3">
        <f t="shared" si="0"/>
        <v>11591.871920012125</v>
      </c>
      <c r="I18" s="3">
        <f t="shared" si="0"/>
        <v>14166.257590306013</v>
      </c>
      <c r="J18" s="3">
        <f t="shared" si="0"/>
        <v>16946.541900047501</v>
      </c>
      <c r="K18" s="3">
        <f t="shared" si="0"/>
        <v>19931.930507147292</v>
      </c>
      <c r="L18" s="3">
        <f t="shared" si="0"/>
        <v>23124.170512426848</v>
      </c>
      <c r="M18" s="3">
        <f t="shared" si="0"/>
        <v>26520.130815630073</v>
      </c>
      <c r="N18" s="3">
        <f t="shared" si="0"/>
        <v>30117.142941540678</v>
      </c>
      <c r="O18" s="3">
        <f t="shared" si="0"/>
        <v>33911.664180631422</v>
      </c>
      <c r="P18" s="3">
        <f t="shared" si="0"/>
        <v>37898.229261106018</v>
      </c>
      <c r="Q18" s="3">
        <f t="shared" si="0"/>
        <v>42066.569830901761</v>
      </c>
      <c r="R18" s="3">
        <f t="shared" si="0"/>
        <v>46405.405008409543</v>
      </c>
      <c r="S18" s="3">
        <f t="shared" si="0"/>
        <v>50902.469492666445</v>
      </c>
      <c r="T18" s="3">
        <f t="shared" si="0"/>
        <v>55542.166939332528</v>
      </c>
      <c r="U18" s="3">
        <f t="shared" si="0"/>
        <v>57135.620639090303</v>
      </c>
      <c r="V18" s="3">
        <f t="shared" si="0"/>
        <v>57135.620639090303</v>
      </c>
    </row>
    <row r="19" spans="2:22" x14ac:dyDescent="0.25">
      <c r="B19" s="4" t="s">
        <v>31</v>
      </c>
      <c r="C19" s="5">
        <f xml:space="preserve"> C10/C9</f>
        <v>0.81648328760585054</v>
      </c>
      <c r="D19" s="5">
        <f t="shared" ref="D19:V19" si="1" xml:space="preserve"> D10/D9</f>
        <v>0.81648328760585043</v>
      </c>
      <c r="E19" s="5">
        <f t="shared" si="1"/>
        <v>0.81648328760585043</v>
      </c>
      <c r="F19" s="5">
        <f t="shared" si="1"/>
        <v>0.81648328760585054</v>
      </c>
      <c r="G19" s="5">
        <f t="shared" si="1"/>
        <v>0.81648328760585043</v>
      </c>
      <c r="H19" s="5">
        <f t="shared" si="1"/>
        <v>0.81648328760585054</v>
      </c>
      <c r="I19" s="5">
        <f t="shared" si="1"/>
        <v>0.81648328760585054</v>
      </c>
      <c r="J19" s="5">
        <f t="shared" si="1"/>
        <v>0.81648328760585043</v>
      </c>
      <c r="K19" s="5">
        <f t="shared" si="1"/>
        <v>0.81648328760585043</v>
      </c>
      <c r="L19" s="5">
        <f t="shared" si="1"/>
        <v>0.81648328760585043</v>
      </c>
      <c r="M19" s="5">
        <f t="shared" si="1"/>
        <v>0.81648328760585043</v>
      </c>
      <c r="N19" s="5">
        <f t="shared" si="1"/>
        <v>0.81648328760585043</v>
      </c>
      <c r="O19" s="5">
        <f t="shared" si="1"/>
        <v>0.81648328760585043</v>
      </c>
      <c r="P19" s="5">
        <f t="shared" si="1"/>
        <v>0.81648328760585043</v>
      </c>
      <c r="Q19" s="5">
        <f t="shared" si="1"/>
        <v>0.81648328760585043</v>
      </c>
      <c r="R19" s="7">
        <f t="shared" si="1"/>
        <v>0.81648328760585043</v>
      </c>
      <c r="S19" s="7">
        <f t="shared" si="1"/>
        <v>0.81648328760585043</v>
      </c>
      <c r="T19" s="7">
        <f t="shared" si="1"/>
        <v>0.81648328760585054</v>
      </c>
      <c r="U19" s="7">
        <f t="shared" si="1"/>
        <v>0.81648328760585043</v>
      </c>
      <c r="V19" s="7">
        <f t="shared" si="1"/>
        <v>0.81648328760585043</v>
      </c>
    </row>
    <row r="20" spans="2:22" x14ac:dyDescent="0.25">
      <c r="B20" s="4" t="s">
        <v>32</v>
      </c>
      <c r="C20" s="5">
        <f>C11/C9</f>
        <v>0.18351671239414952</v>
      </c>
      <c r="D20" s="5">
        <f t="shared" ref="D20:V20" si="2">D11/D9</f>
        <v>0.18351671239414952</v>
      </c>
      <c r="E20" s="5">
        <f t="shared" si="2"/>
        <v>0.18351671239414957</v>
      </c>
      <c r="F20" s="5">
        <f t="shared" si="2"/>
        <v>0.18351671239414957</v>
      </c>
      <c r="G20" s="5">
        <f t="shared" si="2"/>
        <v>0.18351671239414952</v>
      </c>
      <c r="H20" s="5">
        <f t="shared" si="2"/>
        <v>0.18351671239414952</v>
      </c>
      <c r="I20" s="5">
        <f t="shared" si="2"/>
        <v>0.18351671239414957</v>
      </c>
      <c r="J20" s="5">
        <f t="shared" si="2"/>
        <v>0.18351671239414952</v>
      </c>
      <c r="K20" s="5">
        <f t="shared" si="2"/>
        <v>0.18351671239414957</v>
      </c>
      <c r="L20" s="5">
        <f t="shared" si="2"/>
        <v>0.18351671239414954</v>
      </c>
      <c r="M20" s="5">
        <f t="shared" si="2"/>
        <v>0.18351671239414957</v>
      </c>
      <c r="N20" s="5">
        <f t="shared" si="2"/>
        <v>0.18351671239414954</v>
      </c>
      <c r="O20" s="5">
        <f t="shared" si="2"/>
        <v>0.18351671239414957</v>
      </c>
      <c r="P20" s="5">
        <f t="shared" si="2"/>
        <v>0.18351671239414957</v>
      </c>
      <c r="Q20" s="5">
        <f t="shared" si="2"/>
        <v>0.18351671239414954</v>
      </c>
      <c r="R20" s="7">
        <f t="shared" si="2"/>
        <v>0.18351671239414952</v>
      </c>
      <c r="S20" s="7">
        <f t="shared" si="2"/>
        <v>0.18351671239414954</v>
      </c>
      <c r="T20" s="7">
        <f t="shared" si="2"/>
        <v>0.18351671239414957</v>
      </c>
      <c r="U20" s="7">
        <f t="shared" si="2"/>
        <v>0.18351671239414952</v>
      </c>
      <c r="V20" s="7">
        <f t="shared" si="2"/>
        <v>0.18351671239414954</v>
      </c>
    </row>
    <row r="21" spans="2:22" x14ac:dyDescent="0.25">
      <c r="B21" t="s">
        <v>30</v>
      </c>
      <c r="C21" s="3">
        <f>C18*C19</f>
        <v>1239.267343916131</v>
      </c>
      <c r="D21" s="3">
        <f t="shared" ref="D21:V21" si="3">D18*D19</f>
        <v>2604.86072017168</v>
      </c>
      <c r="E21" s="3">
        <f t="shared" si="3"/>
        <v>4102.7877851167259</v>
      </c>
      <c r="F21" s="3">
        <f t="shared" si="3"/>
        <v>5740.7291088163329</v>
      </c>
      <c r="G21" s="3">
        <f t="shared" si="3"/>
        <v>7525.6301791155493</v>
      </c>
      <c r="H21" s="3">
        <f t="shared" si="3"/>
        <v>9464.5696947574434</v>
      </c>
      <c r="I21" s="3">
        <f t="shared" si="3"/>
        <v>11566.512570404388</v>
      </c>
      <c r="J21" s="3">
        <f t="shared" si="3"/>
        <v>13836.568244101079</v>
      </c>
      <c r="K21" s="3">
        <f t="shared" si="3"/>
        <v>16274.088148806966</v>
      </c>
      <c r="L21" s="3">
        <f t="shared" si="3"/>
        <v>18880.498763144536</v>
      </c>
      <c r="M21" s="3">
        <f t="shared" si="3"/>
        <v>21653.243596082866</v>
      </c>
      <c r="N21" s="3">
        <f t="shared" si="3"/>
        <v>24590.143882204466</v>
      </c>
      <c r="O21" s="3">
        <f t="shared" si="3"/>
        <v>27688.307058387501</v>
      </c>
      <c r="P21" s="3">
        <f t="shared" si="3"/>
        <v>30943.270821548082</v>
      </c>
      <c r="Q21" s="3">
        <f t="shared" si="3"/>
        <v>34346.65123383575</v>
      </c>
      <c r="R21" s="6">
        <f t="shared" si="3"/>
        <v>37889.237643947221</v>
      </c>
      <c r="S21" s="6">
        <f t="shared" si="3"/>
        <v>41561.015638628807</v>
      </c>
      <c r="T21" s="6">
        <f t="shared" si="3"/>
        <v>45349.251063379204</v>
      </c>
      <c r="U21" s="6">
        <f t="shared" si="3"/>
        <v>46650.279378805128</v>
      </c>
      <c r="V21" s="6">
        <f t="shared" si="3"/>
        <v>46650.279378805128</v>
      </c>
    </row>
    <row r="22" spans="2:22" x14ac:dyDescent="0.25">
      <c r="B22" t="s">
        <v>33</v>
      </c>
      <c r="C22" s="3">
        <f>C18*C20</f>
        <v>278.54369120008988</v>
      </c>
      <c r="D22" s="3">
        <f t="shared" ref="D22:V22" si="4">D18*D20</f>
        <v>585.481029271637</v>
      </c>
      <c r="E22" s="3">
        <f t="shared" si="4"/>
        <v>922.16232396291991</v>
      </c>
      <c r="F22" s="3">
        <f t="shared" si="4"/>
        <v>1290.313897158353</v>
      </c>
      <c r="G22" s="3">
        <f t="shared" si="4"/>
        <v>1691.4968501255876</v>
      </c>
      <c r="H22" s="3">
        <f t="shared" si="4"/>
        <v>2127.302225254683</v>
      </c>
      <c r="I22" s="3">
        <f t="shared" si="4"/>
        <v>2599.7450199016271</v>
      </c>
      <c r="J22" s="3">
        <f t="shared" si="4"/>
        <v>3109.9736559464213</v>
      </c>
      <c r="K22" s="3">
        <f t="shared" si="4"/>
        <v>3657.8423583403255</v>
      </c>
      <c r="L22" s="3">
        <f t="shared" si="4"/>
        <v>4243.6717492823118</v>
      </c>
      <c r="M22" s="3">
        <f t="shared" si="4"/>
        <v>4866.8872195472077</v>
      </c>
      <c r="N22" s="3">
        <f t="shared" si="4"/>
        <v>5526.9990593362118</v>
      </c>
      <c r="O22" s="3">
        <f t="shared" si="4"/>
        <v>6223.3571222439205</v>
      </c>
      <c r="P22" s="3">
        <f t="shared" si="4"/>
        <v>6954.9584395579368</v>
      </c>
      <c r="Q22" s="3">
        <f t="shared" si="4"/>
        <v>7719.9185970660064</v>
      </c>
      <c r="R22" s="6">
        <f t="shared" si="4"/>
        <v>8516.1673644623206</v>
      </c>
      <c r="S22" s="6">
        <f t="shared" si="4"/>
        <v>9341.4538540376398</v>
      </c>
      <c r="T22" s="6">
        <f t="shared" si="4"/>
        <v>10192.915875953331</v>
      </c>
      <c r="U22" s="6">
        <f t="shared" si="4"/>
        <v>10485.341260285168</v>
      </c>
      <c r="V22" s="6">
        <f t="shared" si="4"/>
        <v>10485.341260285169</v>
      </c>
    </row>
    <row r="23" spans="2:22" x14ac:dyDescent="0.25">
      <c r="C23" s="3">
        <f>C21</f>
        <v>1239.267343916131</v>
      </c>
      <c r="D23" s="3">
        <f>D10-C10</f>
        <v>126.32603233941768</v>
      </c>
      <c r="E23" s="3">
        <f t="shared" ref="E23:V23" si="5">E10-D10</f>
        <v>132.33368868949765</v>
      </c>
      <c r="F23" s="3">
        <f t="shared" si="5"/>
        <v>140.01425875456016</v>
      </c>
      <c r="G23" s="3">
        <f t="shared" si="5"/>
        <v>146.95974659961075</v>
      </c>
      <c r="H23" s="3">
        <f t="shared" si="5"/>
        <v>154.03844534267478</v>
      </c>
      <c r="I23" s="3">
        <f t="shared" si="5"/>
        <v>163.00336000505263</v>
      </c>
      <c r="J23" s="3">
        <f t="shared" si="5"/>
        <v>168.11279804974765</v>
      </c>
      <c r="K23" s="3">
        <f t="shared" si="5"/>
        <v>167.46423100919492</v>
      </c>
      <c r="L23" s="3">
        <f t="shared" si="5"/>
        <v>168.89070963168342</v>
      </c>
      <c r="M23" s="3">
        <f t="shared" si="5"/>
        <v>166.33421860075805</v>
      </c>
      <c r="N23" s="3">
        <f t="shared" si="5"/>
        <v>164.15545318327077</v>
      </c>
      <c r="O23" s="3">
        <f t="shared" si="5"/>
        <v>161.26289006143725</v>
      </c>
      <c r="P23" s="3">
        <f t="shared" si="5"/>
        <v>156.80058697754293</v>
      </c>
      <c r="Q23" s="3">
        <f t="shared" si="5"/>
        <v>148.41664912709257</v>
      </c>
      <c r="R23" s="3">
        <f t="shared" si="5"/>
        <v>139.2059978237935</v>
      </c>
      <c r="S23" s="3">
        <f t="shared" si="5"/>
        <v>129.19158457011918</v>
      </c>
      <c r="T23" s="3">
        <f t="shared" si="5"/>
        <v>116.45743006881185</v>
      </c>
      <c r="U23" s="3">
        <f t="shared" si="5"/>
        <v>105.13237232379606</v>
      </c>
      <c r="V23" s="3">
        <f t="shared" si="5"/>
        <v>94.202293464905779</v>
      </c>
    </row>
    <row r="24" spans="2:22" x14ac:dyDescent="0.25">
      <c r="C24" s="3">
        <f>C22</f>
        <v>278.54369120008988</v>
      </c>
      <c r="D24" s="3">
        <f>D11-C11</f>
        <v>28.393646871457236</v>
      </c>
      <c r="E24" s="3">
        <f t="shared" ref="E24:V24" si="6">E11-D11</f>
        <v>29.743956619735627</v>
      </c>
      <c r="F24" s="3">
        <f t="shared" si="6"/>
        <v>31.470278504150599</v>
      </c>
      <c r="G24" s="3">
        <f t="shared" si="6"/>
        <v>33.031379771801426</v>
      </c>
      <c r="H24" s="3">
        <f t="shared" si="6"/>
        <v>34.622422161860527</v>
      </c>
      <c r="I24" s="3">
        <f t="shared" si="6"/>
        <v>36.637419517848059</v>
      </c>
      <c r="J24" s="3">
        <f t="shared" si="6"/>
        <v>37.785841397851698</v>
      </c>
      <c r="K24" s="3">
        <f t="shared" si="6"/>
        <v>37.640066349107883</v>
      </c>
      <c r="L24" s="3">
        <f t="shared" si="6"/>
        <v>37.960688548084136</v>
      </c>
      <c r="M24" s="3">
        <f t="shared" si="6"/>
        <v>37.386079322907904</v>
      </c>
      <c r="N24" s="3">
        <f t="shared" si="6"/>
        <v>36.8963695241099</v>
      </c>
      <c r="O24" s="3">
        <f t="shared" si="6"/>
        <v>36.246223118703483</v>
      </c>
      <c r="P24" s="3">
        <f t="shared" si="6"/>
        <v>35.243254406307756</v>
      </c>
      <c r="Q24" s="3">
        <f t="shared" si="6"/>
        <v>33.358840194054778</v>
      </c>
      <c r="R24" s="3">
        <f t="shared" si="6"/>
        <v>31.288609888243059</v>
      </c>
      <c r="S24" s="3">
        <f t="shared" si="6"/>
        <v>29.037722179004732</v>
      </c>
      <c r="T24" s="3">
        <f t="shared" si="6"/>
        <v>26.17553234037166</v>
      </c>
      <c r="U24" s="3">
        <f t="shared" si="6"/>
        <v>23.630057868832182</v>
      </c>
      <c r="V24" s="3">
        <f t="shared" si="6"/>
        <v>21.173360752258304</v>
      </c>
    </row>
    <row r="33" spans="3:22" x14ac:dyDescent="0.25">
      <c r="C33" s="3">
        <v>1239.267343916131</v>
      </c>
      <c r="D33" s="3">
        <v>126.32603233941768</v>
      </c>
      <c r="E33" s="3">
        <v>132.33368868949765</v>
      </c>
      <c r="F33" s="3">
        <v>140.01425875456016</v>
      </c>
      <c r="G33" s="3">
        <v>146.95974659961075</v>
      </c>
      <c r="H33" s="3">
        <v>154.03844534267478</v>
      </c>
      <c r="I33" s="3">
        <v>163.00336000505263</v>
      </c>
      <c r="J33" s="3">
        <v>168.11279804974765</v>
      </c>
      <c r="K33" s="3">
        <v>167.46423100919492</v>
      </c>
      <c r="L33" s="3">
        <v>168.89070963168342</v>
      </c>
      <c r="M33" s="3">
        <v>166.33421860075805</v>
      </c>
      <c r="N33" s="3">
        <v>164.15545318327077</v>
      </c>
      <c r="O33" s="3">
        <v>161.26289006143725</v>
      </c>
      <c r="P33" s="3">
        <v>156.80058697754293</v>
      </c>
      <c r="Q33" s="3">
        <v>148.41664912709257</v>
      </c>
      <c r="R33" s="3">
        <v>139.2059978237935</v>
      </c>
      <c r="S33" s="3">
        <v>129.19158457011918</v>
      </c>
      <c r="T33" s="3">
        <v>116.45743006881185</v>
      </c>
      <c r="U33" s="3">
        <v>105.13237232379606</v>
      </c>
      <c r="V33" s="3">
        <v>94.202293464905779</v>
      </c>
    </row>
    <row r="34" spans="3:22" x14ac:dyDescent="0.25">
      <c r="C34" s="3">
        <v>278.54369120008988</v>
      </c>
      <c r="D34" s="3">
        <v>28.393646871457236</v>
      </c>
      <c r="E34" s="3">
        <v>29.743956619735627</v>
      </c>
      <c r="F34" s="3">
        <v>31.470278504150599</v>
      </c>
      <c r="G34" s="3">
        <v>33.031379771801426</v>
      </c>
      <c r="H34" s="3">
        <v>34.622422161860527</v>
      </c>
      <c r="I34" s="3">
        <v>36.637419517848059</v>
      </c>
      <c r="J34" s="3">
        <v>37.785841397851698</v>
      </c>
      <c r="K34" s="3">
        <v>37.640066349107883</v>
      </c>
      <c r="L34" s="3">
        <v>37.960688548084136</v>
      </c>
      <c r="M34" s="3">
        <v>37.386079322907904</v>
      </c>
      <c r="N34" s="3">
        <v>36.8963695241099</v>
      </c>
      <c r="O34" s="3">
        <v>36.246223118703483</v>
      </c>
      <c r="P34" s="3">
        <v>35.243254406307756</v>
      </c>
      <c r="Q34" s="3">
        <v>33.358840194054778</v>
      </c>
      <c r="R34" s="3">
        <v>31.288609888243059</v>
      </c>
      <c r="S34" s="3">
        <v>29.037722179004732</v>
      </c>
      <c r="T34" s="3">
        <v>26.17553234037166</v>
      </c>
      <c r="U34" s="3">
        <v>23.630057868832182</v>
      </c>
      <c r="V34" s="3">
        <v>21.173360752258304</v>
      </c>
    </row>
  </sheetData>
  <mergeCells count="1">
    <mergeCell ref="B16:V1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adoption small</vt:lpstr>
      <vt:lpstr>adoption medium</vt:lpstr>
      <vt:lpstr>adoption 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Faye, Bilal</dc:creator>
  <cp:lastModifiedBy>Guddanti, Kishan Prudhvi</cp:lastModifiedBy>
  <dcterms:created xsi:type="dcterms:W3CDTF">2024-04-23T20:18:46Z</dcterms:created>
  <dcterms:modified xsi:type="dcterms:W3CDTF">2024-07-10T06:02:52Z</dcterms:modified>
</cp:coreProperties>
</file>