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kishan_g_pnnl_gov/Documents/Desktop/Gridlabd/DoD/povs/latest_use/july_9_used_data/vehicle_sampling_code_AD_jul9/vehicle_sampling_code_AD/input_data/"/>
    </mc:Choice>
  </mc:AlternateContent>
  <xr:revisionPtr revIDLastSave="166" documentId="8_{E9F5E86F-8167-44C3-B587-213A844C2697}" xr6:coauthVersionLast="47" xr6:coauthVersionMax="47" xr10:uidLastSave="{7B465F3F-59E5-49EA-B0CD-D3E4596E48EC}"/>
  <bookViews>
    <workbookView xWindow="-28920" yWindow="-120" windowWidth="29040" windowHeight="16440" activeTab="3" xr2:uid="{605BAD8E-239F-43E3-9343-A726D8892B8A}"/>
  </bookViews>
  <sheets>
    <sheet name="POV_military" sheetId="2" r:id="rId1"/>
    <sheet name="POV_military_distribution" sheetId="8" r:id="rId2"/>
    <sheet name="POV_civilian_distribution" sheetId="9" r:id="rId3"/>
    <sheet name="POV_civilian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9" l="1"/>
  <c r="B4" i="9"/>
  <c r="D4" i="8"/>
  <c r="B4" i="8"/>
  <c r="B3" i="9"/>
  <c r="C3" i="9"/>
  <c r="D3" i="8"/>
  <c r="B3" i="8"/>
  <c r="C2" i="9"/>
  <c r="B2" i="9"/>
  <c r="D2" i="8"/>
  <c r="B2" i="8"/>
</calcChain>
</file>

<file path=xl/sharedStrings.xml><?xml version="1.0" encoding="utf-8"?>
<sst xmlns="http://schemas.openxmlformats.org/spreadsheetml/2006/main" count="22" uniqueCount="8">
  <si>
    <t>Year</t>
  </si>
  <si>
    <t>Small</t>
  </si>
  <si>
    <t>Medium</t>
  </si>
  <si>
    <t>Large</t>
  </si>
  <si>
    <t>GridSize</t>
  </si>
  <si>
    <t>Morning %</t>
  </si>
  <si>
    <t>Afternoon %</t>
  </si>
  <si>
    <t>Evening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</si>
</sst>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62E45-33C6-44D6-B81B-0399963B73BB}">
  <dimension ref="A1:AD21"/>
  <sheetViews>
    <sheetView workbookViewId="0">
      <selection activeCell="E25" sqref="E25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</row>
    <row r="2" spans="1:30" x14ac:dyDescent="0.25">
      <c r="A2">
        <v>2023</v>
      </c>
      <c r="B2" s="1">
        <v>70.963640537350912</v>
      </c>
      <c r="C2" s="1">
        <v>691.99354946768915</v>
      </c>
      <c r="D2" s="1">
        <v>1239.267343916131</v>
      </c>
    </row>
    <row r="3" spans="1:30" x14ac:dyDescent="0.25">
      <c r="A3">
        <v>2024</v>
      </c>
      <c r="B3" s="1">
        <v>7.382865908031647</v>
      </c>
      <c r="C3" s="1">
        <v>397.61054315693411</v>
      </c>
      <c r="D3" s="1">
        <v>126.32603233941768</v>
      </c>
    </row>
    <row r="4" spans="1:30" x14ac:dyDescent="0.25">
      <c r="A4">
        <v>2025</v>
      </c>
      <c r="B4" s="1">
        <v>7.7560912371882296</v>
      </c>
      <c r="C4" s="1">
        <v>107.83603346761811</v>
      </c>
      <c r="D4" s="1">
        <v>132.33368868949765</v>
      </c>
    </row>
    <row r="5" spans="1:30" x14ac:dyDescent="0.25">
      <c r="A5">
        <v>2026</v>
      </c>
      <c r="B5" s="1">
        <v>8.2277159949048837</v>
      </c>
      <c r="C5" s="1">
        <v>114.38907654447598</v>
      </c>
      <c r="D5" s="1">
        <v>140.01425875456016</v>
      </c>
    </row>
    <row r="6" spans="1:30" x14ac:dyDescent="0.25">
      <c r="A6">
        <v>2027</v>
      </c>
      <c r="B6" s="1">
        <v>8.6595399820615739</v>
      </c>
      <c r="C6" s="1">
        <v>120.38811201736326</v>
      </c>
      <c r="D6" s="1">
        <v>146.95974659961075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5">
      <c r="A7">
        <v>2028</v>
      </c>
      <c r="B7" s="1">
        <v>9.1014461099944839</v>
      </c>
      <c r="C7" s="1">
        <v>126.52687163676273</v>
      </c>
      <c r="D7" s="1">
        <v>154.03844534267478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>
        <v>2029</v>
      </c>
      <c r="B8" s="1">
        <v>9.6550376429322</v>
      </c>
      <c r="C8" s="1">
        <v>134.21820032008964</v>
      </c>
      <c r="D8" s="1">
        <v>163.00336000505263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>
        <v>2030</v>
      </c>
      <c r="B9" s="1">
        <v>9.9879591353839317</v>
      </c>
      <c r="C9" s="1">
        <v>138.84043616493591</v>
      </c>
      <c r="D9" s="1">
        <v>168.11279804974765</v>
      </c>
    </row>
    <row r="10" spans="1:30" x14ac:dyDescent="0.25">
      <c r="A10">
        <v>2031</v>
      </c>
      <c r="B10" s="1">
        <v>9.9878988665802524</v>
      </c>
      <c r="C10" s="1">
        <v>138.83222035901076</v>
      </c>
      <c r="D10" s="1">
        <v>167.46423100919492</v>
      </c>
    </row>
    <row r="11" spans="1:30" x14ac:dyDescent="0.25">
      <c r="A11">
        <v>2032</v>
      </c>
      <c r="B11" s="1">
        <v>10.108607433426158</v>
      </c>
      <c r="C11" s="1">
        <v>140.50324066609028</v>
      </c>
      <c r="D11" s="1">
        <v>168.89070963168342</v>
      </c>
    </row>
    <row r="12" spans="1:30" x14ac:dyDescent="0.25">
      <c r="A12">
        <v>2033</v>
      </c>
      <c r="B12" s="1">
        <v>9.9974367900680079</v>
      </c>
      <c r="C12" s="1">
        <v>138.95003816342796</v>
      </c>
      <c r="D12" s="1">
        <v>166.33421860075805</v>
      </c>
    </row>
    <row r="13" spans="1:30" x14ac:dyDescent="0.25">
      <c r="A13">
        <v>2034</v>
      </c>
      <c r="B13" s="1">
        <v>9.9076084812972738</v>
      </c>
      <c r="C13" s="1">
        <v>137.69369883829268</v>
      </c>
      <c r="D13" s="1">
        <v>164.15545318327077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30" x14ac:dyDescent="0.25">
      <c r="A14">
        <v>2035</v>
      </c>
      <c r="B14" s="1">
        <v>9.7753392387720339</v>
      </c>
      <c r="C14" s="1">
        <v>135.84738448304188</v>
      </c>
      <c r="D14" s="1">
        <v>161.26289006143725</v>
      </c>
    </row>
    <row r="15" spans="1:30" x14ac:dyDescent="0.25">
      <c r="A15">
        <v>2036</v>
      </c>
      <c r="B15" s="1">
        <v>9.5500651169693356</v>
      </c>
      <c r="C15" s="1">
        <v>132.70816382495559</v>
      </c>
      <c r="D15" s="1">
        <v>156.80058697754293</v>
      </c>
    </row>
    <row r="16" spans="1:30" x14ac:dyDescent="0.25">
      <c r="A16">
        <v>2037</v>
      </c>
      <c r="B16" s="1">
        <v>9.0927641104804877</v>
      </c>
      <c r="C16" s="1">
        <v>126.34339321850666</v>
      </c>
      <c r="D16" s="1">
        <v>148.41664912709257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>
        <v>2038</v>
      </c>
      <c r="B17" s="1">
        <v>8.5840321290983752</v>
      </c>
      <c r="C17" s="1">
        <v>119.26411922356419</v>
      </c>
      <c r="D17" s="1">
        <v>139.2059978237935</v>
      </c>
    </row>
    <row r="18" spans="1:28" x14ac:dyDescent="0.25">
      <c r="A18">
        <v>2039</v>
      </c>
      <c r="B18" s="1">
        <v>8.02484206311496</v>
      </c>
      <c r="C18" s="1">
        <v>111.48394287192241</v>
      </c>
      <c r="D18" s="1">
        <v>129.19158457011918</v>
      </c>
    </row>
    <row r="19" spans="1:28" x14ac:dyDescent="0.25">
      <c r="A19">
        <v>2040</v>
      </c>
      <c r="B19" s="1">
        <v>7.3014951445743463</v>
      </c>
      <c r="C19" s="1">
        <v>101.42234494326567</v>
      </c>
      <c r="D19" s="1">
        <v>116.45743006881185</v>
      </c>
    </row>
    <row r="20" spans="1:28" x14ac:dyDescent="0.25">
      <c r="A20">
        <v>2041</v>
      </c>
      <c r="B20" s="1">
        <v>6.657427537419693</v>
      </c>
      <c r="C20" s="1">
        <v>92.463627891479064</v>
      </c>
      <c r="D20" s="1">
        <v>105.13237232379606</v>
      </c>
    </row>
    <row r="21" spans="1:28" x14ac:dyDescent="0.25">
      <c r="A21">
        <v>2042</v>
      </c>
      <c r="B21" s="1">
        <v>6.0330485025661176</v>
      </c>
      <c r="C21" s="1">
        <v>83.779312519301584</v>
      </c>
      <c r="D21" s="1">
        <v>94.202293464905779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2ABD8-A086-439B-B3EE-422BBC271FB0}">
  <dimension ref="A1:D4"/>
  <sheetViews>
    <sheetView workbookViewId="0">
      <selection activeCell="D8" sqref="D8"/>
    </sheetView>
  </sheetViews>
  <sheetFormatPr defaultRowHeight="15" x14ac:dyDescent="0.25"/>
  <cols>
    <col min="2" max="2" width="9.140625" bestFit="1" customWidth="1"/>
    <col min="3" max="3" width="10.5703125" bestFit="1" customWidth="1"/>
    <col min="4" max="4" width="8.570312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3</v>
      </c>
      <c r="B2">
        <f>(164/45510)*100</f>
        <v>0.36036036036036034</v>
      </c>
      <c r="C2">
        <v>0</v>
      </c>
      <c r="D2">
        <f>(45346/45510)*100</f>
        <v>99.63963963963964</v>
      </c>
    </row>
    <row r="3" spans="1:4" x14ac:dyDescent="0.25">
      <c r="A3" t="s">
        <v>2</v>
      </c>
      <c r="B3">
        <f>(53/26336)*100</f>
        <v>0.20124544349939244</v>
      </c>
      <c r="C3">
        <v>0</v>
      </c>
      <c r="D3">
        <f>(26283/26336)*100</f>
        <v>99.798754556500612</v>
      </c>
    </row>
    <row r="4" spans="1:4" x14ac:dyDescent="0.25">
      <c r="A4" t="s">
        <v>1</v>
      </c>
      <c r="B4">
        <f>(8/2702)*100</f>
        <v>0.29607698001480381</v>
      </c>
      <c r="C4">
        <v>0</v>
      </c>
      <c r="D4">
        <f>(2694/2702)*100</f>
        <v>99.703923019985197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97B8-B730-4DC7-B34D-C4F784F63404}">
  <dimension ref="A1:D4"/>
  <sheetViews>
    <sheetView workbookViewId="0">
      <selection activeCell="C7" sqref="C7"/>
    </sheetView>
  </sheetViews>
  <sheetFormatPr defaultRowHeight="15" x14ac:dyDescent="0.25"/>
  <cols>
    <col min="2" max="2" width="9.140625" bestFit="1" customWidth="1"/>
    <col min="3" max="3" width="10.5703125" bestFit="1" customWidth="1"/>
    <col min="4" max="4" width="8.570312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3</v>
      </c>
      <c r="B2">
        <f>(4978/11626)*100</f>
        <v>42.81782212282814</v>
      </c>
      <c r="C2">
        <f>(6648/11626)*100</f>
        <v>57.18217787717186</v>
      </c>
      <c r="D2">
        <v>0</v>
      </c>
    </row>
    <row r="3" spans="1:4" x14ac:dyDescent="0.25">
      <c r="A3" t="s">
        <v>2</v>
      </c>
      <c r="B3">
        <f>(341/11225)*100</f>
        <v>3.0378619153674831</v>
      </c>
      <c r="C3">
        <f>(10884/11225)*100</f>
        <v>96.962138084632528</v>
      </c>
      <c r="D3">
        <v>0</v>
      </c>
    </row>
    <row r="4" spans="1:4" x14ac:dyDescent="0.25">
      <c r="A4" t="s">
        <v>1</v>
      </c>
      <c r="B4">
        <f>(38/993)*100</f>
        <v>3.8267875125881168</v>
      </c>
      <c r="C4">
        <f>(955/993)*100</f>
        <v>96.173212487411888</v>
      </c>
      <c r="D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6E6DA-B6B1-45D3-8D63-F96F3A0B7864}">
  <dimension ref="A1:AE26"/>
  <sheetViews>
    <sheetView tabSelected="1" topLeftCell="C1" workbookViewId="0">
      <selection activeCell="L7" sqref="L7:AE9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</row>
    <row r="2" spans="1:31" x14ac:dyDescent="0.25">
      <c r="A2">
        <v>2023</v>
      </c>
      <c r="B2" s="1">
        <v>21.646084074596445</v>
      </c>
      <c r="C2" s="1">
        <v>325.08089445912753</v>
      </c>
      <c r="D2" s="1">
        <v>278.54369120008988</v>
      </c>
    </row>
    <row r="3" spans="1:31" x14ac:dyDescent="0.25">
      <c r="A3">
        <v>2024</v>
      </c>
      <c r="B3" s="1">
        <v>2.2520002489529922</v>
      </c>
      <c r="C3" s="1">
        <v>516.90195047510042</v>
      </c>
      <c r="D3" s="1">
        <v>28.393646871457236</v>
      </c>
    </row>
    <row r="4" spans="1:31" x14ac:dyDescent="0.25">
      <c r="A4">
        <v>2025</v>
      </c>
      <c r="B4" s="1">
        <v>2.3658454067340351</v>
      </c>
      <c r="C4" s="1">
        <v>83.329432093797891</v>
      </c>
      <c r="D4" s="1">
        <v>29.743956619735627</v>
      </c>
    </row>
    <row r="5" spans="1:31" x14ac:dyDescent="0.25">
      <c r="A5">
        <v>2026</v>
      </c>
      <c r="B5" s="1">
        <v>2.509705404331303</v>
      </c>
      <c r="C5" s="1">
        <v>88.393243702231189</v>
      </c>
      <c r="D5" s="1">
        <v>31.470278504150599</v>
      </c>
    </row>
    <row r="6" spans="1:31" x14ac:dyDescent="0.25">
      <c r="A6">
        <v>2027</v>
      </c>
      <c r="B6" s="1">
        <v>2.641424947757212</v>
      </c>
      <c r="C6" s="1">
        <v>93.028950367168932</v>
      </c>
      <c r="D6" s="1">
        <v>33.031379771801426</v>
      </c>
    </row>
    <row r="7" spans="1:31" x14ac:dyDescent="0.25">
      <c r="A7">
        <v>2028</v>
      </c>
      <c r="B7" s="1">
        <v>2.776219852949275</v>
      </c>
      <c r="C7" s="1">
        <v>97.77262774842643</v>
      </c>
      <c r="D7" s="1">
        <v>34.622422161860527</v>
      </c>
      <c r="I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25">
      <c r="A8">
        <v>2029</v>
      </c>
      <c r="B8" s="1">
        <v>2.9450822277403148</v>
      </c>
      <c r="C8" s="1">
        <v>103.71604045212939</v>
      </c>
      <c r="D8" s="1">
        <v>36.637419517848059</v>
      </c>
      <c r="I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25">
      <c r="A9">
        <v>2030</v>
      </c>
      <c r="B9" s="1">
        <v>3.0466334807662392</v>
      </c>
      <c r="C9" s="1">
        <v>107.28783621991715</v>
      </c>
      <c r="D9" s="1">
        <v>37.785841397851698</v>
      </c>
      <c r="I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25">
      <c r="A10">
        <v>2031</v>
      </c>
      <c r="B10" s="1">
        <v>3.0466150969350068</v>
      </c>
      <c r="C10" s="1">
        <v>107.28148752162087</v>
      </c>
      <c r="D10" s="1">
        <v>37.640066349107883</v>
      </c>
      <c r="I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31" x14ac:dyDescent="0.25">
      <c r="A11">
        <v>2032</v>
      </c>
      <c r="B11" s="1">
        <v>3.0834349072869784</v>
      </c>
      <c r="C11" s="1">
        <v>108.5727550945137</v>
      </c>
      <c r="D11" s="1">
        <v>37.960688548084136</v>
      </c>
      <c r="I11" s="1"/>
    </row>
    <row r="12" spans="1:31" x14ac:dyDescent="0.25">
      <c r="A12">
        <v>2033</v>
      </c>
      <c r="B12" s="1">
        <v>3.0495244557580605</v>
      </c>
      <c r="C12" s="1">
        <v>107.37253028735495</v>
      </c>
      <c r="D12" s="1">
        <v>37.386079322907904</v>
      </c>
      <c r="I12" s="1"/>
    </row>
    <row r="13" spans="1:31" x14ac:dyDescent="0.25">
      <c r="A13">
        <v>2034</v>
      </c>
      <c r="B13" s="1">
        <v>3.0221240700224001</v>
      </c>
      <c r="C13" s="1">
        <v>106.4017041255031</v>
      </c>
      <c r="D13" s="1">
        <v>36.8963695241099</v>
      </c>
      <c r="I13" s="1"/>
    </row>
    <row r="14" spans="1:31" x14ac:dyDescent="0.25">
      <c r="A14">
        <v>2035</v>
      </c>
      <c r="B14" s="1">
        <v>2.9817778994693569</v>
      </c>
      <c r="C14" s="1">
        <v>104.97497947936859</v>
      </c>
      <c r="D14" s="1">
        <v>36.246223118703483</v>
      </c>
      <c r="I14" s="1"/>
    </row>
    <row r="15" spans="1:31" x14ac:dyDescent="0.25">
      <c r="A15">
        <v>2036</v>
      </c>
      <c r="B15" s="1">
        <v>2.9130623918735381</v>
      </c>
      <c r="C15" s="1">
        <v>102.5491718319272</v>
      </c>
      <c r="D15" s="1">
        <v>35.243254406307756</v>
      </c>
      <c r="I15" s="1"/>
    </row>
    <row r="16" spans="1:31" x14ac:dyDescent="0.25">
      <c r="A16">
        <v>2037</v>
      </c>
      <c r="B16" s="1">
        <v>2.7735715771563036</v>
      </c>
      <c r="C16" s="1">
        <v>97.630846268682944</v>
      </c>
      <c r="D16" s="1">
        <v>33.358840194054778</v>
      </c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>
        <v>2038</v>
      </c>
      <c r="B17" s="1">
        <v>2.6183927396974696</v>
      </c>
      <c r="C17" s="1">
        <v>92.160393928536905</v>
      </c>
      <c r="D17" s="1">
        <v>31.288609888243059</v>
      </c>
      <c r="I17" s="1"/>
    </row>
    <row r="18" spans="1:28" x14ac:dyDescent="0.25">
      <c r="A18">
        <v>2039</v>
      </c>
      <c r="B18" s="1">
        <v>2.4478226408369892</v>
      </c>
      <c r="C18" s="1">
        <v>86.148324899991621</v>
      </c>
      <c r="D18" s="1">
        <v>29.037722179004732</v>
      </c>
      <c r="I18" s="1"/>
    </row>
    <row r="19" spans="1:28" x14ac:dyDescent="0.25">
      <c r="A19">
        <v>2040</v>
      </c>
      <c r="B19" s="1">
        <v>2.2271796736037857</v>
      </c>
      <c r="C19" s="1">
        <v>78.373305600872754</v>
      </c>
      <c r="D19" s="1">
        <v>26.17553234037166</v>
      </c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>
        <v>2041</v>
      </c>
      <c r="B20" s="1">
        <v>2.0307193247740969</v>
      </c>
      <c r="C20" s="1">
        <v>71.450528675490659</v>
      </c>
      <c r="D20" s="1">
        <v>23.630057868832182</v>
      </c>
      <c r="I20" s="1"/>
    </row>
    <row r="21" spans="1:28" x14ac:dyDescent="0.25">
      <c r="A21">
        <v>2042</v>
      </c>
      <c r="B21" s="1">
        <v>1.8402645935833561</v>
      </c>
      <c r="C21" s="1">
        <v>64.739793452608865</v>
      </c>
      <c r="D21" s="1">
        <v>21.173360752258304</v>
      </c>
      <c r="I21" s="1"/>
    </row>
    <row r="22" spans="1:28" x14ac:dyDescent="0.25">
      <c r="I22" s="1"/>
    </row>
    <row r="23" spans="1:28" x14ac:dyDescent="0.25">
      <c r="I23" s="1"/>
    </row>
    <row r="24" spans="1:28" x14ac:dyDescent="0.25">
      <c r="I24" s="1"/>
    </row>
    <row r="25" spans="1:28" x14ac:dyDescent="0.25">
      <c r="I25" s="1"/>
    </row>
    <row r="26" spans="1:28" x14ac:dyDescent="0.25">
      <c r="I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POV_military</vt:lpstr>
      <vt:lpstr>POV_military_distribution</vt:lpstr>
      <vt:lpstr>POV_civilian_distribution</vt:lpstr>
      <vt:lpstr>POV_civilian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Guddanti, Kishan Prudhvi</dc:creator>
  <cp:lastModifiedBy>Guddanti, Kishan Prudhvi</cp:lastModifiedBy>
  <dcterms:created xsi:type="dcterms:W3CDTF">2024-02-22T01:24:46Z</dcterms:created>
  <dcterms:modified xsi:type="dcterms:W3CDTF">2024-07-10T06:05:22Z</dcterms:modified>
</cp:coreProperties>
</file>