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13_ncr:1_{335A2E48-5163-4ED1-ADEB-9792500F074C}" xr6:coauthVersionLast="47" xr6:coauthVersionMax="47" xr10:uidLastSave="{00000000-0000-0000-0000-000000000000}"/>
  <bookViews>
    <workbookView xWindow="20370" yWindow="-120" windowWidth="21840" windowHeight="13020" xr2:uid="{00000000-000D-0000-FFFF-FFFF00000000}"/>
  </bookViews>
  <sheets>
    <sheet name="Diagrama de Gantt" sheetId="11" r:id="rId1"/>
  </sheets>
  <definedNames>
    <definedName name="hoy" localSheetId="0">TODAY()</definedName>
    <definedName name="Inicio_del_proyecto">'Diagrama de Gantt'!$E$3</definedName>
    <definedName name="Semana_para_mostrar">'Diagrama de Gantt'!$E$4</definedName>
    <definedName name="task_end" localSheetId="0">'Diagrama de Gantt'!$F1</definedName>
    <definedName name="task_progress" localSheetId="0">'Diagrama de Gantt'!$D1</definedName>
    <definedName name="task_start" localSheetId="0">'Diagrama de Gantt'!$E1</definedName>
    <definedName name="_xlnm.Print_Titles" localSheetId="0">'Diagrama de Gantt'!$4:$6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5" i="11" l="1"/>
  <c r="F34" i="11"/>
  <c r="F33" i="11"/>
  <c r="F32" i="11"/>
  <c r="E32" i="11"/>
  <c r="F30" i="11"/>
  <c r="F29" i="11"/>
  <c r="F27" i="11"/>
  <c r="F21" i="11"/>
  <c r="F15" i="11"/>
  <c r="F14" i="11"/>
  <c r="E12" i="11"/>
  <c r="F11" i="11"/>
  <c r="F10" i="11"/>
  <c r="E11" i="11" s="1"/>
  <c r="F9" i="11"/>
  <c r="E10" i="11"/>
  <c r="E9" i="11"/>
  <c r="H7" i="11"/>
  <c r="I5" i="11" l="1"/>
  <c r="H31" i="11"/>
  <c r="H26" i="11"/>
  <c r="H17" i="11"/>
  <c r="H13" i="11"/>
  <c r="H8" i="11"/>
  <c r="I6" i="11" l="1"/>
  <c r="F12" i="11" l="1"/>
  <c r="E14" i="11" s="1"/>
  <c r="E15" i="11" s="1"/>
  <c r="H9" i="11"/>
  <c r="J5" i="11"/>
  <c r="K5" i="11" s="1"/>
  <c r="L5" i="11" s="1"/>
  <c r="M5" i="11" s="1"/>
  <c r="N5" i="11" s="1"/>
  <c r="O5" i="11" s="1"/>
  <c r="P5" i="11" s="1"/>
  <c r="I4" i="11"/>
  <c r="H11" i="11" l="1"/>
  <c r="P4" i="11"/>
  <c r="Q5" i="11"/>
  <c r="R5" i="11" s="1"/>
  <c r="S5" i="11" s="1"/>
  <c r="T5" i="11" s="1"/>
  <c r="U5" i="11" s="1"/>
  <c r="V5" i="11" s="1"/>
  <c r="W5" i="11" s="1"/>
  <c r="J6" i="11"/>
  <c r="H12" i="11" l="1"/>
  <c r="W4" i="11"/>
  <c r="X5" i="11"/>
  <c r="Y5" i="11" s="1"/>
  <c r="Z5" i="11" s="1"/>
  <c r="AA5" i="11" s="1"/>
  <c r="AB5" i="11" s="1"/>
  <c r="AC5" i="11" s="1"/>
  <c r="AD5" i="11" s="1"/>
  <c r="K6" i="11"/>
  <c r="AE5" i="11" l="1"/>
  <c r="AF5" i="11" s="1"/>
  <c r="AG5" i="11" s="1"/>
  <c r="AH5" i="11" s="1"/>
  <c r="AI5" i="11" s="1"/>
  <c r="AJ5" i="11" s="1"/>
  <c r="AD4" i="11"/>
  <c r="L6" i="11"/>
  <c r="H14" i="11" l="1"/>
  <c r="AK5" i="11"/>
  <c r="AL5" i="11" s="1"/>
  <c r="AM5" i="11" s="1"/>
  <c r="AN5" i="11" s="1"/>
  <c r="AO5" i="11" s="1"/>
  <c r="AP5" i="11" s="1"/>
  <c r="AQ5" i="11" s="1"/>
  <c r="M6" i="11"/>
  <c r="H15" i="11" l="1"/>
  <c r="H10" i="11"/>
  <c r="AR5" i="11"/>
  <c r="AS5" i="11" s="1"/>
  <c r="AK4" i="11"/>
  <c r="N6" i="11"/>
  <c r="E16" i="11" l="1"/>
  <c r="F16" i="11" s="1"/>
  <c r="E18" i="11" s="1"/>
  <c r="AT5" i="11"/>
  <c r="AS6" i="11"/>
  <c r="AR4" i="11"/>
  <c r="O6" i="11"/>
  <c r="E19" i="11" l="1"/>
  <c r="F19" i="11" s="1"/>
  <c r="F18" i="11"/>
  <c r="H16" i="11"/>
  <c r="H18" i="11"/>
  <c r="H19" i="11"/>
  <c r="AT6" i="11"/>
  <c r="E20" i="11" l="1"/>
  <c r="F20" i="11" s="1"/>
  <c r="E21" i="11" s="1"/>
  <c r="P6" i="11"/>
  <c r="H21" i="11" l="1"/>
  <c r="E22" i="11"/>
  <c r="F22" i="11" s="1"/>
  <c r="E23" i="11" s="1"/>
  <c r="F23" i="11" s="1"/>
  <c r="H20" i="11"/>
  <c r="R6" i="11"/>
  <c r="H22" i="11" l="1"/>
  <c r="S6" i="1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E24" i="11" l="1"/>
  <c r="AW5" i="11"/>
  <c r="AX5" i="11" s="1"/>
  <c r="AV6" i="11"/>
  <c r="AU6" i="11"/>
  <c r="E25" i="11" l="1"/>
  <c r="F25" i="11" s="1"/>
  <c r="E27" i="11" s="1"/>
  <c r="F24" i="11"/>
  <c r="AW6" i="11"/>
  <c r="AY5" i="11"/>
  <c r="E28" i="11" l="1"/>
  <c r="H27" i="11"/>
  <c r="AZ5" i="11"/>
  <c r="AY6" i="11"/>
  <c r="AY4" i="11"/>
  <c r="AX6" i="11" s="1"/>
  <c r="F28" i="11" l="1"/>
  <c r="E29" i="11" s="1"/>
  <c r="H28" i="11"/>
  <c r="BA5" i="11"/>
  <c r="AZ6" i="11"/>
  <c r="E33" i="11" l="1"/>
  <c r="H29" i="11"/>
  <c r="BB5" i="11"/>
  <c r="BA6" i="11"/>
  <c r="E30" i="11" l="1"/>
  <c r="BB6" i="11"/>
  <c r="BC5" i="11"/>
  <c r="E34" i="11" l="1"/>
  <c r="E35" i="11"/>
  <c r="BD5" i="11"/>
  <c r="BC6" i="11"/>
  <c r="H30" i="11" l="1"/>
  <c r="BE5" i="11"/>
  <c r="BD6" i="11"/>
  <c r="BF5" i="11" l="1"/>
  <c r="BF4" i="11" l="1"/>
  <c r="BE6" i="11" s="1"/>
  <c r="BF6" i="11"/>
  <c r="BG5" i="11"/>
  <c r="BG6" i="11" l="1"/>
  <c r="BH5" i="11"/>
  <c r="BI5" i="11" l="1"/>
  <c r="BH6" i="11"/>
  <c r="BJ5" i="11" l="1"/>
  <c r="BI6" i="11"/>
  <c r="BK5" i="11" l="1"/>
  <c r="BJ6" i="11"/>
  <c r="BL5" i="11" l="1"/>
  <c r="BL6" i="11" s="1"/>
  <c r="BK6" i="11"/>
  <c r="H35" i="11"/>
</calcChain>
</file>

<file path=xl/sharedStrings.xml><?xml version="1.0" encoding="utf-8"?>
<sst xmlns="http://schemas.openxmlformats.org/spreadsheetml/2006/main" count="74" uniqueCount="51">
  <si>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</si>
  <si>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</si>
  <si>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</si>
  <si>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</si>
  <si>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</si>
  <si>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</si>
  <si>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</si>
  <si>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</si>
  <si>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</si>
  <si>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</si>
  <si>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</si>
  <si>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</si>
  <si>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TAREA</t>
  </si>
  <si>
    <t>Inicio del proyecto:</t>
  </si>
  <si>
    <t>Semana para mostrar:</t>
  </si>
  <si>
    <t>PROGRESO</t>
  </si>
  <si>
    <t>INICIO</t>
  </si>
  <si>
    <t>FIN</t>
  </si>
  <si>
    <t>DÍAS</t>
  </si>
  <si>
    <t>FV Games</t>
  </si>
  <si>
    <t>Gestión del inventario</t>
  </si>
  <si>
    <t xml:space="preserve">Editar artículos según la categoría </t>
  </si>
  <si>
    <t>Agregar la cantidad de artículos por producto</t>
  </si>
  <si>
    <t>Actualizar la cantidad de productos tras una compra</t>
  </si>
  <si>
    <t>Solicitar el total de ingresos basado en las compras del día</t>
  </si>
  <si>
    <t>Gestión de paquetes</t>
  </si>
  <si>
    <t>Crear paquetes de venta</t>
  </si>
  <si>
    <t>Calcular precio con descuento</t>
  </si>
  <si>
    <t>Asignar descuento diferente</t>
  </si>
  <si>
    <t xml:space="preserve">ASIGNADO
</t>
  </si>
  <si>
    <t>Gestión de Clientes</t>
  </si>
  <si>
    <t>Los clientes ingresan como invitados o registrados</t>
  </si>
  <si>
    <t>Permitir recargar dinero</t>
  </si>
  <si>
    <t>Registrar clientes y el metodo de pago</t>
  </si>
  <si>
    <t>Realizar compras (Cliente registrado)</t>
  </si>
  <si>
    <t>Validar fondos para la compra</t>
  </si>
  <si>
    <t>Editar datos de cliente y registrar transacciones de recarga</t>
  </si>
  <si>
    <t>Iniciar sesión con cédula y contraseña</t>
  </si>
  <si>
    <t>Permitir el acceso simultáneo de múltiples usuarios</t>
  </si>
  <si>
    <t>Carrito de Compras</t>
  </si>
  <si>
    <t>Mostrar un error si un artículo no está disponible</t>
  </si>
  <si>
    <t>Permitir seleccionar la cantidad de artículos a comprar</t>
  </si>
  <si>
    <t>Agregar artículos al carrito de compras</t>
  </si>
  <si>
    <t>Calcular el precio final con impuestos del 13%</t>
  </si>
  <si>
    <t>Visualización</t>
  </si>
  <si>
    <t>Mostrar listado de productos</t>
  </si>
  <si>
    <t>Añadir productos al carrito desde listado</t>
  </si>
  <si>
    <t>Visualizar compras realizadas</t>
  </si>
  <si>
    <t>Consultar compras por fecha/usuario</t>
  </si>
  <si>
    <t>Universidad Fidélitas</t>
  </si>
  <si>
    <t>N.Chaves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</si>
</sst>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70"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7"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8" fillId="0" borderId="0" applyNumberFormat="0" applyFill="0" applyBorder="0" applyAlignment="0" applyProtection="0"/>
    <xf numFmtId="0" fontId="19" fillId="13" borderId="0" applyNumberFormat="0" applyBorder="0" applyAlignment="0" applyProtection="0"/>
    <xf numFmtId="0" fontId="20" fillId="14" borderId="0" applyNumberFormat="0" applyBorder="0" applyAlignment="0" applyProtection="0"/>
    <xf numFmtId="0" fontId="21" fillId="15" borderId="0" applyNumberFormat="0" applyBorder="0" applyAlignment="0" applyProtection="0"/>
    <xf numFmtId="0" fontId="22" fillId="16" borderId="11" applyNumberFormat="0" applyAlignment="0" applyProtection="0"/>
    <xf numFmtId="0" fontId="23" fillId="17" borderId="12" applyNumberFormat="0" applyAlignment="0" applyProtection="0"/>
    <xf numFmtId="0" fontId="24" fillId="17" borderId="11" applyNumberFormat="0" applyAlignment="0" applyProtection="0"/>
    <xf numFmtId="0" fontId="25" fillId="0" borderId="13" applyNumberFormat="0" applyFill="0" applyAlignment="0" applyProtection="0"/>
    <xf numFmtId="0" fontId="26" fillId="18" borderId="14" applyNumberFormat="0" applyAlignment="0" applyProtection="0"/>
    <xf numFmtId="0" fontId="27" fillId="0" borderId="0" applyNumberFormat="0" applyFill="0" applyBorder="0" applyAlignment="0" applyProtection="0"/>
    <xf numFmtId="0" fontId="7" fillId="19" borderId="15" applyNumberFormat="0" applyFont="0" applyAlignment="0" applyProtection="0"/>
    <xf numFmtId="0" fontId="28" fillId="0" borderId="0" applyNumberFormat="0" applyFill="0" applyBorder="0" applyAlignment="0" applyProtection="0"/>
    <xf numFmtId="0" fontId="5" fillId="0" borderId="16" applyNumberFormat="0" applyFill="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4"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4"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3" borderId="2" xfId="12" applyFill="1">
      <alignment horizontal="left" vertical="center" indent="2"/>
    </xf>
    <xf numFmtId="0" fontId="7"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7" fillId="2" borderId="2" xfId="10" applyFill="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7" fillId="3" borderId="2" xfId="10"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7" fillId="10" borderId="2" xfId="10"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9" borderId="2" xfId="10" applyFill="1">
      <alignment horizontal="center" vertical="center"/>
    </xf>
    <xf numFmtId="169" fontId="9" fillId="6" borderId="6" xfId="0" applyNumberFormat="1" applyFont="1" applyFill="1" applyBorder="1" applyAlignment="1">
      <alignment horizontal="center" vertical="center"/>
    </xf>
    <xf numFmtId="169" fontId="9" fillId="6" borderId="0" xfId="0" applyNumberFormat="1" applyFont="1" applyFill="1" applyAlignment="1">
      <alignment horizontal="center" vertical="center"/>
    </xf>
    <xf numFmtId="169" fontId="9" fillId="6" borderId="7" xfId="0" applyNumberFormat="1" applyFont="1" applyFill="1" applyBorder="1" applyAlignment="1">
      <alignment horizontal="center" vertical="center"/>
    </xf>
    <xf numFmtId="0" fontId="7" fillId="2" borderId="2" xfId="12" applyFill="1" applyAlignment="1">
      <alignment horizontal="left" vertical="center" wrapText="1" indent="2"/>
    </xf>
    <xf numFmtId="0" fontId="7" fillId="10" borderId="2" xfId="12" applyFill="1" applyAlignment="1">
      <alignment horizontal="left" vertical="center" wrapText="1" indent="2"/>
    </xf>
    <xf numFmtId="0" fontId="7" fillId="9" borderId="2" xfId="12" applyFill="1" applyAlignment="1">
      <alignment horizontal="left" vertical="center" wrapText="1" indent="2"/>
    </xf>
    <xf numFmtId="0" fontId="5" fillId="44" borderId="2" xfId="0" applyFont="1" applyFill="1" applyBorder="1" applyAlignment="1">
      <alignment horizontal="left" vertical="center" indent="1"/>
    </xf>
    <xf numFmtId="0" fontId="7" fillId="44" borderId="2" xfId="11" applyFill="1">
      <alignment horizontal="center" vertical="center"/>
    </xf>
    <xf numFmtId="9" fontId="4" fillId="44" borderId="2" xfId="2" applyFont="1" applyFill="1" applyBorder="1" applyAlignment="1">
      <alignment horizontal="center" vertical="center"/>
    </xf>
    <xf numFmtId="168" fontId="0" fillId="44" borderId="2" xfId="0" applyNumberFormat="1" applyFill="1" applyBorder="1" applyAlignment="1">
      <alignment horizontal="center" vertical="center"/>
    </xf>
    <xf numFmtId="168" fontId="4" fillId="44" borderId="2" xfId="0" applyNumberFormat="1" applyFont="1" applyFill="1" applyBorder="1" applyAlignment="1">
      <alignment horizontal="center" vertical="center"/>
    </xf>
    <xf numFmtId="0" fontId="7" fillId="45" borderId="2" xfId="11" applyFill="1">
      <alignment horizontal="center" vertical="center"/>
    </xf>
    <xf numFmtId="9" fontId="4" fillId="45" borderId="2" xfId="2" applyFont="1" applyFill="1" applyBorder="1" applyAlignment="1">
      <alignment horizontal="center" vertical="center"/>
    </xf>
    <xf numFmtId="168" fontId="0" fillId="45" borderId="2" xfId="0" applyNumberFormat="1" applyFill="1" applyBorder="1" applyAlignment="1">
      <alignment horizontal="center" vertical="center"/>
    </xf>
    <xf numFmtId="168" fontId="4" fillId="45" borderId="2" xfId="0" applyNumberFormat="1" applyFont="1" applyFill="1" applyBorder="1" applyAlignment="1">
      <alignment horizontal="center" vertical="center"/>
    </xf>
    <xf numFmtId="168" fontId="7" fillId="45" borderId="2" xfId="10" applyFill="1">
      <alignment horizontal="center" vertical="center"/>
    </xf>
    <xf numFmtId="0" fontId="0" fillId="45" borderId="2" xfId="0" applyFont="1" applyFill="1" applyBorder="1" applyAlignment="1">
      <alignment horizontal="left" vertical="center" indent="1"/>
    </xf>
    <xf numFmtId="0" fontId="0" fillId="45" borderId="2" xfId="0" applyFont="1" applyFill="1" applyBorder="1" applyAlignment="1">
      <alignment horizontal="left" vertical="center" wrapText="1" indent="1"/>
    </xf>
    <xf numFmtId="171" fontId="0" fillId="6" borderId="4" xfId="0" applyNumberFormat="1" applyFill="1" applyBorder="1" applyAlignment="1">
      <alignment horizontal="left" vertical="center" wrapText="1" indent="1"/>
    </xf>
    <xf numFmtId="171" fontId="0" fillId="6" borderId="1" xfId="0" applyNumberFormat="1" applyFill="1" applyBorder="1" applyAlignment="1">
      <alignment horizontal="left" vertical="center" wrapText="1" indent="1"/>
    </xf>
    <xf numFmtId="171" fontId="0" fillId="6" borderId="5" xfId="0" applyNumberFormat="1" applyFill="1" applyBorder="1" applyAlignment="1">
      <alignment horizontal="left" vertical="center" wrapText="1" indent="1"/>
    </xf>
    <xf numFmtId="170" fontId="7" fillId="0" borderId="3" xfId="9">
      <alignment horizontal="center" vertical="center"/>
    </xf>
    <xf numFmtId="0" fontId="7" fillId="0" borderId="0" xfId="8">
      <alignment horizontal="right" indent="1"/>
    </xf>
    <xf numFmtId="0" fontId="7"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60" zoomScaleNormal="60" zoomScalePageLayoutView="70" workbookViewId="0">
      <pane ySplit="6" topLeftCell="A16" activePane="bottomLeft" state="frozen"/>
      <selection pane="bottomLeft" activeCell="L37" sqref="L37"/>
    </sheetView>
  </sheetViews>
  <sheetFormatPr baseColWidth="10" defaultColWidth="9.140625" defaultRowHeight="30" customHeight="1" x14ac:dyDescent="0.25"/>
  <cols>
    <col min="1" max="1" width="2.7109375" style="29" customWidth="1"/>
    <col min="2" max="2" width="33.140625" bestFit="1" customWidth="1"/>
    <col min="3" max="3" width="30.7109375" customWidth="1"/>
    <col min="4" max="4" width="10.7109375" customWidth="1"/>
    <col min="5" max="5" width="10.42578125" style="5" customWidth="1"/>
    <col min="6" max="6" width="10.42578125" customWidth="1"/>
    <col min="7" max="7" width="3.140625" customWidth="1"/>
    <col min="8" max="8" width="6.140625" hidden="1" customWidth="1"/>
    <col min="9" max="41" width="3.140625" customWidth="1"/>
    <col min="42" max="42" width="2.7109375" bestFit="1" customWidth="1"/>
    <col min="43" max="43" width="2.7109375" customWidth="1"/>
    <col min="44" max="64" width="3.140625" customWidth="1"/>
    <col min="69" max="70" width="10.28515625"/>
  </cols>
  <sheetData>
    <row r="1" spans="1:64" ht="30" customHeight="1" x14ac:dyDescent="0.45">
      <c r="A1" s="30" t="s">
        <v>0</v>
      </c>
      <c r="B1" s="33" t="s">
        <v>19</v>
      </c>
      <c r="C1" s="1"/>
      <c r="D1" s="2"/>
      <c r="E1" s="4"/>
      <c r="F1" s="28"/>
      <c r="H1" s="2"/>
      <c r="I1" s="47"/>
    </row>
    <row r="2" spans="1:64" ht="30" customHeight="1" x14ac:dyDescent="0.3">
      <c r="A2" s="29" t="s">
        <v>1</v>
      </c>
      <c r="B2" s="34" t="s">
        <v>49</v>
      </c>
      <c r="I2" s="48"/>
    </row>
    <row r="3" spans="1:64" ht="30" customHeight="1" x14ac:dyDescent="0.25">
      <c r="A3" s="29" t="s">
        <v>2</v>
      </c>
      <c r="B3" s="35"/>
      <c r="C3" s="83" t="s">
        <v>13</v>
      </c>
      <c r="D3" s="84"/>
      <c r="E3" s="82">
        <v>45487</v>
      </c>
      <c r="F3" s="82"/>
    </row>
    <row r="4" spans="1:64" ht="30" customHeight="1" x14ac:dyDescent="0.25">
      <c r="A4" s="30" t="s">
        <v>3</v>
      </c>
      <c r="C4" s="83" t="s">
        <v>14</v>
      </c>
      <c r="D4" s="84"/>
      <c r="E4" s="7">
        <v>0</v>
      </c>
      <c r="I4" s="79">
        <f>I5</f>
        <v>45481</v>
      </c>
      <c r="J4" s="80"/>
      <c r="K4" s="80"/>
      <c r="L4" s="80"/>
      <c r="M4" s="80"/>
      <c r="N4" s="80"/>
      <c r="O4" s="81"/>
      <c r="P4" s="79">
        <f>P5</f>
        <v>45488</v>
      </c>
      <c r="Q4" s="80"/>
      <c r="R4" s="80"/>
      <c r="S4" s="80"/>
      <c r="T4" s="80"/>
      <c r="U4" s="80"/>
      <c r="V4" s="81"/>
      <c r="W4" s="79">
        <f>W5</f>
        <v>45495</v>
      </c>
      <c r="X4" s="80"/>
      <c r="Y4" s="80"/>
      <c r="Z4" s="80"/>
      <c r="AA4" s="80"/>
      <c r="AB4" s="80"/>
      <c r="AC4" s="81"/>
      <c r="AD4" s="79">
        <f>AD5</f>
        <v>45502</v>
      </c>
      <c r="AE4" s="80"/>
      <c r="AF4" s="80"/>
      <c r="AG4" s="80"/>
      <c r="AH4" s="80"/>
      <c r="AI4" s="80"/>
      <c r="AJ4" s="81"/>
      <c r="AK4" s="79">
        <f>AK5</f>
        <v>45509</v>
      </c>
      <c r="AL4" s="80"/>
      <c r="AM4" s="80"/>
      <c r="AN4" s="80"/>
      <c r="AO4" s="80"/>
      <c r="AP4" s="80"/>
      <c r="AQ4" s="81"/>
      <c r="AR4" s="79">
        <f>AR5</f>
        <v>45516</v>
      </c>
      <c r="AS4" s="80"/>
      <c r="AT4" s="80"/>
      <c r="AU4" s="80"/>
      <c r="AV4" s="80"/>
      <c r="AW4" s="80"/>
      <c r="AX4" s="81"/>
      <c r="AY4" s="79">
        <f>AY5</f>
        <v>45523</v>
      </c>
      <c r="AZ4" s="80"/>
      <c r="BA4" s="80"/>
      <c r="BB4" s="80"/>
      <c r="BC4" s="80"/>
      <c r="BD4" s="80"/>
      <c r="BE4" s="81"/>
      <c r="BF4" s="79">
        <f>BF5</f>
        <v>45530</v>
      </c>
      <c r="BG4" s="80"/>
      <c r="BH4" s="80"/>
      <c r="BI4" s="80"/>
      <c r="BJ4" s="80"/>
      <c r="BK4" s="80"/>
      <c r="BL4" s="81"/>
    </row>
    <row r="5" spans="1:64" ht="15" customHeight="1" x14ac:dyDescent="0.25">
      <c r="A5" s="30" t="s">
        <v>4</v>
      </c>
      <c r="B5" s="46"/>
      <c r="C5" s="46"/>
      <c r="D5" s="46"/>
      <c r="E5" s="46"/>
      <c r="F5" s="46"/>
      <c r="G5" s="46"/>
      <c r="I5" s="61">
        <f>Inicio_del_proyecto-WEEKDAY(Inicio_del_proyecto,1)+2+7*(Semana_para_mostrar-1)</f>
        <v>45481</v>
      </c>
      <c r="J5" s="62">
        <f>I5+1</f>
        <v>45482</v>
      </c>
      <c r="K5" s="62">
        <f t="shared" ref="K5:AX5" si="0">J5+1</f>
        <v>45483</v>
      </c>
      <c r="L5" s="62">
        <f t="shared" si="0"/>
        <v>45484</v>
      </c>
      <c r="M5" s="62">
        <f t="shared" si="0"/>
        <v>45485</v>
      </c>
      <c r="N5" s="62">
        <f t="shared" si="0"/>
        <v>45486</v>
      </c>
      <c r="O5" s="63">
        <f t="shared" si="0"/>
        <v>45487</v>
      </c>
      <c r="P5" s="61">
        <f>O5+1</f>
        <v>45488</v>
      </c>
      <c r="Q5" s="62">
        <f>P5+1</f>
        <v>45489</v>
      </c>
      <c r="R5" s="62">
        <f t="shared" si="0"/>
        <v>45490</v>
      </c>
      <c r="S5" s="62">
        <f t="shared" si="0"/>
        <v>45491</v>
      </c>
      <c r="T5" s="62">
        <f t="shared" si="0"/>
        <v>45492</v>
      </c>
      <c r="U5" s="62">
        <f t="shared" si="0"/>
        <v>45493</v>
      </c>
      <c r="V5" s="63">
        <f t="shared" si="0"/>
        <v>45494</v>
      </c>
      <c r="W5" s="61">
        <f>V5+1</f>
        <v>45495</v>
      </c>
      <c r="X5" s="62">
        <f>W5+1</f>
        <v>45496</v>
      </c>
      <c r="Y5" s="62">
        <f t="shared" si="0"/>
        <v>45497</v>
      </c>
      <c r="Z5" s="62">
        <f t="shared" si="0"/>
        <v>45498</v>
      </c>
      <c r="AA5" s="62">
        <f t="shared" si="0"/>
        <v>45499</v>
      </c>
      <c r="AB5" s="62">
        <f t="shared" si="0"/>
        <v>45500</v>
      </c>
      <c r="AC5" s="63">
        <f t="shared" si="0"/>
        <v>45501</v>
      </c>
      <c r="AD5" s="61">
        <f>AC5+1</f>
        <v>45502</v>
      </c>
      <c r="AE5" s="62">
        <f>AD5+1</f>
        <v>45503</v>
      </c>
      <c r="AF5" s="62">
        <f t="shared" si="0"/>
        <v>45504</v>
      </c>
      <c r="AG5" s="62">
        <f t="shared" si="0"/>
        <v>45505</v>
      </c>
      <c r="AH5" s="62">
        <f t="shared" si="0"/>
        <v>45506</v>
      </c>
      <c r="AI5" s="62">
        <f t="shared" si="0"/>
        <v>45507</v>
      </c>
      <c r="AJ5" s="63">
        <f t="shared" si="0"/>
        <v>45508</v>
      </c>
      <c r="AK5" s="61">
        <f>AJ5+1</f>
        <v>45509</v>
      </c>
      <c r="AL5" s="62">
        <f>AK5+1</f>
        <v>45510</v>
      </c>
      <c r="AM5" s="62">
        <f t="shared" si="0"/>
        <v>45511</v>
      </c>
      <c r="AN5" s="62">
        <f t="shared" si="0"/>
        <v>45512</v>
      </c>
      <c r="AO5" s="62">
        <f t="shared" si="0"/>
        <v>45513</v>
      </c>
      <c r="AP5" s="62">
        <f t="shared" si="0"/>
        <v>45514</v>
      </c>
      <c r="AQ5" s="63">
        <f t="shared" si="0"/>
        <v>45515</v>
      </c>
      <c r="AR5" s="61">
        <f>AQ5+1</f>
        <v>45516</v>
      </c>
      <c r="AS5" s="62">
        <f>AR5+1</f>
        <v>45517</v>
      </c>
      <c r="AT5" s="62">
        <f t="shared" si="0"/>
        <v>45518</v>
      </c>
      <c r="AU5" s="62">
        <f t="shared" si="0"/>
        <v>45519</v>
      </c>
      <c r="AV5" s="62">
        <f t="shared" si="0"/>
        <v>45520</v>
      </c>
      <c r="AW5" s="62">
        <f t="shared" si="0"/>
        <v>45521</v>
      </c>
      <c r="AX5" s="63">
        <f t="shared" si="0"/>
        <v>45522</v>
      </c>
      <c r="AY5" s="61">
        <f>AX5+1</f>
        <v>45523</v>
      </c>
      <c r="AZ5" s="62">
        <f>AY5+1</f>
        <v>45524</v>
      </c>
      <c r="BA5" s="62">
        <f t="shared" ref="BA5:BE5" si="1">AZ5+1</f>
        <v>45525</v>
      </c>
      <c r="BB5" s="62">
        <f t="shared" si="1"/>
        <v>45526</v>
      </c>
      <c r="BC5" s="62">
        <f t="shared" si="1"/>
        <v>45527</v>
      </c>
      <c r="BD5" s="62">
        <f t="shared" si="1"/>
        <v>45528</v>
      </c>
      <c r="BE5" s="63">
        <f t="shared" si="1"/>
        <v>45529</v>
      </c>
      <c r="BF5" s="61">
        <f>BE5+1</f>
        <v>45530</v>
      </c>
      <c r="BG5" s="62">
        <f>BF5+1</f>
        <v>45531</v>
      </c>
      <c r="BH5" s="62">
        <f t="shared" ref="BH5:BL5" si="2">BG5+1</f>
        <v>45532</v>
      </c>
      <c r="BI5" s="62">
        <f t="shared" si="2"/>
        <v>45533</v>
      </c>
      <c r="BJ5" s="62">
        <f t="shared" si="2"/>
        <v>45534</v>
      </c>
      <c r="BK5" s="62">
        <f t="shared" si="2"/>
        <v>45535</v>
      </c>
      <c r="BL5" s="63">
        <f t="shared" si="2"/>
        <v>45536</v>
      </c>
    </row>
    <row r="6" spans="1:64" ht="34.5" customHeight="1" thickBot="1" x14ac:dyDescent="0.3">
      <c r="A6" s="30" t="s">
        <v>5</v>
      </c>
      <c r="B6" s="8" t="s">
        <v>12</v>
      </c>
      <c r="C6" s="9" t="s">
        <v>29</v>
      </c>
      <c r="D6" s="9" t="s">
        <v>15</v>
      </c>
      <c r="E6" s="9" t="s">
        <v>16</v>
      </c>
      <c r="F6" s="9" t="s">
        <v>17</v>
      </c>
      <c r="G6" s="9"/>
      <c r="H6" s="9" t="s">
        <v>18</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
      <c r="A7" s="29" t="s">
        <v>6</v>
      </c>
      <c r="C7" s="32"/>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3" customFormat="1" ht="30" customHeight="1" thickBot="1" x14ac:dyDescent="0.3">
      <c r="A8" s="30" t="s">
        <v>7</v>
      </c>
      <c r="B8" s="14" t="s">
        <v>20</v>
      </c>
      <c r="C8" s="36"/>
      <c r="D8" s="15"/>
      <c r="E8" s="49"/>
      <c r="F8" s="50"/>
      <c r="G8" s="13"/>
      <c r="H8" s="13" t="str">
        <f t="shared" ref="H8:H35" si="6">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3" customFormat="1" ht="30" customHeight="1" thickBot="1" x14ac:dyDescent="0.3">
      <c r="A9" s="30" t="s">
        <v>8</v>
      </c>
      <c r="B9" s="64" t="s">
        <v>21</v>
      </c>
      <c r="C9" s="37" t="s">
        <v>50</v>
      </c>
      <c r="D9" s="16">
        <v>1</v>
      </c>
      <c r="E9" s="51">
        <f>Inicio_del_proyecto</f>
        <v>45487</v>
      </c>
      <c r="F9" s="51">
        <f>E9+3</f>
        <v>45490</v>
      </c>
      <c r="G9" s="13"/>
      <c r="H9" s="13">
        <f t="shared" si="6"/>
        <v>4</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3" customFormat="1" ht="30" customHeight="1" thickBot="1" x14ac:dyDescent="0.3">
      <c r="A10" s="30" t="s">
        <v>9</v>
      </c>
      <c r="B10" s="64" t="s">
        <v>22</v>
      </c>
      <c r="C10" s="37" t="s">
        <v>50</v>
      </c>
      <c r="D10" s="16">
        <v>1</v>
      </c>
      <c r="E10" s="51">
        <f>E9</f>
        <v>45487</v>
      </c>
      <c r="F10" s="51">
        <f>E10+3</f>
        <v>45490</v>
      </c>
      <c r="G10" s="13"/>
      <c r="H10" s="13">
        <f t="shared" si="6"/>
        <v>4</v>
      </c>
      <c r="I10" s="26"/>
      <c r="J10" s="26"/>
      <c r="K10" s="26"/>
      <c r="L10" s="26"/>
      <c r="M10" s="26"/>
      <c r="N10" s="26"/>
      <c r="O10" s="26"/>
      <c r="P10" s="26"/>
      <c r="Q10" s="26"/>
      <c r="R10" s="26"/>
      <c r="S10" s="26"/>
      <c r="T10" s="26"/>
      <c r="U10" s="27"/>
      <c r="V10" s="27"/>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3" customFormat="1" ht="30" customHeight="1" thickBot="1" x14ac:dyDescent="0.3">
      <c r="A11" s="29"/>
      <c r="B11" s="64" t="s">
        <v>23</v>
      </c>
      <c r="C11" s="37" t="s">
        <v>50</v>
      </c>
      <c r="D11" s="16">
        <v>1</v>
      </c>
      <c r="E11" s="51">
        <f>F10</f>
        <v>45490</v>
      </c>
      <c r="F11" s="51">
        <f>E11+3</f>
        <v>45493</v>
      </c>
      <c r="G11" s="13"/>
      <c r="H11" s="13">
        <f t="shared" si="6"/>
        <v>4</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3" customFormat="1" ht="45.75" thickBot="1" x14ac:dyDescent="0.3">
      <c r="A12" s="29"/>
      <c r="B12" s="64" t="s">
        <v>24</v>
      </c>
      <c r="C12" s="37" t="s">
        <v>50</v>
      </c>
      <c r="D12" s="16">
        <v>1</v>
      </c>
      <c r="E12" s="51">
        <f>E11</f>
        <v>45490</v>
      </c>
      <c r="F12" s="51">
        <f>E12+3</f>
        <v>45493</v>
      </c>
      <c r="G12" s="13"/>
      <c r="H12" s="13">
        <f t="shared" si="6"/>
        <v>4</v>
      </c>
      <c r="I12" s="26"/>
      <c r="J12" s="26"/>
      <c r="K12" s="26"/>
      <c r="L12" s="26"/>
      <c r="M12" s="26"/>
      <c r="N12" s="26"/>
      <c r="O12" s="26"/>
      <c r="P12" s="26"/>
      <c r="Q12" s="26"/>
      <c r="R12" s="26"/>
      <c r="S12" s="26"/>
      <c r="T12" s="26"/>
      <c r="U12" s="26"/>
      <c r="V12" s="26"/>
      <c r="W12" s="26"/>
      <c r="X12" s="26"/>
      <c r="Y12" s="27"/>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pans="1:64" s="3" customFormat="1" ht="30" customHeight="1" thickBot="1" x14ac:dyDescent="0.3">
      <c r="A13" s="30" t="s">
        <v>10</v>
      </c>
      <c r="B13" s="17" t="s">
        <v>25</v>
      </c>
      <c r="C13" s="38"/>
      <c r="D13" s="18"/>
      <c r="E13" s="52"/>
      <c r="F13" s="53"/>
      <c r="G13" s="13"/>
      <c r="H13" s="13" t="str">
        <f t="shared" si="6"/>
        <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s="3" customFormat="1" ht="30" customHeight="1" thickBot="1" x14ac:dyDescent="0.3">
      <c r="A14" s="30"/>
      <c r="B14" s="44" t="s">
        <v>26</v>
      </c>
      <c r="C14" s="39" t="s">
        <v>50</v>
      </c>
      <c r="D14" s="19">
        <v>1</v>
      </c>
      <c r="E14" s="54">
        <f>F12</f>
        <v>45493</v>
      </c>
      <c r="F14" s="54">
        <f>E14+3</f>
        <v>45496</v>
      </c>
      <c r="G14" s="13"/>
      <c r="H14" s="13">
        <f t="shared" si="6"/>
        <v>4</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pans="1:64" s="3" customFormat="1" ht="30" customHeight="1" thickBot="1" x14ac:dyDescent="0.3">
      <c r="A15" s="29"/>
      <c r="B15" s="44" t="s">
        <v>27</v>
      </c>
      <c r="C15" s="39" t="s">
        <v>50</v>
      </c>
      <c r="D15" s="19">
        <v>1</v>
      </c>
      <c r="E15" s="54">
        <f>F14</f>
        <v>45496</v>
      </c>
      <c r="F15" s="54">
        <f>E15+1</f>
        <v>45497</v>
      </c>
      <c r="G15" s="13"/>
      <c r="H15" s="13">
        <f t="shared" si="6"/>
        <v>2</v>
      </c>
      <c r="I15" s="26"/>
      <c r="J15" s="26"/>
      <c r="K15" s="26"/>
      <c r="L15" s="26"/>
      <c r="M15" s="26"/>
      <c r="N15" s="26"/>
      <c r="O15" s="26"/>
      <c r="P15" s="26"/>
      <c r="Q15" s="26"/>
      <c r="R15" s="26"/>
      <c r="S15" s="26"/>
      <c r="T15" s="26"/>
      <c r="U15" s="27"/>
      <c r="V15" s="27"/>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s="3" customFormat="1" ht="30" customHeight="1" thickBot="1" x14ac:dyDescent="0.3">
      <c r="A16" s="29"/>
      <c r="B16" s="44" t="s">
        <v>28</v>
      </c>
      <c r="C16" s="39" t="s">
        <v>50</v>
      </c>
      <c r="D16" s="19">
        <v>1</v>
      </c>
      <c r="E16" s="54">
        <f>F15</f>
        <v>45497</v>
      </c>
      <c r="F16" s="54">
        <f>E16+1</f>
        <v>45498</v>
      </c>
      <c r="G16" s="13"/>
      <c r="H16" s="13">
        <f t="shared" si="6"/>
        <v>2</v>
      </c>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4" s="3" customFormat="1" ht="30" customHeight="1" thickBot="1" x14ac:dyDescent="0.3">
      <c r="A17" s="29" t="s">
        <v>11</v>
      </c>
      <c r="B17" s="20" t="s">
        <v>30</v>
      </c>
      <c r="C17" s="40"/>
      <c r="D17" s="21"/>
      <c r="E17" s="55"/>
      <c r="F17" s="56"/>
      <c r="G17" s="13"/>
      <c r="H17" s="13" t="str">
        <f t="shared" si="6"/>
        <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4" s="3" customFormat="1" ht="30" customHeight="1" thickBot="1" x14ac:dyDescent="0.3">
      <c r="A18" s="29"/>
      <c r="B18" s="65" t="s">
        <v>33</v>
      </c>
      <c r="C18" s="41" t="s">
        <v>50</v>
      </c>
      <c r="D18" s="22">
        <v>1</v>
      </c>
      <c r="E18" s="57">
        <f>F16</f>
        <v>45498</v>
      </c>
      <c r="F18" s="57">
        <f>E18+2</f>
        <v>45500</v>
      </c>
      <c r="G18" s="13"/>
      <c r="H18" s="13">
        <f t="shared" si="6"/>
        <v>3</v>
      </c>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pans="1:64" s="3" customFormat="1" ht="30" customHeight="1" thickBot="1" x14ac:dyDescent="0.3">
      <c r="A19" s="29"/>
      <c r="B19" s="65" t="s">
        <v>31</v>
      </c>
      <c r="C19" s="41" t="s">
        <v>50</v>
      </c>
      <c r="D19" s="22">
        <v>1</v>
      </c>
      <c r="E19" s="57">
        <f>E18</f>
        <v>45498</v>
      </c>
      <c r="F19" s="57">
        <f>E19+3</f>
        <v>45501</v>
      </c>
      <c r="G19" s="13"/>
      <c r="H19" s="13">
        <f t="shared" si="6"/>
        <v>4</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4" s="3" customFormat="1" ht="30" customHeight="1" thickBot="1" x14ac:dyDescent="0.3">
      <c r="A20" s="29"/>
      <c r="B20" s="65" t="s">
        <v>34</v>
      </c>
      <c r="C20" s="41" t="s">
        <v>50</v>
      </c>
      <c r="D20" s="22">
        <v>1</v>
      </c>
      <c r="E20" s="57">
        <f>F19</f>
        <v>45501</v>
      </c>
      <c r="F20" s="57">
        <f>E20+2</f>
        <v>45503</v>
      </c>
      <c r="G20" s="13"/>
      <c r="H20" s="13">
        <f t="shared" si="6"/>
        <v>3</v>
      </c>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pans="1:64" s="3" customFormat="1" ht="30" customHeight="1" thickBot="1" x14ac:dyDescent="0.3">
      <c r="A21" s="29"/>
      <c r="B21" s="45" t="s">
        <v>35</v>
      </c>
      <c r="C21" s="41" t="s">
        <v>50</v>
      </c>
      <c r="D21" s="22">
        <v>1</v>
      </c>
      <c r="E21" s="57">
        <f>F20</f>
        <v>45503</v>
      </c>
      <c r="F21" s="57">
        <f>E21+4</f>
        <v>45507</v>
      </c>
      <c r="G21" s="13"/>
      <c r="H21" s="13">
        <f t="shared" si="6"/>
        <v>5</v>
      </c>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pans="1:64" s="3" customFormat="1" ht="30" customHeight="1" thickBot="1" x14ac:dyDescent="0.3">
      <c r="A22" s="29"/>
      <c r="B22" s="45" t="s">
        <v>32</v>
      </c>
      <c r="C22" s="41" t="s">
        <v>50</v>
      </c>
      <c r="D22" s="22">
        <v>1</v>
      </c>
      <c r="E22" s="57">
        <f>E21</f>
        <v>45503</v>
      </c>
      <c r="F22" s="57">
        <f>E22+3</f>
        <v>45506</v>
      </c>
      <c r="G22" s="13"/>
      <c r="H22" s="13">
        <f t="shared" si="6"/>
        <v>4</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pans="1:64" s="3" customFormat="1" ht="45.75" thickBot="1" x14ac:dyDescent="0.3">
      <c r="A23" s="29"/>
      <c r="B23" s="65" t="s">
        <v>36</v>
      </c>
      <c r="C23" s="41" t="s">
        <v>50</v>
      </c>
      <c r="D23" s="22">
        <v>1</v>
      </c>
      <c r="E23" s="57">
        <f>F22</f>
        <v>45506</v>
      </c>
      <c r="F23" s="57">
        <f>E23+2</f>
        <v>45508</v>
      </c>
      <c r="G23" s="13"/>
      <c r="H23" s="13"/>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s="3" customFormat="1" ht="30" customHeight="1" thickBot="1" x14ac:dyDescent="0.3">
      <c r="A24" s="29"/>
      <c r="B24" s="65" t="s">
        <v>37</v>
      </c>
      <c r="C24" s="41" t="s">
        <v>50</v>
      </c>
      <c r="D24" s="22">
        <v>1</v>
      </c>
      <c r="E24" s="57">
        <f>F23</f>
        <v>45508</v>
      </c>
      <c r="F24" s="57">
        <f>E24+2</f>
        <v>45510</v>
      </c>
      <c r="G24" s="13"/>
      <c r="H24" s="13"/>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pans="1:64" s="3" customFormat="1" ht="30" customHeight="1" thickBot="1" x14ac:dyDescent="0.3">
      <c r="A25" s="29"/>
      <c r="B25" s="65" t="s">
        <v>38</v>
      </c>
      <c r="C25" s="41" t="s">
        <v>50</v>
      </c>
      <c r="D25" s="22">
        <v>1</v>
      </c>
      <c r="E25" s="57">
        <f>E24</f>
        <v>45508</v>
      </c>
      <c r="F25" s="57">
        <f>E25+3</f>
        <v>45511</v>
      </c>
      <c r="G25" s="13"/>
      <c r="H25" s="13"/>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1:64" s="3" customFormat="1" ht="30" customHeight="1" thickBot="1" x14ac:dyDescent="0.3">
      <c r="A26" s="29" t="s">
        <v>11</v>
      </c>
      <c r="B26" s="23" t="s">
        <v>39</v>
      </c>
      <c r="C26" s="42"/>
      <c r="D26" s="24"/>
      <c r="E26" s="58"/>
      <c r="F26" s="59"/>
      <c r="G26" s="13"/>
      <c r="H26" s="13" t="str">
        <f t="shared" si="6"/>
        <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s="3" customFormat="1" ht="30.75" thickBot="1" x14ac:dyDescent="0.3">
      <c r="A27" s="29"/>
      <c r="B27" s="66" t="s">
        <v>40</v>
      </c>
      <c r="C27" s="43" t="s">
        <v>50</v>
      </c>
      <c r="D27" s="25">
        <v>1</v>
      </c>
      <c r="E27" s="60">
        <f>F25</f>
        <v>45511</v>
      </c>
      <c r="F27" s="60">
        <f>E27+3</f>
        <v>45514</v>
      </c>
      <c r="G27" s="13"/>
      <c r="H27" s="13">
        <f t="shared" si="6"/>
        <v>4</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s="3" customFormat="1" ht="45.75" thickBot="1" x14ac:dyDescent="0.3">
      <c r="A28" s="29"/>
      <c r="B28" s="66" t="s">
        <v>41</v>
      </c>
      <c r="C28" s="43" t="s">
        <v>50</v>
      </c>
      <c r="D28" s="25">
        <v>1</v>
      </c>
      <c r="E28" s="60">
        <f>F27</f>
        <v>45514</v>
      </c>
      <c r="F28" s="60">
        <f>E28+3</f>
        <v>45517</v>
      </c>
      <c r="G28" s="13"/>
      <c r="H28" s="13">
        <f t="shared" si="6"/>
        <v>4</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pans="1:64" s="3" customFormat="1" ht="30" customHeight="1" thickBot="1" x14ac:dyDescent="0.3">
      <c r="A29" s="29"/>
      <c r="B29" s="66" t="s">
        <v>42</v>
      </c>
      <c r="C29" s="43" t="s">
        <v>50</v>
      </c>
      <c r="D29" s="25">
        <v>1</v>
      </c>
      <c r="E29" s="60">
        <f t="shared" ref="E29:E30" si="7">F28</f>
        <v>45517</v>
      </c>
      <c r="F29" s="60">
        <f>E29+3</f>
        <v>45520</v>
      </c>
      <c r="G29" s="13"/>
      <c r="H29" s="13">
        <f t="shared" si="6"/>
        <v>4</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pans="1:64" s="3" customFormat="1" ht="30" customHeight="1" thickBot="1" x14ac:dyDescent="0.3">
      <c r="A30" s="29"/>
      <c r="B30" s="66" t="s">
        <v>43</v>
      </c>
      <c r="C30" s="43" t="s">
        <v>50</v>
      </c>
      <c r="D30" s="25">
        <v>1</v>
      </c>
      <c r="E30" s="60">
        <f t="shared" si="7"/>
        <v>45520</v>
      </c>
      <c r="F30" s="60">
        <f>E30+2</f>
        <v>45522</v>
      </c>
      <c r="G30" s="13"/>
      <c r="H30" s="13">
        <f t="shared" si="6"/>
        <v>3</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pans="1:64" s="3" customFormat="1" ht="30" customHeight="1" thickBot="1" x14ac:dyDescent="0.3">
      <c r="A31" s="29"/>
      <c r="B31" s="67" t="s">
        <v>44</v>
      </c>
      <c r="C31" s="68"/>
      <c r="D31" s="69"/>
      <c r="E31" s="70"/>
      <c r="F31" s="71"/>
      <c r="G31" s="13"/>
      <c r="H31" s="13" t="str">
        <f t="shared" si="6"/>
        <v/>
      </c>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pans="1:64" s="3" customFormat="1" ht="30" customHeight="1" thickBot="1" x14ac:dyDescent="0.3">
      <c r="A32" s="29"/>
      <c r="B32" s="77" t="s">
        <v>45</v>
      </c>
      <c r="C32" s="72" t="s">
        <v>50</v>
      </c>
      <c r="D32" s="73">
        <v>1</v>
      </c>
      <c r="E32" s="74">
        <f>F30</f>
        <v>45522</v>
      </c>
      <c r="F32" s="75">
        <f>E32+2</f>
        <v>45524</v>
      </c>
      <c r="G32" s="13"/>
      <c r="H32" s="13"/>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pans="1:64" s="3" customFormat="1" ht="30" customHeight="1" thickBot="1" x14ac:dyDescent="0.3">
      <c r="A33" s="29"/>
      <c r="B33" s="78" t="s">
        <v>46</v>
      </c>
      <c r="C33" s="72" t="s">
        <v>50</v>
      </c>
      <c r="D33" s="73">
        <v>1</v>
      </c>
      <c r="E33" s="74">
        <f>E29</f>
        <v>45517</v>
      </c>
      <c r="F33" s="75">
        <f>F29+5</f>
        <v>45525</v>
      </c>
      <c r="G33" s="13"/>
      <c r="H33" s="13"/>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pans="1:64" s="3" customFormat="1" ht="30" customHeight="1" thickBot="1" x14ac:dyDescent="0.3">
      <c r="A34" s="29"/>
      <c r="B34" s="77" t="s">
        <v>47</v>
      </c>
      <c r="C34" s="72" t="s">
        <v>50</v>
      </c>
      <c r="D34" s="73">
        <v>1</v>
      </c>
      <c r="E34" s="74">
        <f>E30</f>
        <v>45520</v>
      </c>
      <c r="F34" s="75">
        <f>F30+3</f>
        <v>45525</v>
      </c>
      <c r="G34" s="13"/>
      <c r="H34" s="13"/>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pans="1:64" s="3" customFormat="1" ht="30" customHeight="1" thickBot="1" x14ac:dyDescent="0.3">
      <c r="A35" s="29"/>
      <c r="B35" s="78" t="s">
        <v>48</v>
      </c>
      <c r="C35" s="72" t="s">
        <v>50</v>
      </c>
      <c r="D35" s="73">
        <v>1</v>
      </c>
      <c r="E35" s="76">
        <f>E30</f>
        <v>45520</v>
      </c>
      <c r="F35" s="75">
        <f>E35+4</f>
        <v>45524</v>
      </c>
      <c r="G35" s="13"/>
      <c r="H35" s="13">
        <f t="shared" si="6"/>
        <v>5</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pans="1:64" ht="30" customHeight="1" x14ac:dyDescent="0.25">
      <c r="G36" s="6"/>
    </row>
    <row r="37" spans="1:64" ht="30" customHeight="1" x14ac:dyDescent="0.25">
      <c r="C37" s="11"/>
      <c r="F37" s="31"/>
    </row>
    <row r="38" spans="1:64" ht="30" customHeight="1" x14ac:dyDescent="0.25">
      <c r="C38"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0">
    <cfRule type="dataBar" priority="1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5" priority="38">
      <formula>AND(TODAY()&gt;=I$5,TODAY()&lt;J$5)</formula>
    </cfRule>
  </conditionalFormatting>
  <conditionalFormatting sqref="I7:BL34">
    <cfRule type="expression" dxfId="4" priority="32">
      <formula>AND(task_start&lt;=I$5,ROUNDDOWN((task_end-task_start+1)*task_progress,0)+task_start-1&gt;=I$5)</formula>
    </cfRule>
    <cfRule type="expression" dxfId="3" priority="33" stopIfTrue="1">
      <formula>AND(task_end&gt;=I$5,task_start&lt;J$5)</formula>
    </cfRule>
  </conditionalFormatting>
  <conditionalFormatting sqref="D31">
    <cfRule type="dataBar" priority="5">
      <dataBar>
        <cfvo type="num" val="0"/>
        <cfvo type="num" val="1"/>
        <color theme="0" tint="-0.249977111117893"/>
      </dataBar>
      <extLst>
        <ext xmlns:x14="http://schemas.microsoft.com/office/spreadsheetml/2009/9/main" uri="{B025F937-C7B1-47D3-B67F-A62EFF666E3E}">
          <x14:id>{3B306158-EB21-4768-8FAC-A3FB54526D09}</x14:id>
        </ext>
      </extLst>
    </cfRule>
  </conditionalFormatting>
  <conditionalFormatting sqref="D32:D35">
    <cfRule type="dataBar" priority="1">
      <dataBar>
        <cfvo type="num" val="0"/>
        <cfvo type="num" val="1"/>
        <color theme="0" tint="-0.249977111117893"/>
      </dataBar>
      <extLst>
        <ext xmlns:x14="http://schemas.microsoft.com/office/spreadsheetml/2009/9/main" uri="{B025F937-C7B1-47D3-B67F-A62EFF666E3E}">
          <x14:id>{D39EE701-3CF4-481A-A368-0574BB0A3F7E}</x14:id>
        </ext>
      </extLst>
    </cfRule>
  </conditionalFormatting>
  <conditionalFormatting sqref="I35:BL35">
    <cfRule type="expression" dxfId="2" priority="4">
      <formula>AND(TODAY()&gt;=I$5,TODAY()&lt;J$5)</formula>
    </cfRule>
  </conditionalFormatting>
  <conditionalFormatting sqref="I35:BL35">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D7:D30</xm:sqref>
        </x14:conditionalFormatting>
        <x14:conditionalFormatting xmlns:xm="http://schemas.microsoft.com/office/excel/2006/main">
          <x14:cfRule type="dataBar" id="{3B306158-EB21-4768-8FAC-A3FB54526D09}">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D39EE701-3CF4-481A-A368-0574BB0A3F7E}">
            <x14:dataBar minLength="0" maxLength="100" gradient="0">
              <x14:cfvo type="num">
                <xm:f>0</xm:f>
              </x14:cfvo>
              <x14:cfvo type="num">
                <xm:f>1</xm:f>
              </x14:cfvo>
              <x14:negativeFillColor rgb="FFFF0000"/>
              <x14:axisColor rgb="FF000000"/>
            </x14:dataBar>
          </x14:cfRule>
          <xm:sqref>D32:D35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Diagrama de Gantt</vt:lpstr>
      <vt:lpstr>Inicio_del_proyecto</vt:lpstr>
      <vt:lpstr>Semana_para_mostrar</vt:lpstr>
      <vt:lpstr>'Diagrama de Gantt'!task_end</vt:lpstr>
      <vt:lpstr>'Diagrama de Gantt'!task_progress</vt:lpstr>
      <vt:lpstr>'Diagrama de Gantt'!task_start</vt:lpstr>
      <vt:lpstr>'Diagrama de 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2024-08-26T01:48:24Z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