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ATIRAHBINTIIBRAHI\Desktop\PHD 2019-2022\Paper sem 8- ICLCA 2023\"/>
    </mc:Choice>
  </mc:AlternateContent>
  <xr:revisionPtr revIDLastSave="0" documentId="13_ncr:1_{D32BC679-0918-4D5C-853F-1D4BD2FB2D55}" xr6:coauthVersionLast="47" xr6:coauthVersionMax="47" xr10:uidLastSave="{00000000-0000-0000-0000-000000000000}"/>
  <bookViews>
    <workbookView xWindow="-110" yWindow="-110" windowWidth="19420" windowHeight="10420" xr2:uid="{CDFF0788-7947-4BFC-9F52-A3A2219F7F67}"/>
  </bookViews>
  <sheets>
    <sheet name="hydropower impact" sheetId="1" r:id="rId1"/>
    <sheet name="model imp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2" l="1"/>
  <c r="N30" i="2"/>
  <c r="O30" i="2"/>
  <c r="P30" i="2"/>
  <c r="L27" i="2"/>
  <c r="M31" i="2"/>
  <c r="N31" i="2"/>
  <c r="O31" i="2"/>
  <c r="P31" i="2"/>
  <c r="L31" i="2"/>
  <c r="L30" i="2"/>
  <c r="M28" i="2"/>
  <c r="N28" i="2"/>
  <c r="O28" i="2"/>
  <c r="P28" i="2"/>
  <c r="M29" i="2"/>
  <c r="N29" i="2"/>
  <c r="O29" i="2"/>
  <c r="P29" i="2"/>
  <c r="L29" i="2"/>
  <c r="L28" i="2"/>
  <c r="M27" i="2"/>
  <c r="N27" i="2"/>
  <c r="O27" i="2"/>
  <c r="P27" i="2"/>
  <c r="E31" i="2"/>
  <c r="F31" i="2"/>
  <c r="G31" i="2"/>
  <c r="H31" i="2"/>
  <c r="D31" i="2"/>
  <c r="E30" i="2"/>
  <c r="F30" i="2"/>
  <c r="G30" i="2"/>
  <c r="H30" i="2"/>
  <c r="D30" i="2"/>
  <c r="E29" i="2"/>
  <c r="F29" i="2"/>
  <c r="G29" i="2"/>
  <c r="H29" i="2"/>
  <c r="D29" i="2"/>
  <c r="E28" i="2"/>
  <c r="F28" i="2"/>
  <c r="G28" i="2"/>
  <c r="H28" i="2"/>
  <c r="D28" i="2"/>
  <c r="E27" i="2"/>
  <c r="F27" i="2"/>
  <c r="G27" i="2"/>
  <c r="H27" i="2"/>
  <c r="D27" i="2"/>
  <c r="P15" i="1"/>
  <c r="R16" i="1" l="1"/>
  <c r="R17" i="1"/>
  <c r="R18" i="1"/>
  <c r="R19" i="1"/>
  <c r="R15" i="1"/>
  <c r="Q16" i="1"/>
  <c r="Q17" i="1"/>
  <c r="Q18" i="1"/>
  <c r="Q19" i="1"/>
  <c r="Q15" i="1"/>
  <c r="O16" i="1"/>
  <c r="P16" i="1" s="1"/>
  <c r="O17" i="1"/>
  <c r="P17" i="1" s="1"/>
  <c r="O18" i="1"/>
  <c r="P18" i="1" s="1"/>
  <c r="O19" i="1"/>
  <c r="O15" i="1"/>
  <c r="P19" i="1"/>
</calcChain>
</file>

<file path=xl/sharedStrings.xml><?xml version="1.0" encoding="utf-8"?>
<sst xmlns="http://schemas.openxmlformats.org/spreadsheetml/2006/main" count="112" uniqueCount="91">
  <si>
    <t>Hydropower station</t>
  </si>
  <si>
    <t>Max Power (MW)</t>
  </si>
  <si>
    <t>Turbine amount (MW)</t>
  </si>
  <si>
    <t>Dam dimensions (h x l) (m)</t>
  </si>
  <si>
    <r>
      <t>Surface area (km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>)</t>
    </r>
  </si>
  <si>
    <r>
      <t>Capacity (million m</t>
    </r>
    <r>
      <rPr>
        <b/>
        <vertAlign val="superscript"/>
        <sz val="9"/>
        <color rgb="FF000000"/>
        <rFont val="Arial"/>
        <family val="2"/>
      </rPr>
      <t>3</t>
    </r>
    <r>
      <rPr>
        <b/>
        <sz val="9"/>
        <color rgb="FF000000"/>
        <rFont val="Arial"/>
        <family val="2"/>
      </rPr>
      <t>)</t>
    </r>
  </si>
  <si>
    <r>
      <t>Discharge capacity (m</t>
    </r>
    <r>
      <rPr>
        <b/>
        <vertAlign val="superscript"/>
        <sz val="9"/>
        <color rgb="FF000000"/>
        <rFont val="Arial"/>
        <family val="2"/>
      </rPr>
      <t>3</t>
    </r>
    <r>
      <rPr>
        <b/>
        <sz val="9"/>
        <color rgb="FF000000"/>
        <rFont val="Arial"/>
        <family val="2"/>
      </rPr>
      <t>/s)</t>
    </r>
  </si>
  <si>
    <t>Average production (MW/day)</t>
  </si>
  <si>
    <t>Operating system</t>
  </si>
  <si>
    <t>Bakun, Sarawak</t>
  </si>
  <si>
    <t>8 x 300</t>
  </si>
  <si>
    <t>205 x 750</t>
  </si>
  <si>
    <t>Reservoir</t>
  </si>
  <si>
    <t>Murum, Sarawak</t>
  </si>
  <si>
    <t>4 x 236</t>
  </si>
  <si>
    <t>141 x 473</t>
  </si>
  <si>
    <t>Pergau, Kelantan</t>
  </si>
  <si>
    <t>4 x 150</t>
  </si>
  <si>
    <t>75 x --</t>
  </si>
  <si>
    <t>Sultan Mahmud Kenyir, Terengganu</t>
  </si>
  <si>
    <t>4 x 100</t>
  </si>
  <si>
    <t>155 x 800</t>
  </si>
  <si>
    <t>Ulu Jelai, Pahang</t>
  </si>
  <si>
    <t>2 x 186</t>
  </si>
  <si>
    <t>88 x 460</t>
  </si>
  <si>
    <t>-</t>
  </si>
  <si>
    <t>Characteristics of five hydropower plants in Malaysia</t>
  </si>
  <si>
    <t>Kenyir, Terengganu</t>
  </si>
  <si>
    <t>Sultan Mahmud Power Station</t>
  </si>
  <si>
    <t>Station</t>
  </si>
  <si>
    <t>Coordinate</t>
  </si>
  <si>
    <t>Historical (1981-2010)</t>
  </si>
  <si>
    <t>Future (HadGEM2-ES_rcp85_2085)</t>
  </si>
  <si>
    <t>Historical</t>
  </si>
  <si>
    <t>Future</t>
  </si>
  <si>
    <t>Location</t>
  </si>
  <si>
    <t>Latitude</t>
  </si>
  <si>
    <t>Longitude</t>
  </si>
  <si>
    <t>Elevation</t>
  </si>
  <si>
    <t>Tmax</t>
  </si>
  <si>
    <t>Tavg</t>
  </si>
  <si>
    <t>Temperature</t>
  </si>
  <si>
    <t>Precipitation</t>
  </si>
  <si>
    <t>Hydropower name</t>
  </si>
  <si>
    <t>Belaga, Sarawak</t>
  </si>
  <si>
    <t>Murum Dam</t>
  </si>
  <si>
    <t>Bakun Dam</t>
  </si>
  <si>
    <t>Jeli, Kelantan</t>
  </si>
  <si>
    <t>Cameron Highland, Pahang</t>
  </si>
  <si>
    <t>C</t>
  </si>
  <si>
    <t>1C reduce 2.73 % power generation</t>
  </si>
  <si>
    <t>1% precipitation rise increase 0.91% power generation</t>
  </si>
  <si>
    <t>T increase</t>
  </si>
  <si>
    <t>Impact generation due to T</t>
  </si>
  <si>
    <t>MW</t>
  </si>
  <si>
    <t>Prec rise</t>
  </si>
  <si>
    <t>%</t>
  </si>
  <si>
    <t>Impact generation due to Prec</t>
  </si>
  <si>
    <t>Bakun</t>
  </si>
  <si>
    <t>Murum</t>
  </si>
  <si>
    <t>Pergau</t>
  </si>
  <si>
    <t>Sultan Mahmud Kenyir</t>
  </si>
  <si>
    <t>Ulu Jelai</t>
  </si>
  <si>
    <t>where,</t>
  </si>
  <si>
    <t>g =</t>
  </si>
  <si>
    <t>P =</t>
  </si>
  <si>
    <t>hydraulic power (MW)</t>
  </si>
  <si>
    <t>water density (1000 kg/m3)</t>
  </si>
  <si>
    <t>hn =</t>
  </si>
  <si>
    <t>ρ =</t>
  </si>
  <si>
    <t>head net (m)</t>
  </si>
  <si>
    <t>flow rate of falling water [m3/s].</t>
  </si>
  <si>
    <t xml:space="preserve">Q = </t>
  </si>
  <si>
    <t>where</t>
  </si>
  <si>
    <t>α =</t>
  </si>
  <si>
    <t>DT =</t>
  </si>
  <si>
    <t>change of temperature projected and historical</t>
  </si>
  <si>
    <t>acceleration due to gravity [9.81 m/s2]</t>
  </si>
  <si>
    <t>Due to cc temperature, the formula is modified to</t>
  </si>
  <si>
    <t>Due to cc precipitation, the formula is modified to</t>
  </si>
  <si>
    <t>change of precipitation projected and historical</t>
  </si>
  <si>
    <r>
      <t>P=</t>
    </r>
    <r>
      <rPr>
        <sz val="11"/>
        <color theme="1"/>
        <rFont val="Times New Roman"/>
        <family val="1"/>
      </rPr>
      <t>ρ</t>
    </r>
    <r>
      <rPr>
        <sz val="11"/>
        <color theme="1"/>
        <rFont val="Calibri"/>
        <family val="2"/>
      </rPr>
      <t>ghnQ</t>
    </r>
    <r>
      <rPr>
        <sz val="11"/>
        <color theme="1"/>
        <rFont val="Times New Roman"/>
        <family val="1"/>
      </rPr>
      <t>α(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P)</t>
    </r>
  </si>
  <si>
    <t>DP =</t>
  </si>
  <si>
    <t>HistoricalTmax</t>
  </si>
  <si>
    <t>Historical Max prec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</si>
  <si>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</si>
  <si>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</t>
    </r>
  </si>
  <si>
    <r>
      <t>P1=</t>
    </r>
    <r>
      <rPr>
        <sz val="11"/>
        <color theme="1"/>
        <rFont val="Times New Roman"/>
        <family val="1"/>
      </rPr>
      <t>ρ</t>
    </r>
    <r>
      <rPr>
        <sz val="11"/>
        <color theme="1"/>
        <rFont val="Calibri"/>
        <family val="2"/>
      </rPr>
      <t>ghnQ</t>
    </r>
  </si>
  <si>
    <r>
      <t xml:space="preserve">P=P1+ </t>
    </r>
    <r>
      <rPr>
        <sz val="11"/>
        <color theme="1"/>
        <rFont val="Times New Roman"/>
        <family val="1"/>
      </rPr>
      <t>ρ</t>
    </r>
    <r>
      <rPr>
        <sz val="11"/>
        <color theme="1"/>
        <rFont val="Calibri"/>
        <family val="2"/>
      </rPr>
      <t>ghnQ</t>
    </r>
    <r>
      <rPr>
        <sz val="11"/>
        <color theme="1"/>
        <rFont val="Times New Roman"/>
        <family val="1"/>
      </rPr>
      <t>α(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T)</t>
    </r>
  </si>
  <si>
    <t>Kenyir</t>
  </si>
  <si>
    <t>Ulu jelai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</si>
</sst>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008000"/>
      </top>
      <bottom style="medium">
        <color rgb="FF008000"/>
      </bottom>
      <diagonal/>
    </border>
    <border>
      <left/>
      <right/>
      <top/>
      <bottom style="thick">
        <color rgb="FF008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justify" vertical="center" wrapText="1"/>
    </xf>
    <xf numFmtId="3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justify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1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 condition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'hydropower impact'!$B$15:$B$19</c:f>
              <c:strCache>
                <c:ptCount val="5"/>
                <c:pt idx="0">
                  <c:v>Bakun</c:v>
                </c:pt>
                <c:pt idx="1">
                  <c:v>Murum</c:v>
                </c:pt>
                <c:pt idx="2">
                  <c:v>Pergau</c:v>
                </c:pt>
                <c:pt idx="3">
                  <c:v>Sultan Mahmud Kenyir</c:v>
                </c:pt>
                <c:pt idx="4">
                  <c:v>Ulu Jelai</c:v>
                </c:pt>
              </c:strCache>
            </c:strRef>
          </c:cat>
          <c:val>
            <c:numRef>
              <c:f>'hydropower impact'!$E$15:$E$19</c:f>
              <c:numCache>
                <c:formatCode>General</c:formatCode>
                <c:ptCount val="5"/>
                <c:pt idx="0" formatCode="#,##0">
                  <c:v>2110</c:v>
                </c:pt>
                <c:pt idx="1">
                  <c:v>635</c:v>
                </c:pt>
                <c:pt idx="2">
                  <c:v>150</c:v>
                </c:pt>
                <c:pt idx="3">
                  <c:v>165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3-450C-81D6-66D9833BE713}"/>
            </c:ext>
          </c:extLst>
        </c:ser>
        <c:ser>
          <c:idx val="1"/>
          <c:order val="1"/>
          <c:tx>
            <c:v>Impact of temperature rise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'hydropower impact'!$B$15:$B$19</c:f>
              <c:strCache>
                <c:ptCount val="5"/>
                <c:pt idx="0">
                  <c:v>Bakun</c:v>
                </c:pt>
                <c:pt idx="1">
                  <c:v>Murum</c:v>
                </c:pt>
                <c:pt idx="2">
                  <c:v>Pergau</c:v>
                </c:pt>
                <c:pt idx="3">
                  <c:v>Sultan Mahmud Kenyir</c:v>
                </c:pt>
                <c:pt idx="4">
                  <c:v>Ulu Jelai</c:v>
                </c:pt>
              </c:strCache>
            </c:strRef>
          </c:cat>
          <c:val>
            <c:numRef>
              <c:f>'hydropower impact'!$P$15:$P$19</c:f>
              <c:numCache>
                <c:formatCode>General</c:formatCode>
                <c:ptCount val="5"/>
                <c:pt idx="0">
                  <c:v>1977.5130999999997</c:v>
                </c:pt>
                <c:pt idx="1">
                  <c:v>596.86189999999999</c:v>
                </c:pt>
                <c:pt idx="2">
                  <c:v>138.12449999999998</c:v>
                </c:pt>
                <c:pt idx="3">
                  <c:v>152.38739999999999</c:v>
                </c:pt>
                <c:pt idx="4">
                  <c:v>44.330880000000001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3-450C-81D6-66D9833BE713}"/>
            </c:ext>
          </c:extLst>
        </c:ser>
        <c:ser>
          <c:idx val="2"/>
          <c:order val="2"/>
          <c:tx>
            <c:v>Impact of precipitation rise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'hydropower impact'!$B$15:$B$19</c:f>
              <c:strCache>
                <c:ptCount val="5"/>
                <c:pt idx="0">
                  <c:v>Bakun</c:v>
                </c:pt>
                <c:pt idx="1">
                  <c:v>Murum</c:v>
                </c:pt>
                <c:pt idx="2">
                  <c:v>Pergau</c:v>
                </c:pt>
                <c:pt idx="3">
                  <c:v>Sultan Mahmud Kenyir</c:v>
                </c:pt>
                <c:pt idx="4">
                  <c:v>Ulu Jelai</c:v>
                </c:pt>
              </c:strCache>
            </c:strRef>
          </c:cat>
          <c:val>
            <c:numRef>
              <c:f>'hydropower impact'!$R$15:$R$19</c:f>
              <c:numCache>
                <c:formatCode>General</c:formatCode>
                <c:ptCount val="5"/>
                <c:pt idx="0">
                  <c:v>2225.4625835189308</c:v>
                </c:pt>
                <c:pt idx="1">
                  <c:v>649.5122146118722</c:v>
                </c:pt>
                <c:pt idx="2">
                  <c:v>160.22766570605188</c:v>
                </c:pt>
                <c:pt idx="3">
                  <c:v>172.09370078740159</c:v>
                </c:pt>
                <c:pt idx="4">
                  <c:v>52.007339449541284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3-450C-81D6-66D9833B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344192"/>
        <c:axId val="327448032"/>
      </c:barChart>
      <c:catAx>
        <c:axId val="3873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Hydropower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8032"/>
        <c:crosses val="autoZero"/>
        <c:auto val="1"/>
        <c:lblAlgn val="ctr"/>
        <c:lblOffset val="100"/>
        <c:noMultiLvlLbl val="0"/>
      </c:catAx>
      <c:valAx>
        <c:axId val="327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Power</a:t>
                </a:r>
                <a:r>
                  <a:rPr lang="en-MY" baseline="0"/>
                  <a:t> production in a day (MW)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'model impact'!$B$30</c:f>
              <c:strCache>
                <c:ptCount val="1"/>
                <c:pt idx="0">
                  <c:v>Kenyir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impact'!$K$26:$P$26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</c:numCache>
            </c:numRef>
          </c:xVal>
          <c:yVal>
            <c:numRef>
              <c:f>'model impact'!$K$30:$P$30</c:f>
              <c:numCache>
                <c:formatCode>General</c:formatCode>
                <c:ptCount val="6"/>
                <c:pt idx="0">
                  <c:v>165</c:v>
                </c:pt>
                <c:pt idx="1">
                  <c:v>166.50149999999999</c:v>
                </c:pt>
                <c:pt idx="2">
                  <c:v>169.50450000000001</c:v>
                </c:pt>
                <c:pt idx="3">
                  <c:v>172.50749999999999</c:v>
                </c:pt>
                <c:pt idx="4">
                  <c:v>178.51349999999999</c:v>
                </c:pt>
                <c:pt idx="5">
                  <c:v>183.018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E-4760-8BA3-CED4E330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72032"/>
        <c:axId val="5839677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impact'!$B$27</c15:sqref>
                        </c15:formulaRef>
                      </c:ext>
                    </c:extLst>
                    <c:strCache>
                      <c:ptCount val="1"/>
                      <c:pt idx="0">
                        <c:v>Bakun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impact'!$K$26:$P$26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impact'!$K$27:$P$27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#,##0">
                        <c:v>2110</c:v>
                      </c:pt>
                      <c:pt idx="1">
                        <c:v>2129.201</c:v>
                      </c:pt>
                      <c:pt idx="2">
                        <c:v>2167.6030000000001</c:v>
                      </c:pt>
                      <c:pt idx="3">
                        <c:v>2206.0050000000001</c:v>
                      </c:pt>
                      <c:pt idx="4">
                        <c:v>2282.8090000000002</c:v>
                      </c:pt>
                      <c:pt idx="5">
                        <c:v>2340.4119999999998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C8E-4760-8BA3-CED4E3303EC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impact'!$B$28</c15:sqref>
                        </c15:formulaRef>
                      </c:ext>
                    </c:extLst>
                    <c:strCache>
                      <c:ptCount val="1"/>
                      <c:pt idx="0">
                        <c:v>Murum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impact'!$K$26:$P$26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impact'!$K$28:$P$28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635</c:v>
                      </c:pt>
                      <c:pt idx="1">
                        <c:v>640.77850000000001</c:v>
                      </c:pt>
                      <c:pt idx="2">
                        <c:v>652.33550000000002</c:v>
                      </c:pt>
                      <c:pt idx="3">
                        <c:v>663.89250000000004</c:v>
                      </c:pt>
                      <c:pt idx="4">
                        <c:v>687.00649999999996</c:v>
                      </c:pt>
                      <c:pt idx="5">
                        <c:v>704.34199999999998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8E-4760-8BA3-CED4E3303ECB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impact'!$B$29</c15:sqref>
                        </c15:formulaRef>
                      </c:ext>
                    </c:extLst>
                    <c:strCache>
                      <c:ptCount val="1"/>
                      <c:pt idx="0">
                        <c:v>Pergau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impact'!$K$26:$P$26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impact'!$K$29:$P$29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150</c:v>
                      </c:pt>
                      <c:pt idx="1">
                        <c:v>151.36500000000001</c:v>
                      </c:pt>
                      <c:pt idx="2">
                        <c:v>154.095</c:v>
                      </c:pt>
                      <c:pt idx="3">
                        <c:v>156.82499999999999</c:v>
                      </c:pt>
                      <c:pt idx="4">
                        <c:v>162.285</c:v>
                      </c:pt>
                      <c:pt idx="5">
                        <c:v>166.38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C8E-4760-8BA3-CED4E3303EC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impact'!$B$31</c15:sqref>
                        </c15:formulaRef>
                      </c:ext>
                    </c:extLst>
                    <c:strCache>
                      <c:ptCount val="1"/>
                      <c:pt idx="0">
                        <c:v>Ulu jelai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impact'!$K$26:$P$26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impact'!$K$31:$P$31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</c:v>
                      </c:pt>
                      <c:pt idx="1">
                        <c:v>48.436799999999998</c:v>
                      </c:pt>
                      <c:pt idx="2">
                        <c:v>49.310400000000001</c:v>
                      </c:pt>
                      <c:pt idx="3">
                        <c:v>50.183999999999997</c:v>
                      </c:pt>
                      <c:pt idx="4">
                        <c:v>51.931199999999997</c:v>
                      </c:pt>
                      <c:pt idx="5">
                        <c:v>53.241599999999998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8E-4760-8BA3-CED4E3303ECB}"/>
                  </c:ext>
                </c:extLst>
              </c15:ser>
            </c15:filteredScatterSeries>
          </c:ext>
        </c:extLst>
      </c:scatterChart>
      <c:valAx>
        <c:axId val="583972032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67712"/>
        <c:crosses val="autoZero"/>
        <c:crossBetween val="midCat"/>
      </c:valAx>
      <c:valAx>
        <c:axId val="5839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114300</xdr:rowOff>
    </xdr:from>
    <xdr:to>
      <xdr:col>14</xdr:col>
      <xdr:colOff>180975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B23FF-2D46-D4D3-3C92-FD8B5D7D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33</xdr:row>
      <xdr:rowOff>63500</xdr:rowOff>
    </xdr:from>
    <xdr:to>
      <xdr:col>11</xdr:col>
      <xdr:colOff>101599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F53E8-B18C-056F-C2CB-20139FF87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3536-E192-4A82-8386-061946461FCA}">
  <dimension ref="B2:R20"/>
  <sheetViews>
    <sheetView tabSelected="1" topLeftCell="C22" workbookViewId="0">
      <selection activeCell="Q41" sqref="A1:XFD1048576"/>
    </sheetView>
  </sheetViews>
  <sheetFormatPr defaultRowHeight="14.5"/>
  <cols>
    <col min="2" max="2" width="16.7265625" customWidth="1"/>
    <col min="4" max="4" width="11.6328125" customWidth="1"/>
    <col min="11" max="11" width="16.90625" customWidth="1"/>
    <col min="12" max="12" width="11.08984375" customWidth="1"/>
  </cols>
  <sheetData>
    <row r="2" spans="2:18" ht="15" thickBot="1">
      <c r="B2" s="9" t="s">
        <v>26</v>
      </c>
    </row>
    <row r="3" spans="2:18" ht="49" thickTop="1" thickBo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0"/>
      <c r="L3" s="10"/>
    </row>
    <row r="4" spans="2:18">
      <c r="B4" s="2" t="s">
        <v>9</v>
      </c>
      <c r="C4" s="3">
        <v>2400</v>
      </c>
      <c r="D4" s="4" t="s">
        <v>10</v>
      </c>
      <c r="E4" s="4" t="s">
        <v>11</v>
      </c>
      <c r="F4" s="4">
        <v>695</v>
      </c>
      <c r="G4" s="3">
        <v>44000</v>
      </c>
      <c r="H4" s="5"/>
      <c r="I4" s="3">
        <v>2110</v>
      </c>
      <c r="J4" s="4" t="s">
        <v>12</v>
      </c>
    </row>
    <row r="5" spans="2:18">
      <c r="B5" s="2" t="s">
        <v>13</v>
      </c>
      <c r="C5" s="4">
        <v>944</v>
      </c>
      <c r="D5" s="4" t="s">
        <v>14</v>
      </c>
      <c r="E5" s="4" t="s">
        <v>15</v>
      </c>
      <c r="F5" s="4">
        <v>270</v>
      </c>
      <c r="G5" s="3">
        <v>12043</v>
      </c>
      <c r="H5" s="5"/>
      <c r="I5" s="4">
        <v>635</v>
      </c>
      <c r="J5" s="4" t="s">
        <v>12</v>
      </c>
    </row>
    <row r="6" spans="2:18">
      <c r="B6" s="2" t="s">
        <v>16</v>
      </c>
      <c r="C6" s="4">
        <v>600</v>
      </c>
      <c r="D6" s="4" t="s">
        <v>17</v>
      </c>
      <c r="E6" s="4" t="s">
        <v>18</v>
      </c>
      <c r="F6" s="4">
        <v>54</v>
      </c>
      <c r="G6" s="4">
        <v>62.6</v>
      </c>
      <c r="H6" s="3">
        <v>2470</v>
      </c>
      <c r="I6" s="4">
        <v>150</v>
      </c>
      <c r="J6" s="4" t="s">
        <v>12</v>
      </c>
    </row>
    <row r="7" spans="2:18" ht="23">
      <c r="B7" s="2" t="s">
        <v>19</v>
      </c>
      <c r="C7" s="4">
        <v>400</v>
      </c>
      <c r="D7" s="4" t="s">
        <v>20</v>
      </c>
      <c r="E7" s="4" t="s">
        <v>21</v>
      </c>
      <c r="F7" s="4">
        <v>369</v>
      </c>
      <c r="G7" s="3">
        <v>13600</v>
      </c>
      <c r="H7" s="3">
        <v>7000</v>
      </c>
      <c r="I7" s="4">
        <v>165</v>
      </c>
      <c r="J7" s="4" t="s">
        <v>12</v>
      </c>
    </row>
    <row r="8" spans="2:18" ht="15" thickBot="1">
      <c r="B8" s="6" t="s">
        <v>22</v>
      </c>
      <c r="C8" s="7">
        <v>372</v>
      </c>
      <c r="D8" s="7" t="s">
        <v>23</v>
      </c>
      <c r="E8" s="7" t="s">
        <v>24</v>
      </c>
      <c r="F8" s="7" t="s">
        <v>25</v>
      </c>
      <c r="G8" s="7">
        <v>2.57</v>
      </c>
      <c r="H8" s="8">
        <v>2300</v>
      </c>
      <c r="I8" s="7">
        <v>48</v>
      </c>
      <c r="J8" s="7" t="s">
        <v>12</v>
      </c>
    </row>
    <row r="9" spans="2:18" ht="15" thickTop="1"/>
    <row r="11" spans="2:18" ht="57.5">
      <c r="B11" s="2" t="s">
        <v>50</v>
      </c>
      <c r="C11" s="4"/>
      <c r="D11" s="4" t="s">
        <v>51</v>
      </c>
    </row>
    <row r="12" spans="2:18">
      <c r="B12" s="2"/>
      <c r="K12" t="s">
        <v>41</v>
      </c>
      <c r="M12" t="s">
        <v>42</v>
      </c>
      <c r="O12" t="s">
        <v>52</v>
      </c>
      <c r="P12" s="13" t="s">
        <v>53</v>
      </c>
      <c r="Q12" t="s">
        <v>55</v>
      </c>
      <c r="R12" s="13" t="s">
        <v>57</v>
      </c>
    </row>
    <row r="13" spans="2:18" ht="15" thickBot="1">
      <c r="D13" s="16" t="s">
        <v>29</v>
      </c>
      <c r="E13" s="12"/>
      <c r="F13" s="16" t="s">
        <v>30</v>
      </c>
      <c r="G13" s="16"/>
      <c r="H13" s="12"/>
      <c r="I13" s="16" t="s">
        <v>31</v>
      </c>
      <c r="J13" s="16"/>
      <c r="K13" s="16" t="s">
        <v>32</v>
      </c>
      <c r="L13" s="16"/>
      <c r="M13" t="s">
        <v>33</v>
      </c>
      <c r="N13" t="s">
        <v>34</v>
      </c>
      <c r="O13" t="s">
        <v>49</v>
      </c>
      <c r="P13" s="13" t="s">
        <v>54</v>
      </c>
      <c r="Q13" t="s">
        <v>56</v>
      </c>
      <c r="R13" s="13" t="s">
        <v>54</v>
      </c>
    </row>
    <row r="14" spans="2:18" ht="47" thickTop="1" thickBot="1">
      <c r="B14" t="s">
        <v>43</v>
      </c>
      <c r="C14" t="s">
        <v>35</v>
      </c>
      <c r="D14" s="16"/>
      <c r="E14" s="1" t="s">
        <v>7</v>
      </c>
      <c r="F14" s="12" t="s">
        <v>36</v>
      </c>
      <c r="G14" s="12" t="s">
        <v>37</v>
      </c>
      <c r="H14" s="12" t="s">
        <v>38</v>
      </c>
      <c r="I14" t="s">
        <v>39</v>
      </c>
      <c r="J14" t="s">
        <v>40</v>
      </c>
      <c r="K14" t="s">
        <v>39</v>
      </c>
      <c r="L14" t="s">
        <v>40</v>
      </c>
      <c r="P14" s="13"/>
      <c r="R14" s="13"/>
    </row>
    <row r="15" spans="2:18" ht="15.5">
      <c r="B15" s="2" t="s">
        <v>58</v>
      </c>
      <c r="C15" t="s">
        <v>44</v>
      </c>
      <c r="D15" t="s">
        <v>46</v>
      </c>
      <c r="E15" s="3">
        <v>2110</v>
      </c>
      <c r="F15" s="11">
        <v>2.7566569085431998</v>
      </c>
      <c r="G15" s="11">
        <v>114.06306672524499</v>
      </c>
      <c r="H15" s="11">
        <v>72</v>
      </c>
      <c r="I15">
        <v>30.9</v>
      </c>
      <c r="J15">
        <v>27.2</v>
      </c>
      <c r="K15" s="11">
        <v>33.200000000000003</v>
      </c>
      <c r="L15" s="11">
        <v>29.2</v>
      </c>
      <c r="M15">
        <v>449</v>
      </c>
      <c r="N15">
        <v>476</v>
      </c>
      <c r="O15">
        <f>K15-I15</f>
        <v>2.3000000000000043</v>
      </c>
      <c r="P15" s="13">
        <f>E15-(E15*0.0273*O15)</f>
        <v>1977.5130999999997</v>
      </c>
      <c r="Q15">
        <f>(N15-M15)/M15*100</f>
        <v>6.0133630289532292</v>
      </c>
      <c r="R15" s="13">
        <f>E15+(E15*Q15*0.0091)</f>
        <v>2225.4625835189308</v>
      </c>
    </row>
    <row r="16" spans="2:18" ht="15.5">
      <c r="B16" s="2" t="s">
        <v>59</v>
      </c>
      <c r="C16" t="s">
        <v>44</v>
      </c>
      <c r="D16" t="s">
        <v>45</v>
      </c>
      <c r="E16" s="4">
        <v>635</v>
      </c>
      <c r="F16" s="11">
        <v>2.6750200482308601</v>
      </c>
      <c r="G16" s="11">
        <v>114.29564094353699</v>
      </c>
      <c r="H16" s="11">
        <v>390</v>
      </c>
      <c r="I16">
        <v>29.1</v>
      </c>
      <c r="J16">
        <v>25.3</v>
      </c>
      <c r="K16" s="11">
        <v>31.3</v>
      </c>
      <c r="L16" s="11">
        <v>27.3</v>
      </c>
      <c r="M16">
        <v>438</v>
      </c>
      <c r="N16">
        <v>449</v>
      </c>
      <c r="O16">
        <f t="shared" ref="O16:O19" si="0">K16-I16</f>
        <v>2.1999999999999993</v>
      </c>
      <c r="P16" s="13">
        <f t="shared" ref="P16:P19" si="1">E16-(E16*0.0273*O16)</f>
        <v>596.86189999999999</v>
      </c>
      <c r="Q16">
        <f t="shared" ref="Q16:Q19" si="2">(N16-M16)/M16*100</f>
        <v>2.5114155251141552</v>
      </c>
      <c r="R16" s="13">
        <f t="shared" ref="R16:R19" si="3">E16+(E16*Q16*0.0091)</f>
        <v>649.5122146118722</v>
      </c>
    </row>
    <row r="17" spans="2:18" ht="15.5">
      <c r="B17" s="2" t="s">
        <v>60</v>
      </c>
      <c r="C17" t="s">
        <v>47</v>
      </c>
      <c r="E17" s="4">
        <v>150</v>
      </c>
      <c r="F17" s="11">
        <v>5.625</v>
      </c>
      <c r="G17" s="11">
        <v>101.703056</v>
      </c>
      <c r="H17" s="11">
        <v>614</v>
      </c>
      <c r="I17">
        <v>29.7</v>
      </c>
      <c r="J17">
        <v>25.1</v>
      </c>
      <c r="K17" s="11">
        <v>32.6</v>
      </c>
      <c r="L17" s="11">
        <v>27.9</v>
      </c>
      <c r="M17">
        <v>347</v>
      </c>
      <c r="N17">
        <v>373</v>
      </c>
      <c r="O17">
        <f t="shared" si="0"/>
        <v>2.9000000000000021</v>
      </c>
      <c r="P17" s="13">
        <f t="shared" si="1"/>
        <v>138.12449999999998</v>
      </c>
      <c r="Q17">
        <f t="shared" si="2"/>
        <v>7.4927953890489913</v>
      </c>
      <c r="R17" s="13">
        <f t="shared" si="3"/>
        <v>160.22766570605188</v>
      </c>
    </row>
    <row r="18" spans="2:18" ht="23">
      <c r="B18" s="2" t="s">
        <v>61</v>
      </c>
      <c r="C18" t="s">
        <v>27</v>
      </c>
      <c r="D18" t="s">
        <v>28</v>
      </c>
      <c r="E18" s="4">
        <v>165</v>
      </c>
      <c r="F18" s="11">
        <v>5.0239635620946901</v>
      </c>
      <c r="G18" s="11">
        <v>102.909956267575</v>
      </c>
      <c r="H18" s="11">
        <v>32</v>
      </c>
      <c r="I18">
        <v>32.4</v>
      </c>
      <c r="J18">
        <v>28.1</v>
      </c>
      <c r="K18" s="11">
        <v>35.200000000000003</v>
      </c>
      <c r="L18" s="11">
        <v>29.8</v>
      </c>
      <c r="M18">
        <v>508</v>
      </c>
      <c r="N18">
        <v>532</v>
      </c>
      <c r="O18">
        <f t="shared" si="0"/>
        <v>2.8000000000000043</v>
      </c>
      <c r="P18" s="13">
        <f t="shared" si="1"/>
        <v>152.38739999999999</v>
      </c>
      <c r="Q18">
        <f t="shared" si="2"/>
        <v>4.7244094488188972</v>
      </c>
      <c r="R18" s="13">
        <f t="shared" si="3"/>
        <v>172.09370078740159</v>
      </c>
    </row>
    <row r="19" spans="2:18" ht="16" thickBot="1">
      <c r="B19" s="6" t="s">
        <v>62</v>
      </c>
      <c r="C19" t="s">
        <v>48</v>
      </c>
      <c r="E19" s="7">
        <v>48</v>
      </c>
      <c r="F19" s="11">
        <v>4.4349173951330298</v>
      </c>
      <c r="G19" s="11">
        <v>101.543812054846</v>
      </c>
      <c r="H19" s="11">
        <v>507</v>
      </c>
      <c r="I19">
        <v>30.1</v>
      </c>
      <c r="J19">
        <v>25.1</v>
      </c>
      <c r="K19" s="11">
        <v>32.9</v>
      </c>
      <c r="L19" s="11">
        <v>27.8</v>
      </c>
      <c r="M19">
        <v>327</v>
      </c>
      <c r="N19">
        <v>357</v>
      </c>
      <c r="O19">
        <f t="shared" si="0"/>
        <v>2.7999999999999972</v>
      </c>
      <c r="P19" s="13">
        <f t="shared" si="1"/>
        <v>44.330880000000001</v>
      </c>
      <c r="Q19">
        <f t="shared" si="2"/>
        <v>9.1743119266055047</v>
      </c>
      <c r="R19" s="13">
        <f t="shared" si="3"/>
        <v>52.007339449541284</v>
      </c>
    </row>
    <row r="20" spans="2:18" ht="15" thickTop="1"/>
  </sheetData>
  <mergeCells count="4">
    <mergeCell ref="D13:D14"/>
    <mergeCell ref="F13:G13"/>
    <mergeCell ref="I13:J13"/>
    <mergeCell ref="K13:L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1DCD-49DA-4C55-8BDA-F2EC709D6652}">
  <dimension ref="B3:P32"/>
  <sheetViews>
    <sheetView topLeftCell="C25" workbookViewId="0">
      <selection activeCell="K34" sqref="K34"/>
    </sheetView>
  </sheetViews>
  <sheetFormatPr defaultRowHeight="14.5"/>
  <cols>
    <col min="5" max="5" width="8.36328125" customWidth="1"/>
    <col min="6" max="6" width="10.36328125" customWidth="1"/>
  </cols>
  <sheetData>
    <row r="3" spans="2:16">
      <c r="C3" t="s">
        <v>87</v>
      </c>
      <c r="E3" t="s">
        <v>63</v>
      </c>
    </row>
    <row r="4" spans="2:16">
      <c r="E4" s="14" t="s">
        <v>65</v>
      </c>
      <c r="F4" t="s">
        <v>66</v>
      </c>
    </row>
    <row r="5" spans="2:16">
      <c r="E5" s="14" t="s">
        <v>64</v>
      </c>
      <c r="F5" t="s">
        <v>77</v>
      </c>
    </row>
    <row r="6" spans="2:16">
      <c r="E6" s="14" t="s">
        <v>69</v>
      </c>
      <c r="F6" t="s">
        <v>67</v>
      </c>
    </row>
    <row r="7" spans="2:16">
      <c r="E7" s="14" t="s">
        <v>68</v>
      </c>
      <c r="F7" t="s">
        <v>70</v>
      </c>
    </row>
    <row r="8" spans="2:16">
      <c r="E8" s="14" t="s">
        <v>72</v>
      </c>
      <c r="F8" t="s">
        <v>71</v>
      </c>
    </row>
    <row r="10" spans="2:16">
      <c r="B10" t="s">
        <v>78</v>
      </c>
      <c r="L10" t="s">
        <v>79</v>
      </c>
    </row>
    <row r="11" spans="2:16">
      <c r="C11" t="s">
        <v>88</v>
      </c>
      <c r="M11" t="s">
        <v>81</v>
      </c>
    </row>
    <row r="12" spans="2:16">
      <c r="E12" t="s">
        <v>73</v>
      </c>
      <c r="O12" t="s">
        <v>73</v>
      </c>
    </row>
    <row r="13" spans="2:16">
      <c r="E13" t="s">
        <v>74</v>
      </c>
      <c r="F13">
        <v>-2.7300000000000001E-2</v>
      </c>
      <c r="O13" t="s">
        <v>74</v>
      </c>
      <c r="P13">
        <v>9.1000000000000004E-3</v>
      </c>
    </row>
    <row r="14" spans="2:16">
      <c r="E14" t="s">
        <v>75</v>
      </c>
      <c r="F14" t="s">
        <v>76</v>
      </c>
      <c r="O14" t="s">
        <v>82</v>
      </c>
      <c r="P14" t="s">
        <v>80</v>
      </c>
    </row>
    <row r="16" spans="2:16" ht="15" thickBot="1"/>
    <row r="17" spans="2:16" ht="47" thickTop="1" thickBot="1">
      <c r="C17" s="1" t="s">
        <v>0</v>
      </c>
      <c r="D17" s="1" t="s">
        <v>7</v>
      </c>
      <c r="E17" t="s">
        <v>83</v>
      </c>
      <c r="F17" t="s">
        <v>84</v>
      </c>
    </row>
    <row r="18" spans="2:16" ht="23">
      <c r="C18" s="2" t="s">
        <v>9</v>
      </c>
      <c r="D18" s="3">
        <v>2110</v>
      </c>
      <c r="E18">
        <v>30.9</v>
      </c>
      <c r="F18">
        <v>449</v>
      </c>
    </row>
    <row r="19" spans="2:16" ht="23">
      <c r="C19" s="2" t="s">
        <v>13</v>
      </c>
      <c r="D19" s="4">
        <v>635</v>
      </c>
      <c r="E19">
        <v>29.1</v>
      </c>
      <c r="F19">
        <v>438</v>
      </c>
    </row>
    <row r="20" spans="2:16" ht="23">
      <c r="C20" s="2" t="s">
        <v>16</v>
      </c>
      <c r="D20" s="4">
        <v>150</v>
      </c>
      <c r="E20">
        <v>29.7</v>
      </c>
      <c r="F20">
        <v>347</v>
      </c>
    </row>
    <row r="21" spans="2:16" ht="57.5">
      <c r="C21" s="2" t="s">
        <v>19</v>
      </c>
      <c r="D21" s="4">
        <v>165</v>
      </c>
      <c r="E21">
        <v>32.4</v>
      </c>
      <c r="F21">
        <v>508</v>
      </c>
    </row>
    <row r="22" spans="2:16" ht="23.5" thickBot="1">
      <c r="C22" s="6" t="s">
        <v>22</v>
      </c>
      <c r="D22" s="7">
        <v>48</v>
      </c>
      <c r="E22">
        <v>30.1</v>
      </c>
      <c r="F22">
        <v>327</v>
      </c>
    </row>
    <row r="23" spans="2:16" ht="15" thickTop="1"/>
    <row r="24" spans="2:16">
      <c r="K24">
        <v>0</v>
      </c>
      <c r="L24">
        <v>1</v>
      </c>
      <c r="M24">
        <v>2</v>
      </c>
      <c r="N24">
        <v>3</v>
      </c>
      <c r="O24">
        <v>4</v>
      </c>
      <c r="P24">
        <v>5</v>
      </c>
    </row>
    <row r="26" spans="2:16">
      <c r="B26" s="15" t="s">
        <v>85</v>
      </c>
      <c r="C26">
        <v>0</v>
      </c>
      <c r="D26">
        <v>2</v>
      </c>
      <c r="E26">
        <v>4</v>
      </c>
      <c r="F26">
        <v>6</v>
      </c>
      <c r="G26">
        <v>8</v>
      </c>
      <c r="H26">
        <v>10</v>
      </c>
      <c r="J26" s="15" t="s">
        <v>86</v>
      </c>
      <c r="K26">
        <v>0</v>
      </c>
      <c r="L26">
        <v>1</v>
      </c>
      <c r="M26">
        <v>3</v>
      </c>
      <c r="N26">
        <v>5</v>
      </c>
      <c r="O26">
        <v>9</v>
      </c>
      <c r="P26">
        <v>12</v>
      </c>
    </row>
    <row r="27" spans="2:16">
      <c r="B27" t="s">
        <v>58</v>
      </c>
      <c r="C27" s="3">
        <v>2110</v>
      </c>
      <c r="D27">
        <f>$D$18+$D$18*D26*$F$13</f>
        <v>1994.7940000000001</v>
      </c>
      <c r="E27">
        <f t="shared" ref="E27:H27" si="0">$D$18+$D$18*E26*$F$13</f>
        <v>1879.588</v>
      </c>
      <c r="F27">
        <f t="shared" si="0"/>
        <v>1764.3820000000001</v>
      </c>
      <c r="G27">
        <f t="shared" si="0"/>
        <v>1649.1759999999999</v>
      </c>
      <c r="H27">
        <f t="shared" si="0"/>
        <v>1533.97</v>
      </c>
      <c r="K27" s="3">
        <v>2110</v>
      </c>
      <c r="L27">
        <f>$D$18+$D$18*L26*$P$13</f>
        <v>2129.201</v>
      </c>
      <c r="M27">
        <f t="shared" ref="M27:P27" si="1">$D$18+$D$18*M26*$P$13</f>
        <v>2167.6030000000001</v>
      </c>
      <c r="N27">
        <f t="shared" si="1"/>
        <v>2206.0050000000001</v>
      </c>
      <c r="O27">
        <f t="shared" si="1"/>
        <v>2282.8090000000002</v>
      </c>
      <c r="P27">
        <f t="shared" si="1"/>
        <v>2340.4119999999998</v>
      </c>
    </row>
    <row r="28" spans="2:16">
      <c r="B28" t="s">
        <v>59</v>
      </c>
      <c r="C28" s="4">
        <v>635</v>
      </c>
      <c r="D28">
        <f xml:space="preserve"> $D$19+$D$19*D26*$F$13</f>
        <v>600.32899999999995</v>
      </c>
      <c r="E28">
        <f t="shared" ref="E28:H28" si="2" xml:space="preserve"> $D$19+$D$19*E26*$F$13</f>
        <v>565.65800000000002</v>
      </c>
      <c r="F28">
        <f t="shared" si="2"/>
        <v>530.98699999999997</v>
      </c>
      <c r="G28">
        <f t="shared" si="2"/>
        <v>496.31600000000003</v>
      </c>
      <c r="H28">
        <f t="shared" si="2"/>
        <v>461.64499999999998</v>
      </c>
      <c r="K28" s="4">
        <v>635</v>
      </c>
      <c r="L28">
        <f>$D$19+$D$19*L26*$P$13</f>
        <v>640.77850000000001</v>
      </c>
      <c r="M28">
        <f t="shared" ref="M28:P28" si="3">$D$19+$D$19*M26*$P$13</f>
        <v>652.33550000000002</v>
      </c>
      <c r="N28">
        <f t="shared" si="3"/>
        <v>663.89250000000004</v>
      </c>
      <c r="O28">
        <f t="shared" si="3"/>
        <v>687.00649999999996</v>
      </c>
      <c r="P28">
        <f t="shared" si="3"/>
        <v>704.34199999999998</v>
      </c>
    </row>
    <row r="29" spans="2:16">
      <c r="B29" t="s">
        <v>60</v>
      </c>
      <c r="C29" s="4">
        <v>150</v>
      </c>
      <c r="D29">
        <f xml:space="preserve"> $D$20+$D$20*D26*$F$13</f>
        <v>141.81</v>
      </c>
      <c r="E29">
        <f t="shared" ref="E29:H29" si="4" xml:space="preserve"> $D$20+$D$20*E26*$F$13</f>
        <v>133.62</v>
      </c>
      <c r="F29">
        <f t="shared" si="4"/>
        <v>125.43</v>
      </c>
      <c r="G29">
        <f t="shared" si="4"/>
        <v>117.24</v>
      </c>
      <c r="H29">
        <f t="shared" si="4"/>
        <v>109.05</v>
      </c>
      <c r="K29" s="4">
        <v>150</v>
      </c>
      <c r="L29">
        <f>$D$20+$D$20*L26*$P$13</f>
        <v>151.36500000000001</v>
      </c>
      <c r="M29">
        <f t="shared" ref="M29:P29" si="5">$D$20+$D$20*M26*$P$13</f>
        <v>154.095</v>
      </c>
      <c r="N29">
        <f t="shared" si="5"/>
        <v>156.82499999999999</v>
      </c>
      <c r="O29">
        <f t="shared" si="5"/>
        <v>162.285</v>
      </c>
      <c r="P29">
        <f t="shared" si="5"/>
        <v>166.38</v>
      </c>
    </row>
    <row r="30" spans="2:16">
      <c r="B30" t="s">
        <v>89</v>
      </c>
      <c r="C30" s="4">
        <v>165</v>
      </c>
      <c r="D30">
        <f xml:space="preserve"> $D$21+$D$21*D26*$F$13</f>
        <v>155.99099999999999</v>
      </c>
      <c r="E30">
        <f t="shared" ref="E30:H30" si="6" xml:space="preserve"> $D$21+$D$21*E26*$F$13</f>
        <v>146.982</v>
      </c>
      <c r="F30">
        <f t="shared" si="6"/>
        <v>137.97300000000001</v>
      </c>
      <c r="G30">
        <f t="shared" si="6"/>
        <v>128.964</v>
      </c>
      <c r="H30">
        <f t="shared" si="6"/>
        <v>119.955</v>
      </c>
      <c r="K30" s="4">
        <v>165</v>
      </c>
      <c r="L30">
        <f>$D$21+$D$21*L26*$P$13</f>
        <v>166.50149999999999</v>
      </c>
      <c r="M30">
        <f t="shared" ref="M30:P30" si="7">$D$21+$D$21*M26*$P$13</f>
        <v>169.50450000000001</v>
      </c>
      <c r="N30">
        <f t="shared" si="7"/>
        <v>172.50749999999999</v>
      </c>
      <c r="O30">
        <f t="shared" si="7"/>
        <v>178.51349999999999</v>
      </c>
      <c r="P30">
        <f t="shared" si="7"/>
        <v>183.018</v>
      </c>
    </row>
    <row r="31" spans="2:16" ht="15" thickBot="1">
      <c r="B31" t="s">
        <v>90</v>
      </c>
      <c r="C31" s="7">
        <v>48</v>
      </c>
      <c r="D31">
        <f xml:space="preserve"> $D$22+$D$22*D26*$F$13</f>
        <v>45.379199999999997</v>
      </c>
      <c r="E31">
        <f t="shared" ref="E31:H31" si="8" xml:space="preserve"> $D$22+$D$22*E26*$F$13</f>
        <v>42.758400000000002</v>
      </c>
      <c r="F31">
        <f t="shared" si="8"/>
        <v>40.137599999999999</v>
      </c>
      <c r="G31">
        <f t="shared" si="8"/>
        <v>37.516800000000003</v>
      </c>
      <c r="H31">
        <f t="shared" si="8"/>
        <v>34.896000000000001</v>
      </c>
      <c r="K31" s="7">
        <v>48</v>
      </c>
      <c r="L31">
        <f>$D$22+$D$22*L26*$P$13</f>
        <v>48.436799999999998</v>
      </c>
      <c r="M31">
        <f t="shared" ref="M31:P31" si="9">$D$22+$D$22*M26*$P$13</f>
        <v>49.310400000000001</v>
      </c>
      <c r="N31">
        <f t="shared" si="9"/>
        <v>50.183999999999997</v>
      </c>
      <c r="O31">
        <f t="shared" si="9"/>
        <v>51.931199999999997</v>
      </c>
      <c r="P31">
        <f t="shared" si="9"/>
        <v>53.241599999999998</v>
      </c>
    </row>
    <row r="32" spans="2:16" ht="15" thickTop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hydropower impact</vt:lpstr>
      <vt:lpstr>model 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ATIRAH BINTI IBRAHIM</dc:creator>
  <cp:lastModifiedBy>NUR ATIRAH BINTI IBRAHIM</cp:lastModifiedBy>
  <dcterms:created xsi:type="dcterms:W3CDTF">2023-07-12T01:39:34Z</dcterms:created>
  <dcterms:modified xsi:type="dcterms:W3CDTF">2023-09-17T03:38:16Z</dcterms:modified>
</cp:coreProperties>
</file>