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adamczyk/Desktop/Praca Licencjacka/Dane/"/>
    </mc:Choice>
  </mc:AlternateContent>
  <xr:revisionPtr revIDLastSave="0" documentId="13_ncr:1_{AD365118-C431-6C4E-877B-A7438641423A}" xr6:coauthVersionLast="47" xr6:coauthVersionMax="47" xr10:uidLastSave="{00000000-0000-0000-0000-000000000000}"/>
  <bookViews>
    <workbookView xWindow="9300" yWindow="500" windowWidth="16520" windowHeight="20380" activeTab="2" xr2:uid="{C6B6B4B7-43B9-9344-9216-F2E050373DE3}"/>
  </bookViews>
  <sheets>
    <sheet name="Arkusz1" sheetId="1" r:id="rId1"/>
    <sheet name="hellwig" sheetId="6" r:id="rId2"/>
    <sheet name="dataHellwig" sheetId="7" r:id="rId3"/>
    <sheet name="Arkusz3" sheetId="3" r:id="rId4"/>
    <sheet name="dane" sheetId="4" r:id="rId5"/>
    <sheet name="egzamin 8-klasisty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6" l="1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3" i="6"/>
  <c r="AO3" i="6"/>
  <c r="AQ3" i="6"/>
  <c r="AJ4" i="6"/>
  <c r="AK4" i="6"/>
  <c r="AL4" i="6"/>
  <c r="AJ5" i="6"/>
  <c r="AK5" i="6"/>
  <c r="AL5" i="6"/>
  <c r="AJ6" i="6"/>
  <c r="AK6" i="6"/>
  <c r="AL6" i="6"/>
  <c r="AJ7" i="6"/>
  <c r="AK7" i="6"/>
  <c r="AL7" i="6"/>
  <c r="AJ8" i="6"/>
  <c r="AK8" i="6"/>
  <c r="AL8" i="6"/>
  <c r="AJ9" i="6"/>
  <c r="AK9" i="6"/>
  <c r="AL9" i="6"/>
  <c r="AJ10" i="6"/>
  <c r="AK10" i="6"/>
  <c r="AL10" i="6"/>
  <c r="AJ11" i="6"/>
  <c r="AK11" i="6"/>
  <c r="AL11" i="6"/>
  <c r="AJ12" i="6"/>
  <c r="AK12" i="6"/>
  <c r="AL12" i="6"/>
  <c r="AJ13" i="6"/>
  <c r="AK13" i="6"/>
  <c r="AL13" i="6"/>
  <c r="AJ14" i="6"/>
  <c r="AK14" i="6"/>
  <c r="AL14" i="6"/>
  <c r="AJ15" i="6"/>
  <c r="AK15" i="6"/>
  <c r="AL15" i="6"/>
  <c r="AJ16" i="6"/>
  <c r="AK16" i="6"/>
  <c r="AL16" i="6"/>
  <c r="AJ17" i="6"/>
  <c r="AK17" i="6"/>
  <c r="AL17" i="6"/>
  <c r="AJ18" i="6"/>
  <c r="AK18" i="6"/>
  <c r="AL18" i="6"/>
  <c r="AJ19" i="6"/>
  <c r="AK19" i="6"/>
  <c r="AL19" i="6"/>
  <c r="AJ20" i="6"/>
  <c r="AK20" i="6"/>
  <c r="AL20" i="6"/>
  <c r="AJ21" i="6"/>
  <c r="AK21" i="6"/>
  <c r="AL21" i="6"/>
  <c r="AJ22" i="6"/>
  <c r="AK22" i="6"/>
  <c r="AL22" i="6"/>
  <c r="AJ23" i="6"/>
  <c r="AK23" i="6"/>
  <c r="AL23" i="6"/>
  <c r="AJ24" i="6"/>
  <c r="AK24" i="6"/>
  <c r="AL24" i="6"/>
  <c r="AJ25" i="6"/>
  <c r="AK25" i="6"/>
  <c r="AL25" i="6"/>
  <c r="AK3" i="6"/>
  <c r="AL3" i="6"/>
  <c r="AJ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H3" i="6"/>
  <c r="AI3" i="6"/>
  <c r="AG1" i="6"/>
  <c r="AG4" i="6"/>
  <c r="AH4" i="6"/>
  <c r="AG5" i="6"/>
  <c r="AH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3" i="6"/>
  <c r="AA4" i="6"/>
  <c r="AB4" i="6"/>
  <c r="AC4" i="6"/>
  <c r="AD4" i="6"/>
  <c r="AA5" i="6"/>
  <c r="AB5" i="6"/>
  <c r="AC5" i="6"/>
  <c r="AD5" i="6"/>
  <c r="AA6" i="6"/>
  <c r="AB6" i="6"/>
  <c r="AC6" i="6"/>
  <c r="AD6" i="6"/>
  <c r="AA7" i="6"/>
  <c r="AB7" i="6"/>
  <c r="AC7" i="6"/>
  <c r="AD7" i="6"/>
  <c r="AA8" i="6"/>
  <c r="AB8" i="6"/>
  <c r="AC8" i="6"/>
  <c r="AD8" i="6"/>
  <c r="AA9" i="6"/>
  <c r="AB9" i="6"/>
  <c r="AC9" i="6"/>
  <c r="AD9" i="6"/>
  <c r="AA10" i="6"/>
  <c r="AB10" i="6"/>
  <c r="AC10" i="6"/>
  <c r="AD10" i="6"/>
  <c r="AA11" i="6"/>
  <c r="AB11" i="6"/>
  <c r="AC11" i="6"/>
  <c r="AD11" i="6"/>
  <c r="AA12" i="6"/>
  <c r="AB12" i="6"/>
  <c r="AC12" i="6"/>
  <c r="AD12" i="6"/>
  <c r="AA13" i="6"/>
  <c r="AB13" i="6"/>
  <c r="AC13" i="6"/>
  <c r="AD13" i="6"/>
  <c r="AA14" i="6"/>
  <c r="AB14" i="6"/>
  <c r="AC14" i="6"/>
  <c r="AD14" i="6"/>
  <c r="AA15" i="6"/>
  <c r="AB15" i="6"/>
  <c r="AC15" i="6"/>
  <c r="AD15" i="6"/>
  <c r="AA16" i="6"/>
  <c r="AB16" i="6"/>
  <c r="AC16" i="6"/>
  <c r="AD16" i="6"/>
  <c r="AA17" i="6"/>
  <c r="AB17" i="6"/>
  <c r="AC17" i="6"/>
  <c r="AD17" i="6"/>
  <c r="AA18" i="6"/>
  <c r="AB18" i="6"/>
  <c r="AC18" i="6"/>
  <c r="AD18" i="6"/>
  <c r="AA19" i="6"/>
  <c r="AB19" i="6"/>
  <c r="AC19" i="6"/>
  <c r="AD19" i="6"/>
  <c r="AA20" i="6"/>
  <c r="AB20" i="6"/>
  <c r="AC20" i="6"/>
  <c r="AD20" i="6"/>
  <c r="AA21" i="6"/>
  <c r="AB21" i="6"/>
  <c r="AC21" i="6"/>
  <c r="AD21" i="6"/>
  <c r="AA22" i="6"/>
  <c r="AB22" i="6"/>
  <c r="AC22" i="6"/>
  <c r="AD22" i="6"/>
  <c r="AA23" i="6"/>
  <c r="AB23" i="6"/>
  <c r="AC23" i="6"/>
  <c r="AD23" i="6"/>
  <c r="AA24" i="6"/>
  <c r="AB24" i="6"/>
  <c r="AC24" i="6"/>
  <c r="AD24" i="6"/>
  <c r="AA25" i="6"/>
  <c r="AB25" i="6"/>
  <c r="AC25" i="6"/>
  <c r="AD25" i="6"/>
  <c r="AB3" i="6"/>
  <c r="AC3" i="6"/>
  <c r="AD3" i="6"/>
  <c r="AA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3" i="6"/>
  <c r="W4" i="6"/>
  <c r="X4" i="6"/>
  <c r="W5" i="6"/>
  <c r="X5" i="6"/>
  <c r="W6" i="6"/>
  <c r="X6" i="6"/>
  <c r="W7" i="6"/>
  <c r="X7" i="6"/>
  <c r="W8" i="6"/>
  <c r="X8" i="6"/>
  <c r="W9" i="6"/>
  <c r="X9" i="6"/>
  <c r="W10" i="6"/>
  <c r="X10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W18" i="6"/>
  <c r="X18" i="6"/>
  <c r="W19" i="6"/>
  <c r="X19" i="6"/>
  <c r="W20" i="6"/>
  <c r="X20" i="6"/>
  <c r="W21" i="6"/>
  <c r="X21" i="6"/>
  <c r="W22" i="6"/>
  <c r="X22" i="6"/>
  <c r="W23" i="6"/>
  <c r="X23" i="6"/>
  <c r="W24" i="6"/>
  <c r="X24" i="6"/>
  <c r="W25" i="6"/>
  <c r="X25" i="6"/>
  <c r="X3" i="6"/>
  <c r="W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3" i="6"/>
  <c r="I3" i="6"/>
  <c r="J3" i="6"/>
  <c r="K3" i="6"/>
  <c r="L3" i="6"/>
  <c r="M3" i="6"/>
  <c r="N3" i="6"/>
  <c r="I4" i="6"/>
  <c r="J4" i="6"/>
  <c r="K4" i="6"/>
  <c r="L4" i="6"/>
  <c r="M4" i="6"/>
  <c r="N4" i="6"/>
  <c r="I5" i="6"/>
  <c r="J5" i="6"/>
  <c r="K5" i="6"/>
  <c r="L5" i="6"/>
  <c r="M5" i="6"/>
  <c r="N5" i="6"/>
  <c r="I6" i="6"/>
  <c r="J6" i="6"/>
  <c r="K6" i="6"/>
  <c r="L6" i="6"/>
  <c r="M6" i="6"/>
  <c r="N6" i="6"/>
  <c r="I7" i="6"/>
  <c r="J7" i="6"/>
  <c r="K7" i="6"/>
  <c r="L7" i="6"/>
  <c r="M7" i="6"/>
  <c r="N7" i="6"/>
  <c r="I8" i="6"/>
  <c r="J8" i="6"/>
  <c r="K8" i="6"/>
  <c r="L8" i="6"/>
  <c r="M8" i="6"/>
  <c r="N8" i="6"/>
  <c r="I9" i="6"/>
  <c r="J9" i="6"/>
  <c r="K9" i="6"/>
  <c r="L9" i="6"/>
  <c r="M9" i="6"/>
  <c r="N9" i="6"/>
  <c r="I10" i="6"/>
  <c r="J10" i="6"/>
  <c r="K10" i="6"/>
  <c r="L10" i="6"/>
  <c r="M10" i="6"/>
  <c r="N10" i="6"/>
  <c r="I11" i="6"/>
  <c r="J11" i="6"/>
  <c r="K11" i="6"/>
  <c r="L11" i="6"/>
  <c r="M11" i="6"/>
  <c r="N11" i="6"/>
  <c r="I12" i="6"/>
  <c r="J12" i="6"/>
  <c r="K12" i="6"/>
  <c r="L12" i="6"/>
  <c r="M12" i="6"/>
  <c r="N12" i="6"/>
  <c r="I13" i="6"/>
  <c r="J13" i="6"/>
  <c r="K13" i="6"/>
  <c r="L13" i="6"/>
  <c r="M13" i="6"/>
  <c r="N13" i="6"/>
  <c r="I14" i="6"/>
  <c r="J14" i="6"/>
  <c r="K14" i="6"/>
  <c r="L14" i="6"/>
  <c r="M14" i="6"/>
  <c r="N14" i="6"/>
  <c r="I15" i="6"/>
  <c r="J15" i="6"/>
  <c r="K15" i="6"/>
  <c r="L15" i="6"/>
  <c r="M15" i="6"/>
  <c r="N15" i="6"/>
  <c r="I16" i="6"/>
  <c r="J16" i="6"/>
  <c r="K16" i="6"/>
  <c r="L16" i="6"/>
  <c r="M16" i="6"/>
  <c r="N16" i="6"/>
  <c r="I17" i="6"/>
  <c r="J17" i="6"/>
  <c r="K17" i="6"/>
  <c r="L17" i="6"/>
  <c r="M17" i="6"/>
  <c r="N17" i="6"/>
  <c r="I18" i="6"/>
  <c r="J18" i="6"/>
  <c r="K18" i="6"/>
  <c r="L18" i="6"/>
  <c r="M18" i="6"/>
  <c r="N18" i="6"/>
  <c r="I19" i="6"/>
  <c r="J19" i="6"/>
  <c r="K19" i="6"/>
  <c r="L19" i="6"/>
  <c r="M19" i="6"/>
  <c r="N19" i="6"/>
  <c r="I20" i="6"/>
  <c r="J20" i="6"/>
  <c r="K20" i="6"/>
  <c r="L20" i="6"/>
  <c r="M20" i="6"/>
  <c r="N20" i="6"/>
  <c r="I21" i="6"/>
  <c r="J21" i="6"/>
  <c r="K21" i="6"/>
  <c r="L21" i="6"/>
  <c r="M21" i="6"/>
  <c r="N21" i="6"/>
  <c r="I22" i="6"/>
  <c r="J22" i="6"/>
  <c r="K22" i="6"/>
  <c r="L22" i="6"/>
  <c r="M22" i="6"/>
  <c r="N22" i="6"/>
  <c r="I23" i="6"/>
  <c r="J23" i="6"/>
  <c r="K23" i="6"/>
  <c r="L23" i="6"/>
  <c r="M23" i="6"/>
  <c r="N23" i="6"/>
  <c r="I24" i="6"/>
  <c r="J24" i="6"/>
  <c r="K24" i="6"/>
  <c r="L24" i="6"/>
  <c r="M24" i="6"/>
  <c r="N24" i="6"/>
  <c r="I25" i="6"/>
  <c r="J25" i="6"/>
  <c r="K25" i="6"/>
  <c r="L25" i="6"/>
  <c r="M25" i="6"/>
  <c r="N2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" i="6"/>
  <c r="L1" i="6"/>
  <c r="M1" i="6"/>
  <c r="N1" i="6"/>
  <c r="Z1" i="6"/>
  <c r="AA1" i="6"/>
  <c r="AB1" i="6"/>
  <c r="AC1" i="6"/>
  <c r="AD1" i="6"/>
  <c r="AH1" i="6"/>
  <c r="AI1" i="6"/>
  <c r="AJ1" i="6"/>
  <c r="AK1" i="6"/>
  <c r="AL1" i="6"/>
  <c r="AN1" i="6"/>
  <c r="AO1" i="6"/>
  <c r="AQ1" i="6"/>
  <c r="F1" i="6"/>
  <c r="G1" i="6"/>
  <c r="H1" i="6"/>
  <c r="I1" i="6"/>
  <c r="J1" i="6"/>
  <c r="K1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1" i="6"/>
  <c r="C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3" i="6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D4" i="1"/>
  <c r="E4" i="1"/>
  <c r="G4" i="1"/>
  <c r="D5" i="1"/>
  <c r="E5" i="1"/>
  <c r="G5" i="1"/>
  <c r="D6" i="1"/>
  <c r="F6" i="1" s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1" i="1"/>
  <c r="E11" i="1"/>
  <c r="G11" i="1"/>
  <c r="D12" i="1"/>
  <c r="E12" i="1"/>
  <c r="G12" i="1"/>
  <c r="D13" i="1"/>
  <c r="E13" i="1"/>
  <c r="G13" i="1"/>
  <c r="D14" i="1"/>
  <c r="E14" i="1"/>
  <c r="G14" i="1"/>
  <c r="D15" i="1"/>
  <c r="E15" i="1"/>
  <c r="G15" i="1"/>
  <c r="D16" i="1"/>
  <c r="E16" i="1"/>
  <c r="G16" i="1"/>
  <c r="D17" i="1"/>
  <c r="E17" i="1"/>
  <c r="G17" i="1"/>
  <c r="D18" i="1"/>
  <c r="E18" i="1"/>
  <c r="G18" i="1"/>
  <c r="D19" i="1"/>
  <c r="E19" i="1"/>
  <c r="G19" i="1"/>
  <c r="D20" i="1"/>
  <c r="E20" i="1"/>
  <c r="G20" i="1"/>
  <c r="D21" i="1"/>
  <c r="E21" i="1"/>
  <c r="G21" i="1"/>
  <c r="D22" i="1"/>
  <c r="E22" i="1"/>
  <c r="G22" i="1"/>
  <c r="D23" i="1"/>
  <c r="E23" i="1"/>
  <c r="G23" i="1"/>
  <c r="D24" i="1"/>
  <c r="E24" i="1"/>
  <c r="G24" i="1"/>
  <c r="D25" i="1"/>
  <c r="E25" i="1"/>
  <c r="G25" i="1"/>
  <c r="G3" i="1"/>
  <c r="E3" i="1"/>
  <c r="D3" i="1"/>
  <c r="F22" i="1" l="1"/>
  <c r="F3" i="1"/>
  <c r="F10" i="1"/>
  <c r="F24" i="1"/>
  <c r="F11" i="1"/>
  <c r="F16" i="1"/>
  <c r="F5" i="1"/>
  <c r="F4" i="1"/>
  <c r="F15" i="1"/>
  <c r="F9" i="1"/>
  <c r="F20" i="1"/>
  <c r="F14" i="1"/>
  <c r="F21" i="1"/>
  <c r="F25" i="1"/>
  <c r="F8" i="1"/>
  <c r="F13" i="1"/>
  <c r="F19" i="1"/>
  <c r="F18" i="1"/>
  <c r="F23" i="1"/>
  <c r="F7" i="1"/>
  <c r="F12" i="1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BDL</author>
  </authors>
  <commentList>
    <comment ref="AM4" authorId="0" shapeId="0" xr:uid="{263D4E9C-ACF5-474E-92D1-700C191EB09E}">
      <text>
        <r>
          <rPr>
            <sz val="11"/>
            <rFont val="Calibri"/>
            <family val="2"/>
          </rPr>
          <t>a</t>
        </r>
      </text>
    </comment>
    <comment ref="AM11" authorId="0" shapeId="0" xr:uid="{B34B9F19-F9E1-DC4E-A71D-BDD3314093A7}">
      <text>
        <r>
          <rPr>
            <sz val="11"/>
            <rFont val="Calibri"/>
            <family val="2"/>
          </rPr>
          <t>a</t>
        </r>
      </text>
    </comment>
    <comment ref="AM17" authorId="0" shapeId="0" xr:uid="{0BF3330C-A484-7F4C-BF7B-12D1A89A6EE4}">
      <text>
        <r>
          <rPr>
            <sz val="11"/>
            <color rgb="FF000000"/>
            <rFont val="Calibri"/>
            <family val="2"/>
          </rPr>
          <t>a</t>
        </r>
      </text>
    </comment>
    <comment ref="AM18" authorId="0" shapeId="0" xr:uid="{CA09FCD6-8DD9-864D-8570-BE6EEF542553}">
      <text>
        <r>
          <rPr>
            <sz val="11"/>
            <rFont val="Calibri"/>
            <family val="2"/>
          </rPr>
          <t>a</t>
        </r>
      </text>
    </comment>
    <comment ref="AM19" authorId="0" shapeId="0" xr:uid="{B9D9D817-0B12-894F-95B5-5F3CB02B1DF2}">
      <text>
        <r>
          <rPr>
            <sz val="11"/>
            <rFont val="Calibri"/>
            <family val="2"/>
          </rPr>
          <t>a</t>
        </r>
      </text>
    </comment>
    <comment ref="AM20" authorId="0" shapeId="0" xr:uid="{FAAAA216-9A13-8845-8B4D-06E5FF0F7D5F}">
      <text>
        <r>
          <rPr>
            <sz val="11"/>
            <rFont val="Calibri"/>
            <family val="2"/>
          </rPr>
          <t>a</t>
        </r>
      </text>
    </comment>
  </commentList>
</comments>
</file>

<file path=xl/sharedStrings.xml><?xml version="1.0" encoding="utf-8"?>
<sst xmlns="http://schemas.openxmlformats.org/spreadsheetml/2006/main" count="531" uniqueCount="179">
  <si>
    <t>Kod</t>
  </si>
  <si>
    <t>przeciętna powierzchnia użytkowa mieszkania na 1 osobę</t>
  </si>
  <si>
    <t>mieszkania na 1000 mieszkańców</t>
  </si>
  <si>
    <t>przeciętna liczba izb w 1 mieszkaniu</t>
  </si>
  <si>
    <t>[m2]</t>
  </si>
  <si>
    <t>[-]</t>
  </si>
  <si>
    <t>0400000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</si>
  <si>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</si>
  <si>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</si>
  <si>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</si>
  <si>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</si>
  <si>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</si>
  <si>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</si>
  <si>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</si>
  <si>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</si>
  <si>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</si>
  <si>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</si>
  <si>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</si>
  <si>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</si>
  <si>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</si>
  <si>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</si>
  <si>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</si>
  <si>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</si>
  <si>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</si>
  <si>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</si>
  <si>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</si>
  <si>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</si>
  <si>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</si>
  <si>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</si>
  <si>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</si>
  <si>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</si>
  <si>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</si>
  <si>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</si>
  <si>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</si>
  <si>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</si>
  <si>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</si>
  <si>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</si>
  <si>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</si>
  <si>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</si>
  <si>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</si>
  <si>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</si>
  <si>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</si>
  <si>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</si>
  <si>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</si>
  <si>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</si>
  <si>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</si>
  <si>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</si>
  <si>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</si>
  <si>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</si>
  <si>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</si>
  <si>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</si>
  <si>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</si>
  <si>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</si>
  <si>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zasoby gminne (komunalne)</t>
  </si>
  <si>
    <t>zasoby zakładów pracy</t>
  </si>
  <si>
    <t>zasoby Skarbu Państwa</t>
  </si>
  <si>
    <t>zasoby spółdzielni mieszkaniowych</t>
  </si>
  <si>
    <t>zasoby towarzystw budownictwa społecznego (TBS)</t>
  </si>
  <si>
    <t>zasoby innych podmiotów</t>
  </si>
  <si>
    <t>zasoby w budynkach objętych wspólnotami mieszkaniowymi</t>
  </si>
  <si>
    <t>[zł/m2]</t>
  </si>
  <si>
    <t>hipermarkety</t>
  </si>
  <si>
    <t>supermarkety</t>
  </si>
  <si>
    <t>[ob.]</t>
  </si>
  <si>
    <t>imprezy</t>
  </si>
  <si>
    <t>ogółem</t>
  </si>
  <si>
    <t>[szt.]</t>
  </si>
  <si>
    <t>Centra, domy i ośrodki kultury, kluby i świetlice wg powiatów</t>
  </si>
  <si>
    <t>[ha]</t>
  </si>
  <si>
    <t>powierzchnia lasów</t>
  </si>
  <si>
    <t>[osoba]</t>
  </si>
  <si>
    <t>ludność</t>
  </si>
  <si>
    <t>ludność na aptekę ogólnodostępną</t>
  </si>
  <si>
    <t>apteki</t>
  </si>
  <si>
    <t>lekarze pracujący wg podstawowego miejsca pracy na 10 tys. ludności</t>
  </si>
  <si>
    <t>lekarze (personel pracujący ogółem) na 10 tys. ludności</t>
  </si>
  <si>
    <t>dzieci w żłobkach i klubach dziecięcych na 1000 dzieci w wieku do lat 3</t>
  </si>
  <si>
    <t>miejsca w żłobkach i klubach dziecięcych na 1000 dzieci w wieku do lat 3</t>
  </si>
  <si>
    <t>wskaźnik wykrywalności sprawców przestępstw stwierdzonych przez Policję - ogółem</t>
  </si>
  <si>
    <t>przestępstwa stwierdzone przez Policję ogółem na 1000 mieszkańców</t>
  </si>
  <si>
    <t>[%]</t>
  </si>
  <si>
    <t>zdarzenia wymagające udziału jednostek ochrony przeciwpożarowej na 1000 ludności</t>
  </si>
  <si>
    <t>pożary przypadające na 1000 ludności</t>
  </si>
  <si>
    <t>miejscowe zagrożenia na 1000 ludności</t>
  </si>
  <si>
    <t>mieszkania oddane do użytkowania na 10 tys. ludności</t>
  </si>
  <si>
    <t>oferty pracy ogółem, w ciągu roku</t>
  </si>
  <si>
    <t>Stopa bezrobocia rejestrowanego - ogółem</t>
  </si>
  <si>
    <t>Udział bezrobotnych zarejestrowanych wg wykształcenia w liczbie ludności w wieku produkcyjnym</t>
  </si>
  <si>
    <t>[zł]</t>
  </si>
  <si>
    <t>Średnia cena lokali mieszkalnych sprzedanych w ramach transakcji rynkowych na rynku wtórnym</t>
  </si>
  <si>
    <t>udział parków, zieleńców i terenów zieleni osiedlowej w powierzchni ogółem</t>
  </si>
  <si>
    <t>technika</t>
  </si>
  <si>
    <t>przystanki autobusowe (z trolejbusowymi) i tramwajowe</t>
  </si>
  <si>
    <t>Przeciętne miesięczne wynagrodzenia brutto</t>
  </si>
  <si>
    <t>wypadki ogółem</t>
  </si>
  <si>
    <t>sredni wynik egzaminy osmoklasisty - polski</t>
  </si>
  <si>
    <t>sredni wynik egzaminy osmoklasisty - matematyka</t>
  </si>
  <si>
    <t>sredni wynik egzaminy osmoklasisty - angielski</t>
  </si>
  <si>
    <r>
      <t>grudziądzki</t>
    </r>
    <r>
      <rPr>
        <sz val="12"/>
        <color theme="1"/>
        <rFont val="Calibri"/>
        <family val="2"/>
        <charset val="238"/>
        <scheme val="minor"/>
      </rPr>
      <t>55%38337%38340%320</t>
    </r>
    <r>
      <rPr>
        <sz val="12"/>
        <color rgb="FF4399C4"/>
        <rFont val="Segoeui"/>
      </rPr>
      <t>inowrocławski</t>
    </r>
    <r>
      <rPr>
        <sz val="12"/>
        <color theme="1"/>
        <rFont val="Calibri"/>
        <family val="2"/>
        <charset val="238"/>
        <scheme val="minor"/>
      </rPr>
      <t>58%130741%130849%1302</t>
    </r>
    <r>
      <rPr>
        <sz val="12"/>
        <color rgb="FF4399C4"/>
        <rFont val="Segoeui"/>
      </rPr>
      <t>lipnowski</t>
    </r>
    <r>
      <rPr>
        <sz val="12"/>
        <color theme="1"/>
        <rFont val="Calibri"/>
        <family val="2"/>
        <charset val="238"/>
        <scheme val="minor"/>
      </rPr>
      <t>53%70637%70540%689</t>
    </r>
    <r>
      <rPr>
        <sz val="12"/>
        <color rgb="FF4399C4"/>
        <rFont val="Segoeui"/>
      </rPr>
      <t>mogileński</t>
    </r>
    <r>
      <rPr>
        <sz val="12"/>
        <color theme="1"/>
        <rFont val="Calibri"/>
        <family val="2"/>
        <charset val="238"/>
        <scheme val="minor"/>
      </rPr>
      <t>55%38838%38846%380</t>
    </r>
    <r>
      <rPr>
        <sz val="12"/>
        <color rgb="FF4399C4"/>
        <rFont val="Segoeui"/>
      </rPr>
      <t>nakielski</t>
    </r>
    <r>
      <rPr>
        <sz val="12"/>
        <color theme="1"/>
        <rFont val="Calibri"/>
        <family val="2"/>
        <charset val="238"/>
        <scheme val="minor"/>
      </rPr>
      <t>54%81238%81246%802</t>
    </r>
    <r>
      <rPr>
        <sz val="12"/>
        <color rgb="FF4399C4"/>
        <rFont val="Segoeui"/>
      </rPr>
      <t>radziejowski</t>
    </r>
    <r>
      <rPr>
        <sz val="12"/>
        <color theme="1"/>
        <rFont val="Calibri"/>
        <family val="2"/>
        <charset val="238"/>
        <scheme val="minor"/>
      </rPr>
      <t>59%32243%32143%318</t>
    </r>
    <r>
      <rPr>
        <sz val="12"/>
        <color rgb="FF4399C4"/>
        <rFont val="Segoeui"/>
      </rPr>
      <t>rypiński</t>
    </r>
    <r>
      <rPr>
        <sz val="12"/>
        <color theme="1"/>
        <rFont val="Calibri"/>
        <family val="2"/>
        <charset val="238"/>
        <scheme val="minor"/>
      </rPr>
      <t>50%45035%45037%412</t>
    </r>
    <r>
      <rPr>
        <sz val="12"/>
        <color rgb="FF4399C4"/>
        <rFont val="Segoeui"/>
      </rPr>
      <t>sępoleński</t>
    </r>
    <r>
      <rPr>
        <sz val="12"/>
        <color theme="1"/>
        <rFont val="Calibri"/>
        <family val="2"/>
        <charset val="238"/>
        <scheme val="minor"/>
      </rPr>
      <t>53%37938%37944%368</t>
    </r>
    <r>
      <rPr>
        <sz val="12"/>
        <color rgb="FF4399C4"/>
        <rFont val="Segoeui"/>
      </rPr>
      <t>świecki</t>
    </r>
    <r>
      <rPr>
        <sz val="12"/>
        <color theme="1"/>
        <rFont val="Calibri"/>
        <family val="2"/>
        <charset val="238"/>
        <scheme val="minor"/>
      </rPr>
      <t>53%99540%99647%985</t>
    </r>
    <r>
      <rPr>
        <sz val="12"/>
        <color rgb="FF4399C4"/>
        <rFont val="Segoeui"/>
      </rPr>
      <t>Toruń</t>
    </r>
    <r>
      <rPr>
        <sz val="12"/>
        <color theme="1"/>
        <rFont val="Calibri"/>
        <family val="2"/>
        <charset val="238"/>
        <scheme val="minor"/>
      </rPr>
      <t>61%181752%181063%1768</t>
    </r>
    <r>
      <rPr>
        <sz val="12"/>
        <color rgb="FF4399C4"/>
        <rFont val="Segoeui"/>
      </rPr>
      <t>toruński</t>
    </r>
    <r>
      <rPr>
        <sz val="12"/>
        <color theme="1"/>
        <rFont val="Calibri"/>
        <family val="2"/>
        <charset val="238"/>
        <scheme val="minor"/>
      </rPr>
      <t>57%111344%111450%1107</t>
    </r>
    <r>
      <rPr>
        <sz val="12"/>
        <color rgb="FF4399C4"/>
        <rFont val="Segoeui"/>
      </rPr>
      <t>tucholski</t>
    </r>
    <r>
      <rPr>
        <sz val="12"/>
        <color theme="1"/>
        <rFont val="Calibri"/>
        <family val="2"/>
        <charset val="238"/>
        <scheme val="minor"/>
      </rPr>
      <t>52%44739%44741%441</t>
    </r>
    <r>
      <rPr>
        <sz val="12"/>
        <color rgb="FF4399C4"/>
        <rFont val="Segoeui"/>
      </rPr>
      <t>wąbrzeski</t>
    </r>
    <r>
      <rPr>
        <sz val="12"/>
        <color theme="1"/>
        <rFont val="Calibri"/>
        <family val="2"/>
        <charset val="238"/>
        <scheme val="minor"/>
      </rPr>
      <t>49%32936%32938%318</t>
    </r>
    <r>
      <rPr>
        <sz val="12"/>
        <color rgb="FF4399C4"/>
        <rFont val="Segoeui"/>
      </rPr>
      <t>Włocławek</t>
    </r>
    <r>
      <rPr>
        <sz val="12"/>
        <color theme="1"/>
        <rFont val="Calibri"/>
        <family val="2"/>
        <charset val="238"/>
        <scheme val="minor"/>
      </rPr>
      <t>54%99442%99752%955</t>
    </r>
    <r>
      <rPr>
        <sz val="12"/>
        <color rgb="FF4399C4"/>
        <rFont val="Segoeui"/>
      </rPr>
      <t>włocławski</t>
    </r>
    <r>
      <rPr>
        <sz val="12"/>
        <color theme="1"/>
        <rFont val="Calibri"/>
        <family val="2"/>
        <charset val="238"/>
        <scheme val="minor"/>
      </rPr>
      <t>56%73041%73046%705</t>
    </r>
    <r>
      <rPr>
        <sz val="12"/>
        <color rgb="FF4399C4"/>
        <rFont val="Segoeui"/>
      </rPr>
      <t>żniński</t>
    </r>
    <r>
      <rPr>
        <sz val="12"/>
        <color theme="1"/>
        <rFont val="Calibri"/>
        <family val="2"/>
        <charset val="238"/>
        <scheme val="minor"/>
      </rPr>
      <t>52%67040%67046%639</t>
    </r>
  </si>
  <si>
    <t>Język polski</t>
  </si>
  <si>
    <t>Matematyka</t>
  </si>
  <si>
    <t>Język angielski</t>
  </si>
  <si>
    <t>Powiat</t>
  </si>
  <si>
    <t>Śr. wynik</t>
  </si>
  <si>
    <t>aleksandrowski</t>
  </si>
  <si>
    <t>brodnicki</t>
  </si>
  <si>
    <t>bydgoski</t>
  </si>
  <si>
    <t>Bydgoszcz</t>
  </si>
  <si>
    <t>chełmiński</t>
  </si>
  <si>
    <t>golubsko-dobrzyński</t>
  </si>
  <si>
    <t>Grudziądz</t>
  </si>
  <si>
    <t>grudziądzki</t>
  </si>
  <si>
    <t>inowrocławski</t>
  </si>
  <si>
    <t>lipnowski</t>
  </si>
  <si>
    <t>mogileński</t>
  </si>
  <si>
    <t>nakielski</t>
  </si>
  <si>
    <t>radziejowski</t>
  </si>
  <si>
    <t>rypiński</t>
  </si>
  <si>
    <t>sępoleński</t>
  </si>
  <si>
    <t>świecki</t>
  </si>
  <si>
    <t>Toruń</t>
  </si>
  <si>
    <t>toruński</t>
  </si>
  <si>
    <t>tucholski</t>
  </si>
  <si>
    <t>wąbrzeski</t>
  </si>
  <si>
    <t>Włocławek</t>
  </si>
  <si>
    <t>włocławski</t>
  </si>
  <si>
    <t>żniński</t>
  </si>
  <si>
    <t>Nauczanie języków obcych w % ogółu uczniów w szkole podstawowej</t>
  </si>
  <si>
    <t>Nauczanie języków obcych w % ogółu uczniów w szkole licealnej</t>
  </si>
  <si>
    <t>średnia przeciętnych wyników egzaminu ósmoklasisty</t>
  </si>
  <si>
    <t>wskaźnik wykrywalności sprawców przestępstw stwierdzonych przez Policję</t>
  </si>
  <si>
    <t>podzielic przez ogólną liczbę przestępstw</t>
  </si>
  <si>
    <t>zmienic aby było na 100 mieszkancow</t>
  </si>
  <si>
    <t>na 1tys osob</t>
  </si>
  <si>
    <t>na 1000 osob</t>
  </si>
  <si>
    <t>udzial w ogólnej powierzchni</t>
  </si>
  <si>
    <t>Stopa bezrobocia rejestrowanego</t>
  </si>
  <si>
    <t>powierzchnia</t>
  </si>
  <si>
    <t>Imprezy na 1000 osób</t>
  </si>
  <si>
    <t>Ośrodki kultury na 1000 osób</t>
  </si>
  <si>
    <t>udzial lasow w powierzchni powiatu</t>
  </si>
  <si>
    <t>liczba aptek na 1000 osób</t>
  </si>
  <si>
    <t>lekarze (personel pracujący ogółem) na 1 tys. ludności</t>
  </si>
  <si>
    <t>przystanki komunikacji miejsskiej na 1000 osób</t>
  </si>
  <si>
    <t>oferty pracy ogółem, w ciągu roku na 1 tys osób</t>
  </si>
  <si>
    <t>wskaźnik edukacji podstawowej</t>
  </si>
  <si>
    <t>wskaźnik nauczania języków obcych w szkole podstawowej</t>
  </si>
  <si>
    <t>wskaźnik nauczania języków obcych w szkole licealnej</t>
  </si>
  <si>
    <t>wskaźnik cen lokali</t>
  </si>
  <si>
    <t>wskaźnik powierzchni mieszkania</t>
  </si>
  <si>
    <t>wskaźnik mieszkań</t>
  </si>
  <si>
    <t>wskaźnik dochodu</t>
  </si>
  <si>
    <t>wskaźnik ofert pracy</t>
  </si>
  <si>
    <t>wskaźnik bezrobocia</t>
  </si>
  <si>
    <t>wskaźnik opieki nad dziećmi</t>
  </si>
  <si>
    <t>wskaźnik kultury</t>
  </si>
  <si>
    <t>wskaźnik rozrywki</t>
  </si>
  <si>
    <t>wskaźnik zieleni</t>
  </si>
  <si>
    <t>wskaźnik dostępności lekarstw</t>
  </si>
  <si>
    <t>wskaźnik medycyny</t>
  </si>
  <si>
    <t>wskaźnik wykrywalności sprawców przestępstw</t>
  </si>
  <si>
    <t>wskaźnik przestępstw</t>
  </si>
  <si>
    <t>wskaźnik przystanków komunikacji miejskiej</t>
  </si>
  <si>
    <t>wskaźnik miejscowych zagrożeń</t>
  </si>
  <si>
    <t>Powiaty</t>
  </si>
  <si>
    <t>hipermarkety na 1000os</t>
  </si>
  <si>
    <t>supermarkety na 1000os</t>
  </si>
  <si>
    <t>imprezy na 1000 os</t>
  </si>
  <si>
    <t>Centra, domy i ośrodki kultury, kluby i świetlice wg powiatów na 1000 os</t>
  </si>
  <si>
    <t>UDZIAL LASOW W POWIERZCHNI POWIATU</t>
  </si>
  <si>
    <t>APTEKI NA 1000 OS</t>
  </si>
  <si>
    <t>lekarze pracujący wg podstawowego miejsca pracy na 1 tys. ludności</t>
  </si>
  <si>
    <t>mieszkania oddane do użytkowania na 1 tys. ludności</t>
  </si>
  <si>
    <t>oferty pracy ogółem na 1tys osob</t>
  </si>
  <si>
    <t>wypadki na 1 tys osob</t>
  </si>
  <si>
    <t>srednia_przecietna_wynikow_egz_osmoklasisty</t>
  </si>
  <si>
    <t>przecietna_powierzcnia_uzytkowa_mieszkania_na_1_osobe</t>
  </si>
  <si>
    <t>mieszkania_na_1000_mieszkancow</t>
  </si>
  <si>
    <t>przeciętna_liczba_izb_w_1_mieszkaniu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</si>
</sst>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8" formatCode="#,##0.000000"/>
  </numFmts>
  <fonts count="9">
    <font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rgb="FF4399C4"/>
      <name val="Segoeui"/>
    </font>
    <font>
      <sz val="12"/>
      <color rgb="FF000000"/>
      <name val="Segoeui"/>
    </font>
    <font>
      <sz val="12"/>
      <color rgb="FF000000"/>
      <name val="Segoeui-light"/>
    </font>
    <font>
      <u/>
      <sz val="12"/>
      <color theme="1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1">
      <alignment horizontal="left" vertical="center" wrapText="1"/>
    </xf>
    <xf numFmtId="164" fontId="0" fillId="0" borderId="0" xfId="0" applyNumberFormat="1"/>
    <xf numFmtId="4" fontId="0" fillId="0" borderId="0" xfId="0" applyNumberFormat="1"/>
    <xf numFmtId="0" fontId="1" fillId="2" borderId="0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3" borderId="1" xfId="1" applyFill="1">
      <alignment horizontal="left" vertical="center" wrapText="1"/>
    </xf>
    <xf numFmtId="3" fontId="0" fillId="0" borderId="0" xfId="0" applyNumberFormat="1"/>
    <xf numFmtId="0" fontId="1" fillId="4" borderId="1" xfId="1" applyFill="1">
      <alignment horizontal="left" vertical="center" wrapText="1"/>
    </xf>
    <xf numFmtId="0" fontId="0" fillId="5" borderId="0" xfId="0" applyFill="1" applyAlignment="1">
      <alignment wrapText="1"/>
    </xf>
    <xf numFmtId="0" fontId="1" fillId="5" borderId="1" xfId="1" applyFill="1">
      <alignment horizontal="left" vertical="center" wrapText="1"/>
    </xf>
    <xf numFmtId="0" fontId="1" fillId="6" borderId="1" xfId="1" applyFill="1">
      <alignment horizontal="left" vertical="center" wrapText="1"/>
    </xf>
    <xf numFmtId="164" fontId="3" fillId="0" borderId="0" xfId="0" applyNumberFormat="1" applyFont="1"/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1" fillId="9" borderId="1" xfId="1" applyFill="1">
      <alignment horizontal="left" vertical="center" wrapText="1"/>
    </xf>
    <xf numFmtId="0" fontId="0" fillId="9" borderId="0" xfId="0" applyFill="1" applyAlignment="1">
      <alignment wrapText="1"/>
    </xf>
    <xf numFmtId="0" fontId="1" fillId="9" borderId="3" xfId="1" applyFill="1" applyBorder="1">
      <alignment horizontal="left" vertical="center" wrapText="1"/>
    </xf>
    <xf numFmtId="0" fontId="0" fillId="1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2"/>
    <xf numFmtId="0" fontId="0" fillId="0" borderId="0" xfId="0" applyAlignment="1">
      <alignment wrapText="1"/>
    </xf>
    <xf numFmtId="0" fontId="1" fillId="2" borderId="0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168" fontId="0" fillId="0" borderId="0" xfId="0" applyNumberFormat="1"/>
    <xf numFmtId="0" fontId="0" fillId="0" borderId="0" xfId="0" applyNumberFormat="1"/>
  </cellXfs>
  <cellStyles count="3">
    <cellStyle name="Hiperłącze" xfId="2" builtinId="8"/>
    <cellStyle name="Kolumna" xfId="1" xr:uid="{ABA4DC06-5E20-4F4A-9949-210262D4CD67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aszaedukacja.pl/egzaminy/egzamin-osmoklasisty/wyniki/kujawsko-pomorskie/grudziadzki/2020" TargetMode="External"/><Relationship Id="rId13" Type="http://schemas.openxmlformats.org/officeDocument/2006/relationships/hyperlink" Target="https://waszaedukacja.pl/egzaminy/egzamin-osmoklasisty/wyniki/kujawsko-pomorskie/radziejowski/2020" TargetMode="External"/><Relationship Id="rId18" Type="http://schemas.openxmlformats.org/officeDocument/2006/relationships/hyperlink" Target="https://waszaedukacja.pl/egzaminy/egzamin-osmoklasisty/wyniki/kujawsko-pomorskie/torunski/2020" TargetMode="External"/><Relationship Id="rId3" Type="http://schemas.openxmlformats.org/officeDocument/2006/relationships/hyperlink" Target="https://waszaedukacja.pl/egzaminy/egzamin-osmoklasisty/wyniki/kujawsko-pomorskie/bydgoski/2020" TargetMode="External"/><Relationship Id="rId21" Type="http://schemas.openxmlformats.org/officeDocument/2006/relationships/hyperlink" Target="https://waszaedukacja.pl/egzaminy/egzamin-osmoklasisty/wyniki/kujawsko-pomorskie/wloclawek/2020" TargetMode="External"/><Relationship Id="rId7" Type="http://schemas.openxmlformats.org/officeDocument/2006/relationships/hyperlink" Target="https://waszaedukacja.pl/egzaminy/egzamin-osmoklasisty/wyniki/kujawsko-pomorskie/grudziadz/2020" TargetMode="External"/><Relationship Id="rId12" Type="http://schemas.openxmlformats.org/officeDocument/2006/relationships/hyperlink" Target="https://waszaedukacja.pl/egzaminy/egzamin-osmoklasisty/wyniki/kujawsko-pomorskie/nakielski/2020" TargetMode="External"/><Relationship Id="rId17" Type="http://schemas.openxmlformats.org/officeDocument/2006/relationships/hyperlink" Target="https://waszaedukacja.pl/egzaminy/egzamin-osmoklasisty/wyniki/kujawsko-pomorskie/torun/2020" TargetMode="External"/><Relationship Id="rId2" Type="http://schemas.openxmlformats.org/officeDocument/2006/relationships/hyperlink" Target="https://waszaedukacja.pl/egzaminy/egzamin-osmoklasisty/wyniki/kujawsko-pomorskie/brodnicki/2020" TargetMode="External"/><Relationship Id="rId16" Type="http://schemas.openxmlformats.org/officeDocument/2006/relationships/hyperlink" Target="https://waszaedukacja.pl/egzaminy/egzamin-osmoklasisty/wyniki/kujawsko-pomorskie/swiecki/2020" TargetMode="External"/><Relationship Id="rId20" Type="http://schemas.openxmlformats.org/officeDocument/2006/relationships/hyperlink" Target="https://waszaedukacja.pl/egzaminy/egzamin-osmoklasisty/wyniki/kujawsko-pomorskie/wabrzeski/2020" TargetMode="External"/><Relationship Id="rId1" Type="http://schemas.openxmlformats.org/officeDocument/2006/relationships/hyperlink" Target="https://waszaedukacja.pl/egzaminy/egzamin-osmoklasisty/wyniki/kujawsko-pomorskie/aleksandrowski/2020" TargetMode="External"/><Relationship Id="rId6" Type="http://schemas.openxmlformats.org/officeDocument/2006/relationships/hyperlink" Target="https://waszaedukacja.pl/egzaminy/egzamin-osmoklasisty/wyniki/kujawsko-pomorskie/golubsko-dobrzynski/2020" TargetMode="External"/><Relationship Id="rId11" Type="http://schemas.openxmlformats.org/officeDocument/2006/relationships/hyperlink" Target="https://waszaedukacja.pl/egzaminy/egzamin-osmoklasisty/wyniki/kujawsko-pomorskie/mogilenski/2020" TargetMode="External"/><Relationship Id="rId5" Type="http://schemas.openxmlformats.org/officeDocument/2006/relationships/hyperlink" Target="https://waszaedukacja.pl/egzaminy/egzamin-osmoklasisty/wyniki/kujawsko-pomorskie/chelminski/2020" TargetMode="External"/><Relationship Id="rId15" Type="http://schemas.openxmlformats.org/officeDocument/2006/relationships/hyperlink" Target="https://waszaedukacja.pl/egzaminy/egzamin-osmoklasisty/wyniki/kujawsko-pomorskie/sepolenski/2020" TargetMode="External"/><Relationship Id="rId23" Type="http://schemas.openxmlformats.org/officeDocument/2006/relationships/hyperlink" Target="https://waszaedukacja.pl/egzaminy/egzamin-osmoklasisty/wyniki/kujawsko-pomorskie/zninski/2020" TargetMode="External"/><Relationship Id="rId10" Type="http://schemas.openxmlformats.org/officeDocument/2006/relationships/hyperlink" Target="https://waszaedukacja.pl/egzaminy/egzamin-osmoklasisty/wyniki/kujawsko-pomorskie/lipnowski/2020" TargetMode="External"/><Relationship Id="rId19" Type="http://schemas.openxmlformats.org/officeDocument/2006/relationships/hyperlink" Target="https://waszaedukacja.pl/egzaminy/egzamin-osmoklasisty/wyniki/kujawsko-pomorskie/tucholski/2020" TargetMode="External"/><Relationship Id="rId4" Type="http://schemas.openxmlformats.org/officeDocument/2006/relationships/hyperlink" Target="https://waszaedukacja.pl/egzaminy/egzamin-osmoklasisty/wyniki/kujawsko-pomorskie/bydgoszcz/2020" TargetMode="External"/><Relationship Id="rId9" Type="http://schemas.openxmlformats.org/officeDocument/2006/relationships/hyperlink" Target="https://waszaedukacja.pl/egzaminy/egzamin-osmoklasisty/wyniki/kujawsko-pomorskie/inowroclawski/2020" TargetMode="External"/><Relationship Id="rId14" Type="http://schemas.openxmlformats.org/officeDocument/2006/relationships/hyperlink" Target="https://waszaedukacja.pl/egzaminy/egzamin-osmoklasisty/wyniki/kujawsko-pomorskie/rypinski/2020" TargetMode="External"/><Relationship Id="rId22" Type="http://schemas.openxmlformats.org/officeDocument/2006/relationships/hyperlink" Target="https://waszaedukacja.pl/egzaminy/egzamin-osmoklasisty/wyniki/kujawsko-pomorskie/wloclawski/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29F0-0DF0-374B-A8B8-46029C626D25}">
  <dimension ref="A1:BA25"/>
  <sheetViews>
    <sheetView topLeftCell="A5" zoomScaleNormal="157" workbookViewId="0">
      <selection activeCell="A32" sqref="A32:AR56"/>
    </sheetView>
  </sheetViews>
  <sheetFormatPr baseColWidth="10" defaultRowHeight="16"/>
  <cols>
    <col min="2" max="2" width="24.1640625" bestFit="1" customWidth="1"/>
    <col min="3" max="7" width="24.1640625" customWidth="1"/>
    <col min="25" max="25" width="10.83203125" customWidth="1"/>
    <col min="28" max="28" width="10.83203125" customWidth="1"/>
    <col min="37" max="37" width="10.83203125" customWidth="1"/>
    <col min="42" max="42" width="10.83203125" customWidth="1"/>
    <col min="45" max="45" width="10.83203125" customWidth="1"/>
    <col min="47" max="47" width="10.83203125" customWidth="1"/>
  </cols>
  <sheetData>
    <row r="1" spans="1:53" ht="204">
      <c r="A1" s="25"/>
      <c r="B1" s="26"/>
      <c r="C1" s="4"/>
      <c r="D1" s="4" t="s">
        <v>95</v>
      </c>
      <c r="E1" s="4" t="s">
        <v>96</v>
      </c>
      <c r="F1" s="4" t="s">
        <v>129</v>
      </c>
      <c r="G1" s="4" t="s">
        <v>97</v>
      </c>
      <c r="H1" s="1" t="s">
        <v>1</v>
      </c>
      <c r="I1" s="1" t="s">
        <v>2</v>
      </c>
      <c r="J1" s="1" t="s">
        <v>3</v>
      </c>
      <c r="K1" s="6" t="s">
        <v>53</v>
      </c>
      <c r="L1" s="6" t="s">
        <v>54</v>
      </c>
      <c r="M1" s="6" t="s">
        <v>55</v>
      </c>
      <c r="N1" s="6" t="s">
        <v>56</v>
      </c>
      <c r="O1" s="6" t="s">
        <v>57</v>
      </c>
      <c r="P1" s="6" t="s">
        <v>58</v>
      </c>
      <c r="Q1" s="6" t="s">
        <v>59</v>
      </c>
      <c r="R1" s="8" t="s">
        <v>61</v>
      </c>
      <c r="S1" s="8" t="s">
        <v>62</v>
      </c>
      <c r="T1" s="1" t="s">
        <v>64</v>
      </c>
      <c r="U1" s="9" t="s">
        <v>67</v>
      </c>
      <c r="V1" s="1" t="s">
        <v>69</v>
      </c>
      <c r="W1" s="11" t="s">
        <v>71</v>
      </c>
      <c r="X1" s="1" t="s">
        <v>72</v>
      </c>
      <c r="Y1" s="10" t="s">
        <v>73</v>
      </c>
      <c r="Z1" s="1" t="s">
        <v>74</v>
      </c>
      <c r="AA1" s="1" t="s">
        <v>75</v>
      </c>
      <c r="AB1" s="10" t="s">
        <v>65</v>
      </c>
      <c r="AC1" s="10" t="s">
        <v>78</v>
      </c>
      <c r="AD1" s="10" t="s">
        <v>79</v>
      </c>
      <c r="AE1" s="1" t="s">
        <v>81</v>
      </c>
      <c r="AF1" s="1" t="s">
        <v>82</v>
      </c>
      <c r="AG1" s="1" t="s">
        <v>83</v>
      </c>
      <c r="AH1" s="10" t="s">
        <v>84</v>
      </c>
      <c r="AI1" s="1" t="s">
        <v>85</v>
      </c>
      <c r="AJ1" s="13" t="s">
        <v>86</v>
      </c>
      <c r="AK1" s="15" t="s">
        <v>87</v>
      </c>
      <c r="AL1" s="17" t="s">
        <v>89</v>
      </c>
      <c r="AM1" s="1" t="s">
        <v>90</v>
      </c>
      <c r="AN1" s="18" t="s">
        <v>127</v>
      </c>
      <c r="AO1" s="18" t="s">
        <v>128</v>
      </c>
      <c r="AP1" s="18" t="s">
        <v>91</v>
      </c>
      <c r="AQ1" s="1" t="s">
        <v>92</v>
      </c>
      <c r="AR1" s="17" t="s">
        <v>93</v>
      </c>
      <c r="AS1" s="1" t="s">
        <v>76</v>
      </c>
      <c r="AT1" s="1" t="s">
        <v>77</v>
      </c>
      <c r="AU1" s="6" t="s">
        <v>94</v>
      </c>
      <c r="AY1" s="11" t="s">
        <v>71</v>
      </c>
      <c r="AZ1" t="s">
        <v>137</v>
      </c>
      <c r="BA1" s="5" t="s">
        <v>102</v>
      </c>
    </row>
    <row r="2" spans="1:53">
      <c r="A2" s="25"/>
      <c r="B2" s="26"/>
      <c r="C2" s="5"/>
      <c r="D2" s="5"/>
      <c r="E2" s="5"/>
      <c r="F2" s="5"/>
      <c r="G2" s="5"/>
      <c r="H2" s="1" t="s">
        <v>4</v>
      </c>
      <c r="I2" s="1" t="s">
        <v>5</v>
      </c>
      <c r="J2" s="1" t="s">
        <v>5</v>
      </c>
      <c r="K2" s="6" t="s">
        <v>60</v>
      </c>
      <c r="L2" s="6" t="s">
        <v>60</v>
      </c>
      <c r="M2" s="6" t="s">
        <v>60</v>
      </c>
      <c r="N2" s="6" t="s">
        <v>60</v>
      </c>
      <c r="O2" s="6" t="s">
        <v>60</v>
      </c>
      <c r="P2" s="6" t="s">
        <v>60</v>
      </c>
      <c r="Q2" s="6" t="s">
        <v>60</v>
      </c>
      <c r="R2" s="8" t="s">
        <v>63</v>
      </c>
      <c r="S2" s="8" t="s">
        <v>63</v>
      </c>
      <c r="T2" s="1" t="s">
        <v>66</v>
      </c>
      <c r="U2" s="10" t="s">
        <v>63</v>
      </c>
      <c r="V2" s="1" t="s">
        <v>68</v>
      </c>
      <c r="W2" s="11" t="s">
        <v>70</v>
      </c>
      <c r="X2" s="1" t="s">
        <v>70</v>
      </c>
      <c r="Y2" s="10" t="s">
        <v>63</v>
      </c>
      <c r="Z2" s="1" t="s">
        <v>70</v>
      </c>
      <c r="AA2" s="1" t="s">
        <v>70</v>
      </c>
      <c r="AB2" s="10" t="s">
        <v>5</v>
      </c>
      <c r="AC2" s="10" t="s">
        <v>80</v>
      </c>
      <c r="AD2" s="10" t="s">
        <v>5</v>
      </c>
      <c r="AE2" s="1" t="s">
        <v>5</v>
      </c>
      <c r="AF2" s="1" t="s">
        <v>5</v>
      </c>
      <c r="AG2" s="1" t="s">
        <v>5</v>
      </c>
      <c r="AH2" s="10" t="s">
        <v>5</v>
      </c>
      <c r="AI2" s="1" t="s">
        <v>5</v>
      </c>
      <c r="AJ2" s="14" t="s">
        <v>80</v>
      </c>
      <c r="AK2" s="1" t="s">
        <v>80</v>
      </c>
      <c r="AL2" s="16" t="s">
        <v>88</v>
      </c>
      <c r="AM2" s="1" t="s">
        <v>80</v>
      </c>
      <c r="AN2" s="16" t="s">
        <v>80</v>
      </c>
      <c r="AO2" s="16" t="s">
        <v>80</v>
      </c>
      <c r="AP2" s="16" t="s">
        <v>80</v>
      </c>
      <c r="AQ2" s="1" t="s">
        <v>66</v>
      </c>
      <c r="AR2" s="16" t="s">
        <v>88</v>
      </c>
      <c r="AS2" s="1" t="s">
        <v>70</v>
      </c>
      <c r="AT2" s="1" t="s">
        <v>5</v>
      </c>
      <c r="AU2" s="6" t="s">
        <v>66</v>
      </c>
    </row>
    <row r="3" spans="1:53">
      <c r="A3" t="s">
        <v>7</v>
      </c>
      <c r="B3" t="s">
        <v>8</v>
      </c>
      <c r="C3" t="s">
        <v>104</v>
      </c>
      <c r="D3">
        <f>VLOOKUP($C3,'egzamin 8-klasisty'!$B$6:$E$28,2)</f>
        <v>0.56000000000000005</v>
      </c>
      <c r="E3">
        <f>VLOOKUP($C3,'egzamin 8-klasisty'!$B$6:$E$28,3)</f>
        <v>0.38</v>
      </c>
      <c r="F3">
        <f t="shared" ref="F3:F25" si="0">AVERAGE(D3,E3,G3)</f>
        <v>0.47000000000000003</v>
      </c>
      <c r="G3">
        <f>VLOOKUP($C3,'egzamin 8-klasisty'!$B$6:$E$28,4)</f>
        <v>0.47</v>
      </c>
      <c r="H3" s="2">
        <v>30.1</v>
      </c>
      <c r="I3" s="2">
        <v>372.6</v>
      </c>
      <c r="J3" s="3">
        <v>4.08</v>
      </c>
      <c r="K3" s="3">
        <v>66.62</v>
      </c>
      <c r="L3" s="3">
        <v>0</v>
      </c>
      <c r="M3" s="3">
        <v>0</v>
      </c>
      <c r="N3" s="3">
        <v>106.57</v>
      </c>
      <c r="O3" s="3">
        <v>172.49</v>
      </c>
      <c r="P3" s="3">
        <v>0</v>
      </c>
      <c r="Q3" s="3">
        <v>64.08</v>
      </c>
      <c r="R3" s="7">
        <v>0</v>
      </c>
      <c r="S3" s="7">
        <v>17</v>
      </c>
      <c r="T3" s="7">
        <v>143</v>
      </c>
      <c r="U3" s="7">
        <v>7</v>
      </c>
      <c r="V3" s="3">
        <v>3465.77</v>
      </c>
      <c r="W3" s="7">
        <v>54334</v>
      </c>
      <c r="X3" s="7">
        <v>2860</v>
      </c>
      <c r="Y3" s="7">
        <v>19</v>
      </c>
      <c r="Z3" s="2">
        <v>16.600000000000001</v>
      </c>
      <c r="AA3" s="2">
        <v>52.6</v>
      </c>
      <c r="AB3" s="7">
        <v>1510</v>
      </c>
      <c r="AC3" s="2">
        <v>87.9</v>
      </c>
      <c r="AD3" s="3">
        <v>27.73</v>
      </c>
      <c r="AE3" s="7">
        <v>13</v>
      </c>
      <c r="AF3" s="7">
        <v>3</v>
      </c>
      <c r="AG3" s="7">
        <v>9</v>
      </c>
      <c r="AH3" s="2">
        <v>31.6</v>
      </c>
      <c r="AI3" s="7">
        <v>1148</v>
      </c>
      <c r="AJ3" s="12">
        <v>14.8</v>
      </c>
      <c r="AK3" s="2">
        <v>9.1999999999999993</v>
      </c>
      <c r="AL3" s="7">
        <v>168518</v>
      </c>
      <c r="AM3" s="2">
        <v>0.3</v>
      </c>
      <c r="AN3" s="2">
        <v>98.5</v>
      </c>
      <c r="AO3" s="2">
        <v>99.4</v>
      </c>
      <c r="AP3" s="2">
        <v>99.9</v>
      </c>
      <c r="AQ3" s="7">
        <v>215</v>
      </c>
      <c r="AR3" s="3">
        <v>4138.84</v>
      </c>
      <c r="AS3" s="7">
        <v>44</v>
      </c>
      <c r="AT3" s="7">
        <v>55</v>
      </c>
      <c r="AU3" s="7">
        <v>16</v>
      </c>
      <c r="AY3" s="7">
        <v>54334</v>
      </c>
      <c r="AZ3">
        <v>47500</v>
      </c>
      <c r="BA3" t="s">
        <v>8</v>
      </c>
    </row>
    <row r="4" spans="1:53">
      <c r="A4" t="s">
        <v>9</v>
      </c>
      <c r="B4" t="s">
        <v>10</v>
      </c>
      <c r="C4" t="s">
        <v>105</v>
      </c>
      <c r="D4">
        <f>VLOOKUP($C4,'egzamin 8-klasisty'!$B$6:$E$28,2)</f>
        <v>0.54</v>
      </c>
      <c r="E4">
        <f>VLOOKUP($C4,'egzamin 8-klasisty'!$B$6:$E$28,3)</f>
        <v>0.43</v>
      </c>
      <c r="F4">
        <f t="shared" si="0"/>
        <v>0.48</v>
      </c>
      <c r="G4">
        <f>VLOOKUP($C4,'egzamin 8-klasisty'!$B$6:$E$28,4)</f>
        <v>0.47</v>
      </c>
      <c r="H4" s="2">
        <v>27.7</v>
      </c>
      <c r="I4" s="2">
        <v>347.5</v>
      </c>
      <c r="J4" s="3">
        <v>4.05</v>
      </c>
      <c r="K4" s="3">
        <v>133.83000000000001</v>
      </c>
      <c r="L4" s="3">
        <v>23.3</v>
      </c>
      <c r="M4" s="3">
        <v>0</v>
      </c>
      <c r="N4" s="3">
        <v>116.82</v>
      </c>
      <c r="O4" s="3">
        <v>198.15</v>
      </c>
      <c r="P4" s="3">
        <v>0</v>
      </c>
      <c r="Q4" s="3">
        <v>84.48</v>
      </c>
      <c r="R4" s="7">
        <v>0</v>
      </c>
      <c r="S4" s="7">
        <v>26</v>
      </c>
      <c r="T4" s="7">
        <v>205</v>
      </c>
      <c r="U4" s="7">
        <v>12</v>
      </c>
      <c r="V4" s="3">
        <v>22496.62</v>
      </c>
      <c r="W4" s="7">
        <v>78397</v>
      </c>
      <c r="X4" s="7">
        <v>4126</v>
      </c>
      <c r="Y4" s="7">
        <v>19</v>
      </c>
      <c r="Z4" s="2">
        <v>13.4</v>
      </c>
      <c r="AA4" s="2">
        <v>26.3</v>
      </c>
      <c r="AB4" s="7">
        <v>1407</v>
      </c>
      <c r="AC4" s="2">
        <v>88.7</v>
      </c>
      <c r="AD4" s="3">
        <v>17.920000000000002</v>
      </c>
      <c r="AE4" s="7">
        <v>12</v>
      </c>
      <c r="AF4" s="7">
        <v>3</v>
      </c>
      <c r="AG4" s="7">
        <v>9</v>
      </c>
      <c r="AH4" s="2">
        <v>45.2</v>
      </c>
      <c r="AI4" s="7">
        <v>1725</v>
      </c>
      <c r="AJ4" s="12">
        <v>8.4</v>
      </c>
      <c r="AK4" s="2">
        <v>5.5</v>
      </c>
      <c r="AL4" s="7">
        <v>165777</v>
      </c>
      <c r="AM4" s="2">
        <v>0</v>
      </c>
      <c r="AN4" s="2">
        <v>99.3</v>
      </c>
      <c r="AO4" s="2">
        <v>99.9</v>
      </c>
      <c r="AP4" s="2">
        <v>100</v>
      </c>
      <c r="AQ4" s="7">
        <v>624</v>
      </c>
      <c r="AR4" s="3">
        <v>4291.16</v>
      </c>
      <c r="AS4" s="7">
        <v>55</v>
      </c>
      <c r="AT4" s="7">
        <v>74</v>
      </c>
      <c r="AU4" s="7">
        <v>52</v>
      </c>
      <c r="AY4" s="7">
        <v>78397</v>
      </c>
      <c r="AZ4">
        <v>104000</v>
      </c>
      <c r="BA4" t="s">
        <v>10</v>
      </c>
    </row>
    <row r="5" spans="1:53">
      <c r="A5" t="s">
        <v>11</v>
      </c>
      <c r="B5" t="s">
        <v>12</v>
      </c>
      <c r="C5" t="s">
        <v>106</v>
      </c>
      <c r="D5">
        <f>VLOOKUP($C5,'egzamin 8-klasisty'!$B$6:$E$28,2)</f>
        <v>0.6</v>
      </c>
      <c r="E5">
        <f>VLOOKUP($C5,'egzamin 8-klasisty'!$B$6:$E$28,3)</f>
        <v>0.48</v>
      </c>
      <c r="F5">
        <f t="shared" si="0"/>
        <v>0.54999999999999993</v>
      </c>
      <c r="G5">
        <f>VLOOKUP($C5,'egzamin 8-klasisty'!$B$6:$E$28,4)</f>
        <v>0.56999999999999995</v>
      </c>
      <c r="H5" s="2">
        <v>32.299999999999997</v>
      </c>
      <c r="I5" s="2">
        <v>321.89999999999998</v>
      </c>
      <c r="J5" s="3">
        <v>4.45</v>
      </c>
      <c r="K5" s="3">
        <v>71.73</v>
      </c>
      <c r="L5" s="3">
        <v>1.69</v>
      </c>
      <c r="M5" s="3">
        <v>0</v>
      </c>
      <c r="N5" s="3">
        <v>109.95</v>
      </c>
      <c r="O5" s="3">
        <v>95.61</v>
      </c>
      <c r="P5" s="3">
        <v>0</v>
      </c>
      <c r="Q5" s="3">
        <v>102.67</v>
      </c>
      <c r="R5" s="7">
        <v>0</v>
      </c>
      <c r="S5" s="7">
        <v>27</v>
      </c>
      <c r="T5" s="7">
        <v>615</v>
      </c>
      <c r="U5" s="7">
        <v>57</v>
      </c>
      <c r="V5" s="3">
        <v>56653.98</v>
      </c>
      <c r="W5" s="7">
        <v>122163</v>
      </c>
      <c r="X5" s="7">
        <v>4525</v>
      </c>
      <c r="Y5" s="7">
        <v>27</v>
      </c>
      <c r="Z5" s="2">
        <v>7.6</v>
      </c>
      <c r="AA5" s="2">
        <v>23.7</v>
      </c>
      <c r="AB5" s="7">
        <v>1596</v>
      </c>
      <c r="AC5" s="2">
        <v>74.099999999999994</v>
      </c>
      <c r="AD5" s="3">
        <v>13.17</v>
      </c>
      <c r="AE5" s="7">
        <v>13</v>
      </c>
      <c r="AF5" s="7">
        <v>3</v>
      </c>
      <c r="AG5" s="7">
        <v>10</v>
      </c>
      <c r="AH5" s="2">
        <v>101.2</v>
      </c>
      <c r="AI5" s="7">
        <v>1816</v>
      </c>
      <c r="AJ5" s="12">
        <v>5.2</v>
      </c>
      <c r="AK5" s="2">
        <v>3</v>
      </c>
      <c r="AL5" s="7">
        <v>243675</v>
      </c>
      <c r="AM5" s="2">
        <v>0.1</v>
      </c>
      <c r="AN5" s="2">
        <v>99.2</v>
      </c>
      <c r="AO5" s="2">
        <v>100</v>
      </c>
      <c r="AP5" s="2">
        <v>100</v>
      </c>
      <c r="AQ5" s="7">
        <v>594</v>
      </c>
      <c r="AR5" s="3">
        <v>4752.76</v>
      </c>
      <c r="AS5" s="7">
        <v>90</v>
      </c>
      <c r="AT5" s="7">
        <v>117</v>
      </c>
      <c r="AU5" s="7">
        <v>57</v>
      </c>
      <c r="AY5" s="7">
        <v>122163</v>
      </c>
      <c r="AZ5">
        <v>139500</v>
      </c>
      <c r="BA5" t="s">
        <v>12</v>
      </c>
    </row>
    <row r="6" spans="1:53">
      <c r="A6" t="s">
        <v>13</v>
      </c>
      <c r="B6" t="s">
        <v>14</v>
      </c>
      <c r="C6" t="s">
        <v>108</v>
      </c>
      <c r="D6">
        <f>VLOOKUP($C6,'egzamin 8-klasisty'!$B$6:$E$28,2)</f>
        <v>0.54</v>
      </c>
      <c r="E6">
        <f>VLOOKUP($C6,'egzamin 8-klasisty'!$B$6:$E$28,3)</f>
        <v>0.41</v>
      </c>
      <c r="F6">
        <f t="shared" si="0"/>
        <v>0.46333333333333332</v>
      </c>
      <c r="G6">
        <f>VLOOKUP($C6,'egzamin 8-klasisty'!$B$6:$E$28,4)</f>
        <v>0.44</v>
      </c>
      <c r="H6" s="2">
        <v>24.3</v>
      </c>
      <c r="I6" s="2">
        <v>335.3</v>
      </c>
      <c r="J6" s="3">
        <v>3.83</v>
      </c>
      <c r="K6" s="3">
        <v>176.41</v>
      </c>
      <c r="L6" s="3">
        <v>0</v>
      </c>
      <c r="M6" s="3">
        <v>0</v>
      </c>
      <c r="N6" s="3">
        <v>104.79</v>
      </c>
      <c r="O6" s="3">
        <v>0</v>
      </c>
      <c r="P6" s="3">
        <v>0</v>
      </c>
      <c r="Q6" s="3">
        <v>47.61</v>
      </c>
      <c r="R6" s="7">
        <v>0</v>
      </c>
      <c r="S6" s="7">
        <v>13</v>
      </c>
      <c r="T6" s="7">
        <v>268</v>
      </c>
      <c r="U6" s="7">
        <v>4</v>
      </c>
      <c r="V6" s="3">
        <v>3565.32</v>
      </c>
      <c r="W6" s="7">
        <v>50298</v>
      </c>
      <c r="X6" s="7">
        <v>5589</v>
      </c>
      <c r="Y6" s="7">
        <v>9</v>
      </c>
      <c r="Z6" s="2">
        <v>11.1</v>
      </c>
      <c r="AA6" s="2">
        <v>21.5</v>
      </c>
      <c r="AB6" s="7">
        <v>673</v>
      </c>
      <c r="AC6" s="2">
        <v>81.7</v>
      </c>
      <c r="AD6" s="3">
        <v>13.34</v>
      </c>
      <c r="AE6" s="7">
        <v>20</v>
      </c>
      <c r="AF6" s="7">
        <v>3</v>
      </c>
      <c r="AG6" s="7">
        <v>16</v>
      </c>
      <c r="AH6" s="2">
        <v>21.6</v>
      </c>
      <c r="AI6" s="7">
        <v>1940</v>
      </c>
      <c r="AJ6" s="12">
        <v>13.2</v>
      </c>
      <c r="AK6" s="2">
        <v>7.6</v>
      </c>
      <c r="AL6" s="7">
        <v>156096</v>
      </c>
      <c r="AM6" s="2">
        <v>0.2</v>
      </c>
      <c r="AN6" s="2">
        <v>97.1</v>
      </c>
      <c r="AO6" s="2">
        <v>99.8</v>
      </c>
      <c r="AP6" s="2">
        <v>100</v>
      </c>
      <c r="AQ6" s="7">
        <v>247</v>
      </c>
      <c r="AR6" s="3">
        <v>4492.13</v>
      </c>
      <c r="AS6" s="7">
        <v>45</v>
      </c>
      <c r="AT6" s="7">
        <v>71</v>
      </c>
      <c r="AU6" s="7">
        <v>5</v>
      </c>
      <c r="AY6" s="7">
        <v>50298</v>
      </c>
      <c r="AZ6">
        <v>52700</v>
      </c>
      <c r="BA6" t="s">
        <v>14</v>
      </c>
    </row>
    <row r="7" spans="1:53">
      <c r="A7" t="s">
        <v>15</v>
      </c>
      <c r="B7" t="s">
        <v>16</v>
      </c>
      <c r="C7" t="s">
        <v>109</v>
      </c>
      <c r="D7">
        <f>VLOOKUP($C7,'egzamin 8-klasisty'!$B$6:$E$28,2)</f>
        <v>0.57999999999999996</v>
      </c>
      <c r="E7">
        <f>VLOOKUP($C7,'egzamin 8-klasisty'!$B$6:$E$28,3)</f>
        <v>0.41</v>
      </c>
      <c r="F7">
        <f t="shared" si="0"/>
        <v>0.47</v>
      </c>
      <c r="G7">
        <f>VLOOKUP($C7,'egzamin 8-klasisty'!$B$6:$E$28,4)</f>
        <v>0.42</v>
      </c>
      <c r="H7" s="2">
        <v>26.3</v>
      </c>
      <c r="I7" s="2">
        <v>330.8</v>
      </c>
      <c r="J7" s="3">
        <v>4.01</v>
      </c>
      <c r="K7" s="3">
        <v>43.38</v>
      </c>
      <c r="L7" s="3">
        <v>27.92</v>
      </c>
      <c r="M7" s="3">
        <v>0</v>
      </c>
      <c r="N7" s="3">
        <v>112.37</v>
      </c>
      <c r="O7" s="3">
        <v>0</v>
      </c>
      <c r="P7" s="3">
        <v>0</v>
      </c>
      <c r="Q7" s="3">
        <v>82.51</v>
      </c>
      <c r="R7" s="7">
        <v>0</v>
      </c>
      <c r="S7" s="7">
        <v>11</v>
      </c>
      <c r="T7" s="7">
        <v>76</v>
      </c>
      <c r="U7" s="7">
        <v>4</v>
      </c>
      <c r="V7" s="3">
        <v>12182.5</v>
      </c>
      <c r="W7" s="7">
        <v>44175</v>
      </c>
      <c r="X7" s="7">
        <v>4418</v>
      </c>
      <c r="Y7" s="7">
        <v>10</v>
      </c>
      <c r="Z7" s="2">
        <v>12.2</v>
      </c>
      <c r="AA7" s="2">
        <v>27.2</v>
      </c>
      <c r="AB7" s="7">
        <v>715</v>
      </c>
      <c r="AC7" s="2">
        <v>84.4</v>
      </c>
      <c r="AD7" s="3">
        <v>16.149999999999999</v>
      </c>
      <c r="AE7" s="7">
        <v>18</v>
      </c>
      <c r="AF7" s="7">
        <v>3</v>
      </c>
      <c r="AG7" s="7">
        <v>15</v>
      </c>
      <c r="AH7" s="2">
        <v>22.8</v>
      </c>
      <c r="AI7" s="7">
        <v>867</v>
      </c>
      <c r="AJ7" s="12">
        <v>11.9</v>
      </c>
      <c r="AK7" s="2">
        <v>8.4</v>
      </c>
      <c r="AL7" s="7">
        <v>141199</v>
      </c>
      <c r="AM7" s="2">
        <v>0.1</v>
      </c>
      <c r="AN7" s="2">
        <v>98.5</v>
      </c>
      <c r="AO7" s="2">
        <v>100</v>
      </c>
      <c r="AP7" s="2">
        <v>100</v>
      </c>
      <c r="AQ7" s="7">
        <v>267</v>
      </c>
      <c r="AR7" s="3">
        <v>4974.93</v>
      </c>
      <c r="AS7" s="7">
        <v>35</v>
      </c>
      <c r="AT7" s="7">
        <v>48</v>
      </c>
      <c r="AU7" s="7">
        <v>28</v>
      </c>
      <c r="AY7" s="7">
        <v>44175</v>
      </c>
      <c r="AZ7">
        <v>61300</v>
      </c>
      <c r="BA7" t="s">
        <v>16</v>
      </c>
    </row>
    <row r="8" spans="1:53">
      <c r="A8" t="s">
        <v>17</v>
      </c>
      <c r="B8" t="s">
        <v>18</v>
      </c>
      <c r="C8" t="s">
        <v>111</v>
      </c>
      <c r="D8">
        <f>VLOOKUP($C8,'egzamin 8-klasisty'!$B$6:$E$28,2)</f>
        <v>0.55000000000000004</v>
      </c>
      <c r="E8">
        <f>VLOOKUP($C8,'egzamin 8-klasisty'!$B$6:$E$28,3)</f>
        <v>0.37</v>
      </c>
      <c r="F8">
        <f t="shared" si="0"/>
        <v>0.44</v>
      </c>
      <c r="G8">
        <f>VLOOKUP($C8,'egzamin 8-klasisty'!$B$6:$E$28,4)</f>
        <v>0.4</v>
      </c>
      <c r="H8" s="2">
        <v>26.7</v>
      </c>
      <c r="I8" s="2">
        <v>318.39999999999998</v>
      </c>
      <c r="J8" s="3">
        <v>4.13</v>
      </c>
      <c r="K8" s="3">
        <v>57.17</v>
      </c>
      <c r="L8" s="3">
        <v>5.13</v>
      </c>
      <c r="M8" s="3">
        <v>0</v>
      </c>
      <c r="N8" s="3">
        <v>107.02</v>
      </c>
      <c r="O8" s="3">
        <v>0</v>
      </c>
      <c r="P8" s="3">
        <v>0</v>
      </c>
      <c r="Q8" s="3">
        <v>131.51</v>
      </c>
      <c r="R8" s="7">
        <v>0</v>
      </c>
      <c r="S8" s="7">
        <v>3</v>
      </c>
      <c r="T8" s="7">
        <v>147</v>
      </c>
      <c r="U8" s="7">
        <v>6</v>
      </c>
      <c r="V8" s="3">
        <v>10553.8</v>
      </c>
      <c r="W8" s="7">
        <v>39335</v>
      </c>
      <c r="X8" s="7">
        <v>5619</v>
      </c>
      <c r="Y8" s="7">
        <v>7</v>
      </c>
      <c r="Z8" s="2">
        <v>5.0999999999999996</v>
      </c>
      <c r="AA8" s="2">
        <v>16.3</v>
      </c>
      <c r="AB8" s="7">
        <v>326</v>
      </c>
      <c r="AC8" s="2">
        <v>70.599999999999994</v>
      </c>
      <c r="AD8" s="3">
        <v>8.31</v>
      </c>
      <c r="AE8" s="7">
        <v>21</v>
      </c>
      <c r="AF8" s="7">
        <v>3</v>
      </c>
      <c r="AG8" s="7">
        <v>17</v>
      </c>
      <c r="AH8" s="2">
        <v>41.8</v>
      </c>
      <c r="AI8" s="7">
        <v>713</v>
      </c>
      <c r="AJ8" s="12">
        <v>12.3</v>
      </c>
      <c r="AK8" s="2">
        <v>8</v>
      </c>
      <c r="AL8" s="7">
        <v>89992</v>
      </c>
      <c r="AM8" s="2">
        <v>0.1</v>
      </c>
      <c r="AN8" s="2">
        <v>92.4</v>
      </c>
      <c r="AO8" s="2">
        <v>55.3</v>
      </c>
      <c r="AP8" s="2">
        <v>50.5</v>
      </c>
      <c r="AQ8" s="7">
        <v>493</v>
      </c>
      <c r="AR8" s="3">
        <v>4677.24</v>
      </c>
      <c r="AS8" s="7">
        <v>32</v>
      </c>
      <c r="AT8" s="7">
        <v>32</v>
      </c>
      <c r="AU8" s="7">
        <v>13</v>
      </c>
      <c r="AY8" s="7">
        <v>39335</v>
      </c>
      <c r="AZ8">
        <v>72800</v>
      </c>
      <c r="BA8" t="s">
        <v>18</v>
      </c>
    </row>
    <row r="9" spans="1:53">
      <c r="A9" t="s">
        <v>19</v>
      </c>
      <c r="B9" t="s">
        <v>20</v>
      </c>
      <c r="C9" t="s">
        <v>112</v>
      </c>
      <c r="D9">
        <f>VLOOKUP($C9,'egzamin 8-klasisty'!$B$6:$E$28,2)</f>
        <v>0.57999999999999996</v>
      </c>
      <c r="E9">
        <f>VLOOKUP($C9,'egzamin 8-klasisty'!$B$6:$E$28,3)</f>
        <v>0.41</v>
      </c>
      <c r="F9">
        <f t="shared" si="0"/>
        <v>0.49333333333333335</v>
      </c>
      <c r="G9">
        <f>VLOOKUP($C9,'egzamin 8-klasisty'!$B$6:$E$28,4)</f>
        <v>0.49</v>
      </c>
      <c r="H9" s="2">
        <v>24.3</v>
      </c>
      <c r="I9" s="2">
        <v>379.9</v>
      </c>
      <c r="J9" s="3">
        <v>3.65</v>
      </c>
      <c r="K9" s="3">
        <v>117.33</v>
      </c>
      <c r="L9" s="3">
        <v>123.99</v>
      </c>
      <c r="M9" s="3">
        <v>0</v>
      </c>
      <c r="N9" s="3">
        <v>89.18</v>
      </c>
      <c r="O9" s="3">
        <v>69.03</v>
      </c>
      <c r="P9" s="3">
        <v>0</v>
      </c>
      <c r="Q9" s="3">
        <v>66.709999999999994</v>
      </c>
      <c r="R9" s="7">
        <v>2</v>
      </c>
      <c r="S9" s="7">
        <v>34</v>
      </c>
      <c r="T9" s="7">
        <v>170</v>
      </c>
      <c r="U9" s="7">
        <v>7</v>
      </c>
      <c r="V9" s="3">
        <v>12760.14</v>
      </c>
      <c r="W9" s="7">
        <v>154683</v>
      </c>
      <c r="X9" s="7">
        <v>3437</v>
      </c>
      <c r="Y9" s="7">
        <v>45</v>
      </c>
      <c r="Z9" s="2">
        <v>18.399999999999999</v>
      </c>
      <c r="AA9" s="2">
        <v>35.799999999999997</v>
      </c>
      <c r="AB9" s="7">
        <v>2479</v>
      </c>
      <c r="AC9" s="2">
        <v>72.3</v>
      </c>
      <c r="AD9" s="3">
        <v>15.94</v>
      </c>
      <c r="AE9" s="7">
        <v>12</v>
      </c>
      <c r="AF9" s="7">
        <v>3</v>
      </c>
      <c r="AG9" s="7">
        <v>9</v>
      </c>
      <c r="AH9" s="2">
        <v>18.5</v>
      </c>
      <c r="AI9" s="7">
        <v>4310</v>
      </c>
      <c r="AJ9" s="12">
        <v>12.7</v>
      </c>
      <c r="AK9" s="2">
        <v>8.1999999999999993</v>
      </c>
      <c r="AL9" s="7">
        <v>182343</v>
      </c>
      <c r="AM9" s="2">
        <v>0.3</v>
      </c>
      <c r="AN9" s="2">
        <v>98.8</v>
      </c>
      <c r="AO9" s="2">
        <v>76</v>
      </c>
      <c r="AP9" s="2">
        <v>100</v>
      </c>
      <c r="AQ9" s="7">
        <v>1119</v>
      </c>
      <c r="AR9" s="3">
        <v>4597.12</v>
      </c>
      <c r="AS9" s="7">
        <v>95</v>
      </c>
      <c r="AT9" s="7">
        <v>123</v>
      </c>
      <c r="AU9" s="7">
        <v>69</v>
      </c>
      <c r="AY9" s="7">
        <v>154683</v>
      </c>
      <c r="AZ9">
        <v>122500</v>
      </c>
      <c r="BA9" t="s">
        <v>20</v>
      </c>
    </row>
    <row r="10" spans="1:53">
      <c r="A10" t="s">
        <v>21</v>
      </c>
      <c r="B10" t="s">
        <v>22</v>
      </c>
      <c r="C10" t="s">
        <v>113</v>
      </c>
      <c r="D10">
        <f>VLOOKUP($C10,'egzamin 8-klasisty'!$B$6:$E$28,2)</f>
        <v>0.53</v>
      </c>
      <c r="E10">
        <f>VLOOKUP($C10,'egzamin 8-klasisty'!$B$6:$E$28,3)</f>
        <v>0.37</v>
      </c>
      <c r="F10">
        <f t="shared" si="0"/>
        <v>0.43333333333333335</v>
      </c>
      <c r="G10">
        <f>VLOOKUP($C10,'egzamin 8-klasisty'!$B$6:$E$28,4)</f>
        <v>0.4</v>
      </c>
      <c r="H10" s="2">
        <v>24.7</v>
      </c>
      <c r="I10" s="2">
        <v>320.60000000000002</v>
      </c>
      <c r="J10" s="3">
        <v>4.04</v>
      </c>
      <c r="K10" s="3">
        <v>178.36</v>
      </c>
      <c r="L10" s="3">
        <v>42.55</v>
      </c>
      <c r="M10" s="3">
        <v>0</v>
      </c>
      <c r="N10" s="3">
        <v>96.96</v>
      </c>
      <c r="O10" s="3">
        <v>0</v>
      </c>
      <c r="P10" s="3">
        <v>0</v>
      </c>
      <c r="Q10" s="3">
        <v>98.61</v>
      </c>
      <c r="R10" s="7">
        <v>0</v>
      </c>
      <c r="S10" s="7">
        <v>13</v>
      </c>
      <c r="T10" s="7">
        <v>127</v>
      </c>
      <c r="U10" s="7">
        <v>9</v>
      </c>
      <c r="V10" s="3">
        <v>23446.63</v>
      </c>
      <c r="W10" s="7">
        <v>63889</v>
      </c>
      <c r="X10" s="7">
        <v>3042</v>
      </c>
      <c r="Y10" s="7">
        <v>21</v>
      </c>
      <c r="Z10" s="2">
        <v>11.6</v>
      </c>
      <c r="AA10" s="2">
        <v>22.7</v>
      </c>
      <c r="AB10" s="7">
        <v>1067</v>
      </c>
      <c r="AC10" s="2">
        <v>76.599999999999994</v>
      </c>
      <c r="AD10" s="3">
        <v>16.670000000000002</v>
      </c>
      <c r="AE10" s="7">
        <v>17</v>
      </c>
      <c r="AF10" s="7">
        <v>4</v>
      </c>
      <c r="AG10" s="7">
        <v>13</v>
      </c>
      <c r="AH10" s="2">
        <v>30.5</v>
      </c>
      <c r="AI10" s="7">
        <v>1926</v>
      </c>
      <c r="AJ10" s="12">
        <v>15.9</v>
      </c>
      <c r="AK10" s="2">
        <v>9.4</v>
      </c>
      <c r="AL10" s="7">
        <v>107588</v>
      </c>
      <c r="AM10" s="2">
        <v>0.1</v>
      </c>
      <c r="AN10" s="2">
        <v>98.5</v>
      </c>
      <c r="AO10" s="2">
        <v>100</v>
      </c>
      <c r="AP10" s="2">
        <v>100</v>
      </c>
      <c r="AQ10" s="7">
        <v>437</v>
      </c>
      <c r="AR10" s="3">
        <v>4106.8999999999996</v>
      </c>
      <c r="AS10" s="7">
        <v>7</v>
      </c>
      <c r="AT10" s="7">
        <v>9</v>
      </c>
      <c r="AU10" s="7">
        <v>36</v>
      </c>
      <c r="AY10" s="7">
        <v>63889</v>
      </c>
      <c r="AZ10">
        <v>101600</v>
      </c>
      <c r="BA10" t="s">
        <v>22</v>
      </c>
    </row>
    <row r="11" spans="1:53">
      <c r="A11" t="s">
        <v>23</v>
      </c>
      <c r="B11" t="s">
        <v>24</v>
      </c>
      <c r="C11" t="s">
        <v>114</v>
      </c>
      <c r="D11">
        <f>VLOOKUP($C11,'egzamin 8-klasisty'!$B$6:$E$28,2)</f>
        <v>0.55000000000000004</v>
      </c>
      <c r="E11">
        <f>VLOOKUP($C11,'egzamin 8-klasisty'!$B$6:$E$28,3)</f>
        <v>0.38</v>
      </c>
      <c r="F11">
        <f t="shared" si="0"/>
        <v>0.46333333333333337</v>
      </c>
      <c r="G11">
        <f>VLOOKUP($C11,'egzamin 8-klasisty'!$B$6:$E$28,4)</f>
        <v>0.46</v>
      </c>
      <c r="H11" s="2">
        <v>25.7</v>
      </c>
      <c r="I11" s="2">
        <v>329.9</v>
      </c>
      <c r="J11" s="3">
        <v>4.07</v>
      </c>
      <c r="K11" s="3">
        <v>83.98</v>
      </c>
      <c r="L11" s="3">
        <v>63.07</v>
      </c>
      <c r="M11" s="3">
        <v>0</v>
      </c>
      <c r="N11" s="3">
        <v>108.89</v>
      </c>
      <c r="O11" s="3">
        <v>0</v>
      </c>
      <c r="P11" s="3">
        <v>0</v>
      </c>
      <c r="Q11" s="3">
        <v>70.02</v>
      </c>
      <c r="R11" s="7">
        <v>0</v>
      </c>
      <c r="S11" s="7">
        <v>8</v>
      </c>
      <c r="T11" s="7">
        <v>92</v>
      </c>
      <c r="U11" s="7">
        <v>3</v>
      </c>
      <c r="V11" s="3">
        <v>11109.45</v>
      </c>
      <c r="W11" s="7">
        <v>44452</v>
      </c>
      <c r="X11" s="7">
        <v>3704</v>
      </c>
      <c r="Y11" s="7">
        <v>12</v>
      </c>
      <c r="Z11" s="2">
        <v>11.2</v>
      </c>
      <c r="AA11" s="2">
        <v>22.7</v>
      </c>
      <c r="AB11" s="7">
        <v>738</v>
      </c>
      <c r="AC11" s="2">
        <v>85</v>
      </c>
      <c r="AD11" s="3">
        <v>16.59</v>
      </c>
      <c r="AE11" s="7">
        <v>22</v>
      </c>
      <c r="AF11" s="7">
        <v>3</v>
      </c>
      <c r="AG11" s="7">
        <v>19</v>
      </c>
      <c r="AH11" s="2">
        <v>14.4</v>
      </c>
      <c r="AI11" s="7">
        <v>907</v>
      </c>
      <c r="AJ11" s="12">
        <v>10.7</v>
      </c>
      <c r="AK11" s="2">
        <v>6.9</v>
      </c>
      <c r="AL11" s="7">
        <v>139359</v>
      </c>
      <c r="AM11" s="2">
        <v>0</v>
      </c>
      <c r="AN11" s="2">
        <v>96.4</v>
      </c>
      <c r="AO11" s="2">
        <v>100</v>
      </c>
      <c r="AP11" s="2">
        <v>99.7</v>
      </c>
      <c r="AQ11" s="7">
        <v>282</v>
      </c>
      <c r="AR11" s="3">
        <v>4263.04</v>
      </c>
      <c r="AS11" s="7">
        <v>35</v>
      </c>
      <c r="AT11" s="7">
        <v>35</v>
      </c>
      <c r="AU11" s="7">
        <v>34</v>
      </c>
      <c r="AY11" s="7">
        <v>44452</v>
      </c>
      <c r="AZ11">
        <v>67500</v>
      </c>
      <c r="BA11" t="s">
        <v>24</v>
      </c>
    </row>
    <row r="12" spans="1:53">
      <c r="A12" t="s">
        <v>25</v>
      </c>
      <c r="B12" t="s">
        <v>26</v>
      </c>
      <c r="C12" t="s">
        <v>115</v>
      </c>
      <c r="D12">
        <f>VLOOKUP($C12,'egzamin 8-klasisty'!$B$6:$E$28,2)</f>
        <v>0.54</v>
      </c>
      <c r="E12">
        <f>VLOOKUP($C12,'egzamin 8-klasisty'!$B$6:$E$28,3)</f>
        <v>0.38</v>
      </c>
      <c r="F12">
        <f t="shared" si="0"/>
        <v>0.46</v>
      </c>
      <c r="G12">
        <f>VLOOKUP($C12,'egzamin 8-klasisty'!$B$6:$E$28,4)</f>
        <v>0.46</v>
      </c>
      <c r="H12" s="2">
        <v>23.5</v>
      </c>
      <c r="I12" s="2">
        <v>321.89999999999998</v>
      </c>
      <c r="J12" s="3">
        <v>3.91</v>
      </c>
      <c r="K12" s="3">
        <v>106.19</v>
      </c>
      <c r="L12" s="3">
        <v>32.44</v>
      </c>
      <c r="M12" s="3">
        <v>0</v>
      </c>
      <c r="N12" s="3">
        <v>133.26</v>
      </c>
      <c r="O12" s="3">
        <v>0</v>
      </c>
      <c r="P12" s="3">
        <v>75.41</v>
      </c>
      <c r="Q12" s="3">
        <v>76.06</v>
      </c>
      <c r="R12" s="7">
        <v>0</v>
      </c>
      <c r="S12" s="7">
        <v>17</v>
      </c>
      <c r="T12" s="7">
        <v>280</v>
      </c>
      <c r="U12" s="7">
        <v>5</v>
      </c>
      <c r="V12" s="3">
        <v>25805.73</v>
      </c>
      <c r="W12" s="7">
        <v>83894</v>
      </c>
      <c r="X12" s="7">
        <v>4195</v>
      </c>
      <c r="Y12" s="7">
        <v>20</v>
      </c>
      <c r="Z12" s="2">
        <v>10.4</v>
      </c>
      <c r="AA12" s="2">
        <v>28.7</v>
      </c>
      <c r="AB12" s="7">
        <v>1687</v>
      </c>
      <c r="AC12" s="2">
        <v>81.099999999999994</v>
      </c>
      <c r="AD12" s="3">
        <v>20.079999999999998</v>
      </c>
      <c r="AE12" s="7">
        <v>17</v>
      </c>
      <c r="AF12" s="7">
        <v>3</v>
      </c>
      <c r="AG12" s="7">
        <v>13</v>
      </c>
      <c r="AH12" s="2">
        <v>42.4</v>
      </c>
      <c r="AI12" s="7">
        <v>3489</v>
      </c>
      <c r="AJ12" s="12">
        <v>12.8</v>
      </c>
      <c r="AK12" s="2">
        <v>7.2</v>
      </c>
      <c r="AL12" s="7">
        <v>156407</v>
      </c>
      <c r="AM12" s="2">
        <v>0.1</v>
      </c>
      <c r="AN12" s="2">
        <v>98.3</v>
      </c>
      <c r="AO12" s="2">
        <v>99.9</v>
      </c>
      <c r="AP12" s="2">
        <v>100</v>
      </c>
      <c r="AQ12" s="7">
        <v>470</v>
      </c>
      <c r="AR12" s="3">
        <v>4423.4799999999996</v>
      </c>
      <c r="AS12" s="7">
        <v>54</v>
      </c>
      <c r="AT12" s="7">
        <v>64</v>
      </c>
      <c r="AU12" s="7">
        <v>48</v>
      </c>
      <c r="AY12" s="7">
        <v>83894</v>
      </c>
      <c r="AZ12">
        <v>112000</v>
      </c>
      <c r="BA12" t="s">
        <v>26</v>
      </c>
    </row>
    <row r="13" spans="1:53">
      <c r="A13" t="s">
        <v>27</v>
      </c>
      <c r="B13" t="s">
        <v>28</v>
      </c>
      <c r="C13" t="s">
        <v>116</v>
      </c>
      <c r="D13">
        <f>VLOOKUP($C13,'egzamin 8-klasisty'!$B$6:$E$28,2)</f>
        <v>0.59</v>
      </c>
      <c r="E13">
        <f>VLOOKUP($C13,'egzamin 8-klasisty'!$B$6:$E$28,3)</f>
        <v>0.43</v>
      </c>
      <c r="F13">
        <f t="shared" si="0"/>
        <v>0.48333333333333334</v>
      </c>
      <c r="G13">
        <f>VLOOKUP($C13,'egzamin 8-klasisty'!$B$6:$E$28,4)</f>
        <v>0.43</v>
      </c>
      <c r="H13" s="2">
        <v>27.5</v>
      </c>
      <c r="I13" s="2">
        <v>320</v>
      </c>
      <c r="J13" s="3">
        <v>4.21</v>
      </c>
      <c r="K13" s="3">
        <v>73.55</v>
      </c>
      <c r="L13" s="3">
        <v>88.24</v>
      </c>
      <c r="M13" s="3">
        <v>0</v>
      </c>
      <c r="N13" s="3">
        <v>123.16</v>
      </c>
      <c r="O13" s="3">
        <v>0</v>
      </c>
      <c r="P13" s="3">
        <v>0</v>
      </c>
      <c r="Q13" s="3">
        <v>65.87</v>
      </c>
      <c r="R13" s="7">
        <v>0</v>
      </c>
      <c r="S13" s="7">
        <v>13</v>
      </c>
      <c r="T13" s="7">
        <v>136</v>
      </c>
      <c r="U13" s="7">
        <v>6</v>
      </c>
      <c r="V13" s="3">
        <v>3020.86</v>
      </c>
      <c r="W13" s="7">
        <v>39082</v>
      </c>
      <c r="X13" s="7">
        <v>2299</v>
      </c>
      <c r="Y13" s="7">
        <v>17</v>
      </c>
      <c r="Z13" s="2">
        <v>12.5</v>
      </c>
      <c r="AA13" s="2">
        <v>38.9</v>
      </c>
      <c r="AB13" s="7">
        <v>461</v>
      </c>
      <c r="AC13" s="2">
        <v>89</v>
      </c>
      <c r="AD13" s="3">
        <v>11.74</v>
      </c>
      <c r="AE13" s="7">
        <v>19</v>
      </c>
      <c r="AF13" s="7">
        <v>3</v>
      </c>
      <c r="AG13" s="7">
        <v>15</v>
      </c>
      <c r="AH13" s="2">
        <v>16.3</v>
      </c>
      <c r="AI13" s="7">
        <v>1354</v>
      </c>
      <c r="AJ13" s="12">
        <v>16.2</v>
      </c>
      <c r="AK13" s="2">
        <v>11</v>
      </c>
      <c r="AL13" s="7">
        <v>105460</v>
      </c>
      <c r="AM13" s="2">
        <v>0.1</v>
      </c>
      <c r="AN13" s="2">
        <v>98.7</v>
      </c>
      <c r="AO13" s="2">
        <v>100</v>
      </c>
      <c r="AP13" s="2">
        <v>100</v>
      </c>
      <c r="AQ13" s="7">
        <v>230</v>
      </c>
      <c r="AR13" s="3">
        <v>4320.09</v>
      </c>
      <c r="AS13" s="7">
        <v>38</v>
      </c>
      <c r="AT13" s="7">
        <v>48</v>
      </c>
      <c r="AU13" s="7">
        <v>9</v>
      </c>
      <c r="AY13" s="7">
        <v>39082</v>
      </c>
      <c r="AZ13">
        <v>60700</v>
      </c>
      <c r="BA13" t="s">
        <v>28</v>
      </c>
    </row>
    <row r="14" spans="1:53">
      <c r="A14" t="s">
        <v>29</v>
      </c>
      <c r="B14" t="s">
        <v>30</v>
      </c>
      <c r="C14" t="s">
        <v>117</v>
      </c>
      <c r="D14">
        <f>VLOOKUP($C14,'egzamin 8-klasisty'!$B$6:$E$28,2)</f>
        <v>0.5</v>
      </c>
      <c r="E14">
        <f>VLOOKUP($C14,'egzamin 8-klasisty'!$B$6:$E$28,3)</f>
        <v>0.35</v>
      </c>
      <c r="F14">
        <f t="shared" si="0"/>
        <v>0.40666666666666668</v>
      </c>
      <c r="G14">
        <f>VLOOKUP($C14,'egzamin 8-klasisty'!$B$6:$E$28,4)</f>
        <v>0.37</v>
      </c>
      <c r="H14" s="2">
        <v>25.8</v>
      </c>
      <c r="I14" s="2">
        <v>341</v>
      </c>
      <c r="J14" s="3">
        <v>3.99</v>
      </c>
      <c r="K14" s="3">
        <v>166.17</v>
      </c>
      <c r="L14" s="3">
        <v>0</v>
      </c>
      <c r="M14" s="3">
        <v>0</v>
      </c>
      <c r="N14" s="3">
        <v>92</v>
      </c>
      <c r="O14" s="3">
        <v>120.13</v>
      </c>
      <c r="P14" s="3">
        <v>0</v>
      </c>
      <c r="Q14" s="3">
        <v>74.400000000000006</v>
      </c>
      <c r="R14" s="7">
        <v>0</v>
      </c>
      <c r="S14" s="7">
        <v>8</v>
      </c>
      <c r="T14" s="7">
        <v>11</v>
      </c>
      <c r="U14" s="7">
        <v>1</v>
      </c>
      <c r="V14" s="3">
        <v>11758.81</v>
      </c>
      <c r="W14" s="7">
        <v>42089</v>
      </c>
      <c r="X14" s="7">
        <v>4677</v>
      </c>
      <c r="Y14" s="7">
        <v>9</v>
      </c>
      <c r="Z14" s="2">
        <v>18.100000000000001</v>
      </c>
      <c r="AA14" s="2">
        <v>25.9</v>
      </c>
      <c r="AB14" s="7">
        <v>653</v>
      </c>
      <c r="AC14" s="2">
        <v>85.5</v>
      </c>
      <c r="AD14" s="3">
        <v>15.51</v>
      </c>
      <c r="AE14" s="7">
        <v>26</v>
      </c>
      <c r="AF14" s="7">
        <v>3</v>
      </c>
      <c r="AG14" s="7">
        <v>23</v>
      </c>
      <c r="AH14" s="2">
        <v>49.2</v>
      </c>
      <c r="AI14" s="7">
        <v>1440</v>
      </c>
      <c r="AJ14" s="12">
        <v>10.5</v>
      </c>
      <c r="AK14" s="2">
        <v>6.9</v>
      </c>
      <c r="AL14" s="7">
        <v>152616</v>
      </c>
      <c r="AM14" s="2">
        <v>0.1</v>
      </c>
      <c r="AN14" s="2">
        <v>98</v>
      </c>
      <c r="AO14" s="2">
        <v>100</v>
      </c>
      <c r="AP14" s="2">
        <v>99.3</v>
      </c>
      <c r="AQ14" s="7">
        <v>301</v>
      </c>
      <c r="AR14" s="3">
        <v>4219.07</v>
      </c>
      <c r="AS14" s="19"/>
      <c r="AT14" s="19"/>
      <c r="AU14" s="7">
        <v>13</v>
      </c>
      <c r="AY14" s="7">
        <v>42089</v>
      </c>
      <c r="AZ14">
        <v>58600</v>
      </c>
      <c r="BA14" t="s">
        <v>30</v>
      </c>
    </row>
    <row r="15" spans="1:53">
      <c r="A15" t="s">
        <v>31</v>
      </c>
      <c r="B15" t="s">
        <v>32</v>
      </c>
      <c r="C15" t="s">
        <v>118</v>
      </c>
      <c r="D15">
        <f>VLOOKUP($C15,'egzamin 8-klasisty'!$B$6:$E$28,2)</f>
        <v>0.53</v>
      </c>
      <c r="E15">
        <f>VLOOKUP($C15,'egzamin 8-klasisty'!$B$6:$E$28,3)</f>
        <v>0.38</v>
      </c>
      <c r="F15">
        <f t="shared" si="0"/>
        <v>0.45</v>
      </c>
      <c r="G15">
        <f>VLOOKUP($C15,'egzamin 8-klasisty'!$B$6:$E$28,4)</f>
        <v>0.44</v>
      </c>
      <c r="H15" s="2">
        <v>24.1</v>
      </c>
      <c r="I15" s="2">
        <v>318.2</v>
      </c>
      <c r="J15" s="3">
        <v>4.09</v>
      </c>
      <c r="K15" s="3">
        <v>97.69</v>
      </c>
      <c r="L15" s="3">
        <v>0</v>
      </c>
      <c r="M15" s="3">
        <v>0</v>
      </c>
      <c r="N15" s="3">
        <v>78.7</v>
      </c>
      <c r="O15" s="3">
        <v>0</v>
      </c>
      <c r="P15" s="3">
        <v>0</v>
      </c>
      <c r="Q15" s="3">
        <v>103.45</v>
      </c>
      <c r="R15" s="7">
        <v>0</v>
      </c>
      <c r="S15" s="7">
        <v>12</v>
      </c>
      <c r="T15" s="7">
        <v>113</v>
      </c>
      <c r="U15" s="7">
        <v>15</v>
      </c>
      <c r="V15" s="3">
        <v>19579.330000000002</v>
      </c>
      <c r="W15" s="7">
        <v>39638</v>
      </c>
      <c r="X15" s="7">
        <v>3303</v>
      </c>
      <c r="Y15" s="7">
        <v>12</v>
      </c>
      <c r="Z15" s="2">
        <v>9.3000000000000007</v>
      </c>
      <c r="AA15" s="2">
        <v>35.6</v>
      </c>
      <c r="AB15" s="7">
        <v>649</v>
      </c>
      <c r="AC15" s="2">
        <v>80.400000000000006</v>
      </c>
      <c r="AD15" s="3">
        <v>16.329999999999998</v>
      </c>
      <c r="AE15" s="7">
        <v>23</v>
      </c>
      <c r="AF15" s="7">
        <v>2</v>
      </c>
      <c r="AG15" s="7">
        <v>21</v>
      </c>
      <c r="AH15" s="2">
        <v>42</v>
      </c>
      <c r="AI15" s="7">
        <v>1287</v>
      </c>
      <c r="AJ15" s="12">
        <v>12.3</v>
      </c>
      <c r="AK15" s="2">
        <v>7.8</v>
      </c>
      <c r="AL15" s="7">
        <v>130131</v>
      </c>
      <c r="AM15" s="2">
        <v>0.1</v>
      </c>
      <c r="AN15" s="2">
        <v>98.5</v>
      </c>
      <c r="AO15" s="2">
        <v>100</v>
      </c>
      <c r="AP15" s="2">
        <v>100</v>
      </c>
      <c r="AQ15" s="7">
        <v>235</v>
      </c>
      <c r="AR15" s="3">
        <v>4308.57</v>
      </c>
      <c r="AS15" s="7">
        <v>110</v>
      </c>
      <c r="AT15" s="7">
        <v>111</v>
      </c>
      <c r="AU15" s="7">
        <v>10</v>
      </c>
      <c r="AY15" s="7">
        <v>39638</v>
      </c>
      <c r="AZ15">
        <v>79100</v>
      </c>
      <c r="BA15" t="s">
        <v>32</v>
      </c>
    </row>
    <row r="16" spans="1:53">
      <c r="A16" t="s">
        <v>33</v>
      </c>
      <c r="B16" t="s">
        <v>34</v>
      </c>
      <c r="C16" t="s">
        <v>119</v>
      </c>
      <c r="D16">
        <f>VLOOKUP($C16,'egzamin 8-klasisty'!$B$6:$E$28,2)</f>
        <v>0.53</v>
      </c>
      <c r="E16">
        <f>VLOOKUP($C16,'egzamin 8-klasisty'!$B$6:$E$28,3)</f>
        <v>0.4</v>
      </c>
      <c r="F16">
        <f t="shared" si="0"/>
        <v>0.46666666666666662</v>
      </c>
      <c r="G16">
        <f>VLOOKUP($C16,'egzamin 8-klasisty'!$B$6:$E$28,4)</f>
        <v>0.47</v>
      </c>
      <c r="H16" s="2">
        <v>25.4</v>
      </c>
      <c r="I16" s="2">
        <v>332.6</v>
      </c>
      <c r="J16" s="3">
        <v>4.04</v>
      </c>
      <c r="K16" s="3">
        <v>108</v>
      </c>
      <c r="L16" s="3">
        <v>13.63</v>
      </c>
      <c r="M16" s="3">
        <v>0</v>
      </c>
      <c r="N16" s="3">
        <v>95.02</v>
      </c>
      <c r="O16" s="3">
        <v>118.67</v>
      </c>
      <c r="P16" s="3">
        <v>0</v>
      </c>
      <c r="Q16" s="3">
        <v>71.66</v>
      </c>
      <c r="R16" s="7">
        <v>0</v>
      </c>
      <c r="S16" s="7">
        <v>24</v>
      </c>
      <c r="T16" s="7">
        <v>346</v>
      </c>
      <c r="U16" s="7">
        <v>10</v>
      </c>
      <c r="V16" s="3">
        <v>52369.25</v>
      </c>
      <c r="W16" s="7">
        <v>96507</v>
      </c>
      <c r="X16" s="7">
        <v>4596</v>
      </c>
      <c r="Y16" s="7">
        <v>21</v>
      </c>
      <c r="Z16" s="2">
        <v>12.2</v>
      </c>
      <c r="AA16" s="2">
        <v>28.9</v>
      </c>
      <c r="AB16" s="7">
        <v>1381</v>
      </c>
      <c r="AC16" s="2">
        <v>74.099999999999994</v>
      </c>
      <c r="AD16" s="3">
        <v>14.28</v>
      </c>
      <c r="AE16" s="7">
        <v>15</v>
      </c>
      <c r="AF16" s="7">
        <v>4</v>
      </c>
      <c r="AG16" s="7">
        <v>11</v>
      </c>
      <c r="AH16" s="2">
        <v>31</v>
      </c>
      <c r="AI16" s="7">
        <v>2177</v>
      </c>
      <c r="AJ16" s="12">
        <v>7.2</v>
      </c>
      <c r="AK16" s="2">
        <v>4.3</v>
      </c>
      <c r="AL16" s="7">
        <v>168983</v>
      </c>
      <c r="AM16" s="2">
        <v>0.1</v>
      </c>
      <c r="AN16" s="2">
        <v>98.8</v>
      </c>
      <c r="AO16" s="2">
        <v>99.5</v>
      </c>
      <c r="AP16" s="2">
        <v>99.9</v>
      </c>
      <c r="AQ16" s="7">
        <v>647</v>
      </c>
      <c r="AR16" s="3">
        <v>4858.33</v>
      </c>
      <c r="AS16" s="7">
        <v>54</v>
      </c>
      <c r="AT16" s="7">
        <v>54</v>
      </c>
      <c r="AU16" s="7">
        <v>38</v>
      </c>
      <c r="AY16" s="7">
        <v>96507</v>
      </c>
      <c r="AZ16">
        <v>147300</v>
      </c>
      <c r="BA16" t="s">
        <v>34</v>
      </c>
    </row>
    <row r="17" spans="1:53">
      <c r="A17" t="s">
        <v>35</v>
      </c>
      <c r="B17" t="s">
        <v>36</v>
      </c>
      <c r="C17" t="s">
        <v>121</v>
      </c>
      <c r="D17">
        <f>VLOOKUP($C17,'egzamin 8-klasisty'!$B$6:$E$28,2)</f>
        <v>0.56999999999999995</v>
      </c>
      <c r="E17">
        <f>VLOOKUP($C17,'egzamin 8-klasisty'!$B$6:$E$28,3)</f>
        <v>0.44</v>
      </c>
      <c r="F17">
        <f t="shared" si="0"/>
        <v>0.5033333333333333</v>
      </c>
      <c r="G17">
        <f>VLOOKUP($C17,'egzamin 8-klasisty'!$B$6:$E$28,4)</f>
        <v>0.5</v>
      </c>
      <c r="H17" s="2">
        <v>28.4</v>
      </c>
      <c r="I17" s="2">
        <v>302.39999999999998</v>
      </c>
      <c r="J17" s="3">
        <v>4.37</v>
      </c>
      <c r="K17" s="3">
        <v>92.07</v>
      </c>
      <c r="L17" s="3">
        <v>0</v>
      </c>
      <c r="M17" s="3">
        <v>0</v>
      </c>
      <c r="N17" s="3">
        <v>105.98</v>
      </c>
      <c r="O17" s="3">
        <v>107.47</v>
      </c>
      <c r="P17" s="3">
        <v>0</v>
      </c>
      <c r="Q17" s="3">
        <v>71.319999999999993</v>
      </c>
      <c r="R17" s="7">
        <v>0</v>
      </c>
      <c r="S17" s="7">
        <v>26</v>
      </c>
      <c r="T17" s="7">
        <v>286</v>
      </c>
      <c r="U17" s="7">
        <v>7</v>
      </c>
      <c r="V17" s="3">
        <v>41429.040000000001</v>
      </c>
      <c r="W17" s="7">
        <v>111396</v>
      </c>
      <c r="X17" s="7">
        <v>5570</v>
      </c>
      <c r="Y17" s="7">
        <v>20</v>
      </c>
      <c r="Z17" s="2">
        <v>5.6</v>
      </c>
      <c r="AA17" s="2">
        <v>13.3</v>
      </c>
      <c r="AB17" s="7">
        <v>1549</v>
      </c>
      <c r="AC17" s="2">
        <v>73.5</v>
      </c>
      <c r="AD17" s="3">
        <v>13.98</v>
      </c>
      <c r="AE17" s="7">
        <v>12</v>
      </c>
      <c r="AF17" s="7">
        <v>3</v>
      </c>
      <c r="AG17" s="7">
        <v>9</v>
      </c>
      <c r="AH17" s="2">
        <v>75.599999999999994</v>
      </c>
      <c r="AI17" s="7">
        <v>2044</v>
      </c>
      <c r="AJ17" s="12">
        <v>10.5</v>
      </c>
      <c r="AK17" s="2">
        <v>5.6</v>
      </c>
      <c r="AL17" s="7">
        <v>184402</v>
      </c>
      <c r="AM17" s="2">
        <v>0</v>
      </c>
      <c r="AN17" s="2">
        <v>99.7</v>
      </c>
      <c r="AO17" s="2">
        <v>100</v>
      </c>
      <c r="AP17" s="2">
        <v>100</v>
      </c>
      <c r="AQ17" s="7">
        <v>656</v>
      </c>
      <c r="AR17" s="3">
        <v>4394.7</v>
      </c>
      <c r="AS17" s="7">
        <v>69</v>
      </c>
      <c r="AT17" s="7">
        <v>113</v>
      </c>
      <c r="AU17" s="7">
        <v>40</v>
      </c>
      <c r="AY17" s="7">
        <v>111396</v>
      </c>
      <c r="AZ17">
        <v>123000</v>
      </c>
      <c r="BA17" t="s">
        <v>36</v>
      </c>
    </row>
    <row r="18" spans="1:53">
      <c r="A18" t="s">
        <v>37</v>
      </c>
      <c r="B18" t="s">
        <v>38</v>
      </c>
      <c r="C18" t="s">
        <v>122</v>
      </c>
      <c r="D18">
        <f>VLOOKUP($C18,'egzamin 8-klasisty'!$B$6:$E$28,2)</f>
        <v>0.52</v>
      </c>
      <c r="E18">
        <f>VLOOKUP($C18,'egzamin 8-klasisty'!$B$6:$E$28,3)</f>
        <v>0.39</v>
      </c>
      <c r="F18">
        <f t="shared" si="0"/>
        <v>0.44</v>
      </c>
      <c r="G18">
        <f>VLOOKUP($C18,'egzamin 8-klasisty'!$B$6:$E$28,4)</f>
        <v>0.41</v>
      </c>
      <c r="H18" s="2">
        <v>26</v>
      </c>
      <c r="I18" s="2">
        <v>316</v>
      </c>
      <c r="J18" s="3">
        <v>4.38</v>
      </c>
      <c r="K18" s="3">
        <v>94.12</v>
      </c>
      <c r="L18" s="3">
        <v>191.25</v>
      </c>
      <c r="M18" s="3">
        <v>0</v>
      </c>
      <c r="N18" s="3">
        <v>116.71</v>
      </c>
      <c r="O18" s="3">
        <v>0</v>
      </c>
      <c r="P18" s="3">
        <v>0</v>
      </c>
      <c r="Q18" s="3">
        <v>93.42</v>
      </c>
      <c r="R18" s="7">
        <v>0</v>
      </c>
      <c r="S18" s="7">
        <v>9</v>
      </c>
      <c r="T18" s="7">
        <v>134</v>
      </c>
      <c r="U18" s="7">
        <v>12</v>
      </c>
      <c r="V18" s="3">
        <v>52353.09</v>
      </c>
      <c r="W18" s="7">
        <v>47453</v>
      </c>
      <c r="X18" s="7">
        <v>4314</v>
      </c>
      <c r="Y18" s="7">
        <v>11</v>
      </c>
      <c r="Z18" s="2">
        <v>11.6</v>
      </c>
      <c r="AA18" s="2">
        <v>28.7</v>
      </c>
      <c r="AB18" s="7">
        <v>595</v>
      </c>
      <c r="AC18" s="2">
        <v>79.099999999999994</v>
      </c>
      <c r="AD18" s="3">
        <v>12.53</v>
      </c>
      <c r="AE18" s="7">
        <v>16</v>
      </c>
      <c r="AF18" s="7">
        <v>3</v>
      </c>
      <c r="AG18" s="7">
        <v>13</v>
      </c>
      <c r="AH18" s="2">
        <v>30.8</v>
      </c>
      <c r="AI18" s="7">
        <v>718</v>
      </c>
      <c r="AJ18" s="12">
        <v>11</v>
      </c>
      <c r="AK18" s="2">
        <v>7.2</v>
      </c>
      <c r="AL18" s="7">
        <v>136178</v>
      </c>
      <c r="AM18" s="2">
        <v>0</v>
      </c>
      <c r="AN18" s="2">
        <v>98.4</v>
      </c>
      <c r="AO18" s="2">
        <v>98.3</v>
      </c>
      <c r="AP18" s="2">
        <v>98.8</v>
      </c>
      <c r="AQ18" s="7">
        <v>297</v>
      </c>
      <c r="AR18" s="3">
        <v>4208.91</v>
      </c>
      <c r="AS18" s="7">
        <v>111</v>
      </c>
      <c r="AT18" s="7">
        <v>133</v>
      </c>
      <c r="AU18" s="7">
        <v>14</v>
      </c>
      <c r="AY18" s="7">
        <v>47453</v>
      </c>
      <c r="AZ18">
        <v>107500</v>
      </c>
      <c r="BA18" t="s">
        <v>38</v>
      </c>
    </row>
    <row r="19" spans="1:53">
      <c r="A19" t="s">
        <v>39</v>
      </c>
      <c r="B19" t="s">
        <v>40</v>
      </c>
      <c r="C19" t="s">
        <v>123</v>
      </c>
      <c r="D19">
        <f>VLOOKUP($C19,'egzamin 8-klasisty'!$B$6:$E$28,2)</f>
        <v>0.49</v>
      </c>
      <c r="E19">
        <f>VLOOKUP($C19,'egzamin 8-klasisty'!$B$6:$E$28,3)</f>
        <v>0.36</v>
      </c>
      <c r="F19">
        <f t="shared" si="0"/>
        <v>0.41</v>
      </c>
      <c r="G19">
        <f>VLOOKUP($C19,'egzamin 8-klasisty'!$B$6:$E$28,4)</f>
        <v>0.38</v>
      </c>
      <c r="H19" s="2">
        <v>25.3</v>
      </c>
      <c r="I19" s="2">
        <v>348.5</v>
      </c>
      <c r="J19" s="3">
        <v>3.87</v>
      </c>
      <c r="K19" s="3">
        <v>151.44999999999999</v>
      </c>
      <c r="L19" s="3">
        <v>0</v>
      </c>
      <c r="M19" s="3">
        <v>0</v>
      </c>
      <c r="N19" s="3">
        <v>101.57</v>
      </c>
      <c r="O19" s="3">
        <v>68.069999999999993</v>
      </c>
      <c r="P19" s="3">
        <v>0</v>
      </c>
      <c r="Q19" s="3">
        <v>90.21</v>
      </c>
      <c r="R19" s="7">
        <v>0</v>
      </c>
      <c r="S19" s="7">
        <v>6</v>
      </c>
      <c r="T19" s="7">
        <v>168</v>
      </c>
      <c r="U19" s="7">
        <v>2</v>
      </c>
      <c r="V19" s="3">
        <v>4215</v>
      </c>
      <c r="W19" s="7">
        <v>33220</v>
      </c>
      <c r="X19" s="7">
        <v>5537</v>
      </c>
      <c r="Y19" s="7">
        <v>6</v>
      </c>
      <c r="Z19" s="2">
        <v>17.5</v>
      </c>
      <c r="AA19" s="2">
        <v>31.9</v>
      </c>
      <c r="AB19" s="7">
        <v>351</v>
      </c>
      <c r="AC19" s="2">
        <v>78.8</v>
      </c>
      <c r="AD19" s="3">
        <v>10.54</v>
      </c>
      <c r="AE19" s="7">
        <v>20</v>
      </c>
      <c r="AF19" s="7">
        <v>3</v>
      </c>
      <c r="AG19" s="7">
        <v>16</v>
      </c>
      <c r="AH19" s="2">
        <v>44.5</v>
      </c>
      <c r="AI19" s="7">
        <v>638</v>
      </c>
      <c r="AJ19" s="12">
        <v>13</v>
      </c>
      <c r="AK19" s="2">
        <v>8.9</v>
      </c>
      <c r="AL19" s="7">
        <v>144471</v>
      </c>
      <c r="AM19" s="2">
        <v>0</v>
      </c>
      <c r="AN19" s="2">
        <v>97.6</v>
      </c>
      <c r="AO19" s="2">
        <v>100</v>
      </c>
      <c r="AP19" s="2">
        <v>99.3</v>
      </c>
      <c r="AQ19" s="7">
        <v>345</v>
      </c>
      <c r="AR19" s="3">
        <v>4709.17</v>
      </c>
      <c r="AS19" s="7">
        <v>25</v>
      </c>
      <c r="AT19" s="7">
        <v>29</v>
      </c>
      <c r="AU19" s="7">
        <v>16</v>
      </c>
      <c r="AY19" s="7">
        <v>33220</v>
      </c>
      <c r="AZ19">
        <v>50200</v>
      </c>
      <c r="BA19" t="s">
        <v>40</v>
      </c>
    </row>
    <row r="20" spans="1:53">
      <c r="A20" t="s">
        <v>41</v>
      </c>
      <c r="B20" t="s">
        <v>42</v>
      </c>
      <c r="C20" t="s">
        <v>125</v>
      </c>
      <c r="D20">
        <f>VLOOKUP($C20,'egzamin 8-klasisty'!$B$6:$E$28,2)</f>
        <v>0.56000000000000005</v>
      </c>
      <c r="E20">
        <f>VLOOKUP($C20,'egzamin 8-klasisty'!$B$6:$E$28,3)</f>
        <v>0.41</v>
      </c>
      <c r="F20">
        <f t="shared" si="0"/>
        <v>0.47666666666666663</v>
      </c>
      <c r="G20">
        <f>VLOOKUP($C20,'egzamin 8-klasisty'!$B$6:$E$28,4)</f>
        <v>0.46</v>
      </c>
      <c r="H20" s="2">
        <v>27.7</v>
      </c>
      <c r="I20" s="2">
        <v>330.3</v>
      </c>
      <c r="J20" s="3">
        <v>4.0599999999999996</v>
      </c>
      <c r="K20" s="3">
        <v>52.05</v>
      </c>
      <c r="L20" s="3">
        <v>11.59</v>
      </c>
      <c r="M20" s="3">
        <v>0</v>
      </c>
      <c r="N20" s="3">
        <v>98.71</v>
      </c>
      <c r="O20" s="3">
        <v>0</v>
      </c>
      <c r="P20" s="3">
        <v>0</v>
      </c>
      <c r="Q20" s="3">
        <v>85.47</v>
      </c>
      <c r="R20" s="7">
        <v>0</v>
      </c>
      <c r="S20" s="7">
        <v>15</v>
      </c>
      <c r="T20" s="7">
        <v>149</v>
      </c>
      <c r="U20" s="7">
        <v>7</v>
      </c>
      <c r="V20" s="3">
        <v>27671.48</v>
      </c>
      <c r="W20" s="7">
        <v>83581</v>
      </c>
      <c r="X20" s="7">
        <v>3483</v>
      </c>
      <c r="Y20" s="7">
        <v>24</v>
      </c>
      <c r="Z20" s="2">
        <v>5</v>
      </c>
      <c r="AA20" s="2">
        <v>14.6</v>
      </c>
      <c r="AB20" s="7">
        <v>1022</v>
      </c>
      <c r="AC20" s="2">
        <v>62.5</v>
      </c>
      <c r="AD20" s="3">
        <v>12.19</v>
      </c>
      <c r="AE20" s="7">
        <v>15</v>
      </c>
      <c r="AF20" s="7">
        <v>4</v>
      </c>
      <c r="AG20" s="7">
        <v>11</v>
      </c>
      <c r="AH20" s="2">
        <v>27.9</v>
      </c>
      <c r="AI20" s="7">
        <v>1247</v>
      </c>
      <c r="AJ20" s="12">
        <v>14.6</v>
      </c>
      <c r="AK20" s="2">
        <v>10</v>
      </c>
      <c r="AL20" s="7">
        <v>105162</v>
      </c>
      <c r="AM20" s="2">
        <v>0</v>
      </c>
      <c r="AN20" s="2">
        <v>99.3</v>
      </c>
      <c r="AO20" s="2">
        <v>99.8</v>
      </c>
      <c r="AP20" s="2">
        <v>100</v>
      </c>
      <c r="AQ20" s="7">
        <v>759</v>
      </c>
      <c r="AR20" s="3">
        <v>4383.49</v>
      </c>
      <c r="AS20" s="7">
        <v>45</v>
      </c>
      <c r="AT20" s="7">
        <v>67</v>
      </c>
      <c r="AU20" s="7">
        <v>45</v>
      </c>
      <c r="AY20" s="7">
        <v>83581</v>
      </c>
      <c r="AZ20">
        <v>147200</v>
      </c>
      <c r="BA20" t="s">
        <v>42</v>
      </c>
    </row>
    <row r="21" spans="1:53">
      <c r="A21" t="s">
        <v>43</v>
      </c>
      <c r="B21" t="s">
        <v>44</v>
      </c>
      <c r="C21" t="s">
        <v>126</v>
      </c>
      <c r="D21">
        <f>VLOOKUP($C21,'egzamin 8-klasisty'!$B$6:$E$28,2)</f>
        <v>0.52</v>
      </c>
      <c r="E21">
        <f>VLOOKUP($C21,'egzamin 8-klasisty'!$B$6:$E$28,3)</f>
        <v>0.4</v>
      </c>
      <c r="F21">
        <f t="shared" si="0"/>
        <v>0.46</v>
      </c>
      <c r="G21">
        <f>VLOOKUP($C21,'egzamin 8-klasisty'!$B$6:$E$28,4)</f>
        <v>0.46</v>
      </c>
      <c r="H21" s="2">
        <v>24.8</v>
      </c>
      <c r="I21" s="2">
        <v>326.8</v>
      </c>
      <c r="J21" s="3">
        <v>4.01</v>
      </c>
      <c r="K21" s="3">
        <v>95.55</v>
      </c>
      <c r="L21" s="3">
        <v>0</v>
      </c>
      <c r="M21" s="3">
        <v>0</v>
      </c>
      <c r="N21" s="3">
        <v>108.33</v>
      </c>
      <c r="O21" s="3">
        <v>0</v>
      </c>
      <c r="P21" s="3">
        <v>0</v>
      </c>
      <c r="Q21" s="3">
        <v>97.42</v>
      </c>
      <c r="R21" s="7">
        <v>0</v>
      </c>
      <c r="S21" s="7">
        <v>16</v>
      </c>
      <c r="T21" s="7">
        <v>532</v>
      </c>
      <c r="U21" s="7">
        <v>22</v>
      </c>
      <c r="V21" s="3">
        <v>16962.5</v>
      </c>
      <c r="W21" s="7">
        <v>68626</v>
      </c>
      <c r="X21" s="7">
        <v>3119</v>
      </c>
      <c r="Y21" s="7">
        <v>22</v>
      </c>
      <c r="Z21" s="2">
        <v>15.2</v>
      </c>
      <c r="AA21" s="2">
        <v>34.4</v>
      </c>
      <c r="AB21" s="7">
        <v>989</v>
      </c>
      <c r="AC21" s="2">
        <v>82.7</v>
      </c>
      <c r="AD21" s="3">
        <v>14.37</v>
      </c>
      <c r="AE21" s="7">
        <v>14</v>
      </c>
      <c r="AF21" s="7">
        <v>2</v>
      </c>
      <c r="AG21" s="7">
        <v>11</v>
      </c>
      <c r="AH21" s="2">
        <v>45.8</v>
      </c>
      <c r="AI21" s="7">
        <v>1121</v>
      </c>
      <c r="AJ21" s="12">
        <v>10.199999999999999</v>
      </c>
      <c r="AK21" s="2">
        <v>6.1</v>
      </c>
      <c r="AL21" s="7">
        <v>142540</v>
      </c>
      <c r="AM21" s="2">
        <v>0.1</v>
      </c>
      <c r="AN21" s="2">
        <v>99.1</v>
      </c>
      <c r="AO21" s="2">
        <v>100</v>
      </c>
      <c r="AP21" s="2">
        <v>100</v>
      </c>
      <c r="AQ21" s="7">
        <v>505</v>
      </c>
      <c r="AR21" s="3">
        <v>4285.37</v>
      </c>
      <c r="AS21" s="7">
        <v>46</v>
      </c>
      <c r="AT21" s="7">
        <v>49</v>
      </c>
      <c r="AU21" s="7">
        <v>37</v>
      </c>
      <c r="AY21" s="7">
        <v>68626</v>
      </c>
      <c r="AZ21">
        <v>98500</v>
      </c>
      <c r="BA21" t="s">
        <v>44</v>
      </c>
    </row>
    <row r="22" spans="1:53">
      <c r="A22" t="s">
        <v>45</v>
      </c>
      <c r="B22" t="s">
        <v>46</v>
      </c>
      <c r="C22" t="s">
        <v>107</v>
      </c>
      <c r="D22">
        <f>VLOOKUP($C22,'egzamin 8-klasisty'!$B$6:$E$28,2)</f>
        <v>0.59</v>
      </c>
      <c r="E22">
        <f>VLOOKUP($C22,'egzamin 8-klasisty'!$B$6:$E$28,3)</f>
        <v>0.47</v>
      </c>
      <c r="F22">
        <f t="shared" si="0"/>
        <v>0.54999999999999993</v>
      </c>
      <c r="G22">
        <f>VLOOKUP($C22,'egzamin 8-klasisty'!$B$6:$E$28,4)</f>
        <v>0.59</v>
      </c>
      <c r="H22" s="2">
        <v>26</v>
      </c>
      <c r="I22" s="2">
        <v>454.8</v>
      </c>
      <c r="J22" s="3">
        <v>3.42</v>
      </c>
      <c r="K22" s="3">
        <v>115.73</v>
      </c>
      <c r="L22" s="3">
        <v>73.540000000000006</v>
      </c>
      <c r="M22" s="3">
        <v>0</v>
      </c>
      <c r="N22" s="3">
        <v>108.37</v>
      </c>
      <c r="O22" s="3">
        <v>92.36</v>
      </c>
      <c r="P22" s="3">
        <v>148.21</v>
      </c>
      <c r="Q22" s="3">
        <v>98.88</v>
      </c>
      <c r="R22" s="7">
        <v>11</v>
      </c>
      <c r="S22" s="7">
        <v>84</v>
      </c>
      <c r="T22" s="7">
        <v>247</v>
      </c>
      <c r="U22" s="7">
        <v>8</v>
      </c>
      <c r="V22" s="3">
        <v>4856.8100000000004</v>
      </c>
      <c r="W22" s="7">
        <v>339068</v>
      </c>
      <c r="X22" s="7">
        <v>2826</v>
      </c>
      <c r="Y22" s="7">
        <v>120</v>
      </c>
      <c r="Z22" s="2">
        <v>65.5</v>
      </c>
      <c r="AA22" s="2">
        <v>138.4</v>
      </c>
      <c r="AB22" s="7">
        <v>7306</v>
      </c>
      <c r="AC22" s="2">
        <v>74.599999999999994</v>
      </c>
      <c r="AD22" s="3">
        <v>21.38</v>
      </c>
      <c r="AE22" s="7">
        <v>8</v>
      </c>
      <c r="AF22" s="7">
        <v>2</v>
      </c>
      <c r="AG22" s="7">
        <v>5</v>
      </c>
      <c r="AH22" s="2">
        <v>48.7</v>
      </c>
      <c r="AI22" s="7">
        <v>10406</v>
      </c>
      <c r="AJ22" s="12">
        <v>3.6</v>
      </c>
      <c r="AK22" s="2">
        <v>3</v>
      </c>
      <c r="AL22" s="7">
        <v>266515</v>
      </c>
      <c r="AM22" s="2">
        <v>4.5</v>
      </c>
      <c r="AN22" s="2">
        <v>97.6</v>
      </c>
      <c r="AO22" s="2">
        <v>94.3</v>
      </c>
      <c r="AP22" s="2">
        <v>99.7</v>
      </c>
      <c r="AQ22" s="7">
        <v>983</v>
      </c>
      <c r="AR22" s="3">
        <v>5252.17</v>
      </c>
      <c r="AS22" s="7">
        <v>212</v>
      </c>
      <c r="AT22" s="7">
        <v>242</v>
      </c>
      <c r="AU22" s="7">
        <v>139</v>
      </c>
      <c r="AY22" s="7">
        <v>339068</v>
      </c>
      <c r="AZ22">
        <v>17600</v>
      </c>
      <c r="BA22" t="s">
        <v>46</v>
      </c>
    </row>
    <row r="23" spans="1:53">
      <c r="A23" t="s">
        <v>47</v>
      </c>
      <c r="B23" t="s">
        <v>48</v>
      </c>
      <c r="C23" t="s">
        <v>110</v>
      </c>
      <c r="D23">
        <f>VLOOKUP($C23,'egzamin 8-klasisty'!$B$6:$E$28,2)</f>
        <v>0.55000000000000004</v>
      </c>
      <c r="E23">
        <f>VLOOKUP($C23,'egzamin 8-klasisty'!$B$6:$E$28,3)</f>
        <v>0.39</v>
      </c>
      <c r="F23">
        <f t="shared" si="0"/>
        <v>0.47000000000000003</v>
      </c>
      <c r="G23">
        <f>VLOOKUP($C23,'egzamin 8-klasisty'!$B$6:$E$28,4)</f>
        <v>0.47</v>
      </c>
      <c r="H23" s="2">
        <v>24.7</v>
      </c>
      <c r="I23" s="2">
        <v>434.9</v>
      </c>
      <c r="J23" s="3">
        <v>3.46</v>
      </c>
      <c r="K23" s="3">
        <v>102.55</v>
      </c>
      <c r="L23" s="3">
        <v>0</v>
      </c>
      <c r="M23" s="3">
        <v>0</v>
      </c>
      <c r="N23" s="3">
        <v>122.78</v>
      </c>
      <c r="O23" s="3">
        <v>21.15</v>
      </c>
      <c r="P23" s="3">
        <v>0</v>
      </c>
      <c r="Q23" s="3">
        <v>81.62</v>
      </c>
      <c r="R23" s="7">
        <v>3</v>
      </c>
      <c r="S23" s="7">
        <v>30</v>
      </c>
      <c r="T23" s="7">
        <v>124</v>
      </c>
      <c r="U23" s="7">
        <v>1</v>
      </c>
      <c r="V23" s="3">
        <v>1098.6500000000001</v>
      </c>
      <c r="W23" s="7">
        <v>91289</v>
      </c>
      <c r="X23" s="7">
        <v>2766</v>
      </c>
      <c r="Y23" s="7">
        <v>33</v>
      </c>
      <c r="Z23" s="2">
        <v>39.200000000000003</v>
      </c>
      <c r="AA23" s="2">
        <v>73</v>
      </c>
      <c r="AB23" s="7">
        <v>2033</v>
      </c>
      <c r="AC23" s="2">
        <v>60.5</v>
      </c>
      <c r="AD23" s="3">
        <v>22.15</v>
      </c>
      <c r="AE23" s="7">
        <v>12</v>
      </c>
      <c r="AF23" s="7">
        <v>3</v>
      </c>
      <c r="AG23" s="7">
        <v>9</v>
      </c>
      <c r="AH23" s="2">
        <v>45.8</v>
      </c>
      <c r="AI23" s="7">
        <v>2934</v>
      </c>
      <c r="AJ23" s="12">
        <v>11.7</v>
      </c>
      <c r="AK23" s="2">
        <v>7.4</v>
      </c>
      <c r="AL23" s="7">
        <v>178138</v>
      </c>
      <c r="AM23" s="2">
        <v>5.2</v>
      </c>
      <c r="AN23" s="2">
        <v>98.3</v>
      </c>
      <c r="AO23" s="2">
        <v>100</v>
      </c>
      <c r="AP23" s="2">
        <v>96.3</v>
      </c>
      <c r="AQ23" s="7">
        <v>328</v>
      </c>
      <c r="AR23" s="3">
        <v>4414.17</v>
      </c>
      <c r="AS23" s="7">
        <v>104</v>
      </c>
      <c r="AT23" s="7">
        <v>192</v>
      </c>
      <c r="AU23" s="7">
        <v>19</v>
      </c>
      <c r="AY23" s="7">
        <v>91289</v>
      </c>
      <c r="AZ23">
        <v>5800</v>
      </c>
      <c r="BA23" t="s">
        <v>48</v>
      </c>
    </row>
    <row r="24" spans="1:53">
      <c r="A24" t="s">
        <v>49</v>
      </c>
      <c r="B24" t="s">
        <v>50</v>
      </c>
      <c r="C24" t="s">
        <v>120</v>
      </c>
      <c r="D24">
        <f>VLOOKUP($C24,'egzamin 8-klasisty'!$B$6:$E$28,2)</f>
        <v>0.61</v>
      </c>
      <c r="E24">
        <f>VLOOKUP($C24,'egzamin 8-klasisty'!$B$6:$E$28,3)</f>
        <v>0.52</v>
      </c>
      <c r="F24">
        <f t="shared" si="0"/>
        <v>0.58666666666666656</v>
      </c>
      <c r="G24">
        <f>VLOOKUP($C24,'egzamin 8-klasisty'!$B$6:$E$28,4)</f>
        <v>0.63</v>
      </c>
      <c r="H24" s="2">
        <v>27.8</v>
      </c>
      <c r="I24" s="2">
        <v>473</v>
      </c>
      <c r="J24" s="3">
        <v>3.46</v>
      </c>
      <c r="K24" s="3">
        <v>128.83000000000001</v>
      </c>
      <c r="L24" s="3">
        <v>0</v>
      </c>
      <c r="M24" s="3">
        <v>0</v>
      </c>
      <c r="N24" s="3">
        <v>108.12</v>
      </c>
      <c r="O24" s="3">
        <v>70.67</v>
      </c>
      <c r="P24" s="3">
        <v>0</v>
      </c>
      <c r="Q24" s="3">
        <v>85.79</v>
      </c>
      <c r="R24" s="7">
        <v>7</v>
      </c>
      <c r="S24" s="7">
        <v>62</v>
      </c>
      <c r="T24" s="7">
        <v>594</v>
      </c>
      <c r="U24" s="7">
        <v>9</v>
      </c>
      <c r="V24" s="3">
        <v>2851.85</v>
      </c>
      <c r="W24" s="7">
        <v>198801</v>
      </c>
      <c r="X24" s="7">
        <v>2800</v>
      </c>
      <c r="Y24" s="7">
        <v>71</v>
      </c>
      <c r="Z24" s="2">
        <v>41.9</v>
      </c>
      <c r="AA24" s="2">
        <v>83.5</v>
      </c>
      <c r="AB24" s="7">
        <v>4718</v>
      </c>
      <c r="AC24" s="2">
        <v>64.8</v>
      </c>
      <c r="AD24" s="3">
        <v>23.44</v>
      </c>
      <c r="AE24" s="7">
        <v>13</v>
      </c>
      <c r="AF24" s="7">
        <v>2</v>
      </c>
      <c r="AG24" s="7">
        <v>9</v>
      </c>
      <c r="AH24" s="2">
        <v>97.3</v>
      </c>
      <c r="AI24" s="7">
        <v>4134</v>
      </c>
      <c r="AJ24" s="12">
        <v>4.7</v>
      </c>
      <c r="AK24" s="2">
        <v>3.7</v>
      </c>
      <c r="AL24" s="7">
        <v>310801</v>
      </c>
      <c r="AM24" s="2">
        <v>3.6</v>
      </c>
      <c r="AN24" s="2">
        <v>96.9</v>
      </c>
      <c r="AO24" s="2">
        <v>94.3</v>
      </c>
      <c r="AP24" s="2">
        <v>99.9</v>
      </c>
      <c r="AQ24" s="7">
        <v>713</v>
      </c>
      <c r="AR24" s="3">
        <v>5331.63</v>
      </c>
      <c r="AS24" s="7">
        <v>270</v>
      </c>
      <c r="AT24" s="7">
        <v>376</v>
      </c>
      <c r="AU24" s="7">
        <v>56</v>
      </c>
      <c r="AY24" s="7">
        <v>198801</v>
      </c>
      <c r="AZ24">
        <v>11600</v>
      </c>
      <c r="BA24" t="s">
        <v>50</v>
      </c>
    </row>
    <row r="25" spans="1:53">
      <c r="A25" t="s">
        <v>51</v>
      </c>
      <c r="B25" t="s">
        <v>52</v>
      </c>
      <c r="C25" t="s">
        <v>124</v>
      </c>
      <c r="D25">
        <f>VLOOKUP($C25,'egzamin 8-klasisty'!$B$6:$E$28,2)</f>
        <v>0.54</v>
      </c>
      <c r="E25">
        <f>VLOOKUP($C25,'egzamin 8-klasisty'!$B$6:$E$28,3)</f>
        <v>0.42</v>
      </c>
      <c r="F25">
        <f t="shared" si="0"/>
        <v>0.49333333333333335</v>
      </c>
      <c r="G25">
        <f>VLOOKUP($C25,'egzamin 8-klasisty'!$B$6:$E$28,4)</f>
        <v>0.52</v>
      </c>
      <c r="H25" s="2">
        <v>24.4</v>
      </c>
      <c r="I25" s="2">
        <v>444.8</v>
      </c>
      <c r="J25" s="3">
        <v>3.41</v>
      </c>
      <c r="K25" s="3">
        <v>114.18</v>
      </c>
      <c r="L25" s="3">
        <v>0</v>
      </c>
      <c r="M25" s="3">
        <v>0</v>
      </c>
      <c r="N25" s="3">
        <v>98.47</v>
      </c>
      <c r="O25" s="3">
        <v>79.209999999999994</v>
      </c>
      <c r="P25" s="3">
        <v>0</v>
      </c>
      <c r="Q25" s="3">
        <v>100.86</v>
      </c>
      <c r="R25" s="7">
        <v>5</v>
      </c>
      <c r="S25" s="7">
        <v>26</v>
      </c>
      <c r="T25" s="7">
        <v>193</v>
      </c>
      <c r="U25" s="7">
        <v>4</v>
      </c>
      <c r="V25" s="3">
        <v>2034</v>
      </c>
      <c r="W25" s="7">
        <v>105180</v>
      </c>
      <c r="X25" s="7">
        <v>2697</v>
      </c>
      <c r="Y25" s="7">
        <v>39</v>
      </c>
      <c r="Z25" s="2">
        <v>30.5</v>
      </c>
      <c r="AA25" s="2">
        <v>68.599999999999994</v>
      </c>
      <c r="AB25" s="7">
        <v>3267</v>
      </c>
      <c r="AC25" s="2">
        <v>69.8</v>
      </c>
      <c r="AD25" s="3">
        <v>30.83</v>
      </c>
      <c r="AE25" s="7">
        <v>17</v>
      </c>
      <c r="AF25" s="7">
        <v>3</v>
      </c>
      <c r="AG25" s="7">
        <v>13</v>
      </c>
      <c r="AH25" s="2">
        <v>18.8</v>
      </c>
      <c r="AI25" s="7">
        <v>3984</v>
      </c>
      <c r="AJ25" s="12">
        <v>10.9</v>
      </c>
      <c r="AK25" s="2">
        <v>8</v>
      </c>
      <c r="AL25" s="7">
        <v>186246</v>
      </c>
      <c r="AM25" s="2">
        <v>1.6</v>
      </c>
      <c r="AN25" s="2">
        <v>98</v>
      </c>
      <c r="AO25" s="2">
        <v>100</v>
      </c>
      <c r="AP25" s="2">
        <v>100</v>
      </c>
      <c r="AQ25" s="7">
        <v>301</v>
      </c>
      <c r="AR25" s="3">
        <v>4889.3</v>
      </c>
      <c r="AS25" s="7">
        <v>176</v>
      </c>
      <c r="AT25" s="7">
        <v>202</v>
      </c>
      <c r="AU25" s="7">
        <v>33</v>
      </c>
      <c r="AY25" s="7">
        <v>105180</v>
      </c>
      <c r="AZ25">
        <v>8400</v>
      </c>
      <c r="BA25" t="s">
        <v>52</v>
      </c>
    </row>
  </sheetData>
  <mergeCells count="2">
    <mergeCell ref="A1:A2"/>
    <mergeCell ref="B1: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59BE-0ECC-E14A-A69C-81BF909685C9}">
  <dimension ref="A1:AR28"/>
  <sheetViews>
    <sheetView zoomScale="125" workbookViewId="0">
      <selection activeCell="AR1" sqref="A1:AR25"/>
    </sheetView>
  </sheetViews>
  <sheetFormatPr baseColWidth="10" defaultColWidth="23.33203125" defaultRowHeight="16"/>
  <sheetData>
    <row r="1" spans="1:44" s="24" customFormat="1" ht="73" customHeight="1">
      <c r="A1" s="24" t="s">
        <v>0</v>
      </c>
      <c r="B1" s="24" t="s">
        <v>164</v>
      </c>
      <c r="C1" s="24" t="str">
        <f>Arkusz1!F1</f>
        <v>średnia przeciętnych wyników egzaminu ósmoklasisty</v>
      </c>
      <c r="E1" s="24" t="str">
        <f>Arkusz1!H1</f>
        <v>przeciętna powierzchnia użytkowa mieszkania na 1 osobę</v>
      </c>
      <c r="F1" s="24" t="str">
        <f>Arkusz1!I1</f>
        <v>mieszkania na 1000 mieszkańców</v>
      </c>
      <c r="G1" s="24" t="str">
        <f>Arkusz1!J1</f>
        <v>przeciętna liczba izb w 1 mieszkaniu</v>
      </c>
      <c r="H1" s="24" t="str">
        <f>Arkusz1!K1</f>
        <v>zasoby gminne (komunalne)</v>
      </c>
      <c r="I1" s="24" t="str">
        <f>Arkusz1!L1</f>
        <v>zasoby zakładów pracy</v>
      </c>
      <c r="J1" s="24" t="str">
        <f>Arkusz1!M1</f>
        <v>zasoby Skarbu Państwa</v>
      </c>
      <c r="K1" s="24" t="str">
        <f>Arkusz1!N1</f>
        <v>zasoby spółdzielni mieszkaniowych</v>
      </c>
      <c r="L1" s="24" t="str">
        <f>Arkusz1!O1</f>
        <v>zasoby towarzystw budownictwa społecznego (TBS)</v>
      </c>
      <c r="M1" s="24" t="str">
        <f>Arkusz1!P1</f>
        <v>zasoby innych podmiotów</v>
      </c>
      <c r="N1" s="24" t="str">
        <f>Arkusz1!Q1</f>
        <v>zasoby w budynkach objętych wspólnotami mieszkaniowymi</v>
      </c>
      <c r="O1" s="24" t="s">
        <v>165</v>
      </c>
      <c r="P1" s="24" t="s">
        <v>166</v>
      </c>
      <c r="Q1" s="24" t="s">
        <v>167</v>
      </c>
      <c r="R1" s="9" t="s">
        <v>168</v>
      </c>
      <c r="S1" s="24" t="s">
        <v>169</v>
      </c>
      <c r="V1" s="24" t="s">
        <v>170</v>
      </c>
      <c r="W1" s="1" t="s">
        <v>171</v>
      </c>
      <c r="X1" s="1" t="s">
        <v>142</v>
      </c>
      <c r="Z1" s="24" t="str">
        <f>Arkusz1!AC1</f>
        <v>wskaźnik wykrywalności sprawców przestępstw stwierdzonych przez Policję - ogółem</v>
      </c>
      <c r="AA1" s="24" t="str">
        <f>Arkusz1!AD1</f>
        <v>przestępstwa stwierdzone przez Policję ogółem na 1000 mieszkańców</v>
      </c>
      <c r="AB1" s="24" t="str">
        <f>Arkusz1!AE1</f>
        <v>zdarzenia wymagające udziału jednostek ochrony przeciwpożarowej na 1000 ludności</v>
      </c>
      <c r="AC1" s="24" t="str">
        <f>Arkusz1!AF1</f>
        <v>pożary przypadające na 1000 ludności</v>
      </c>
      <c r="AD1" s="24" t="str">
        <f>Arkusz1!AG1</f>
        <v>miejscowe zagrożenia na 1000 ludności</v>
      </c>
      <c r="AE1" s="10" t="s">
        <v>172</v>
      </c>
      <c r="AF1" s="1" t="s">
        <v>173</v>
      </c>
      <c r="AG1" s="24" t="str">
        <f>Arkusz1!AJ1</f>
        <v>Stopa bezrobocia rejestrowanego - ogółem</v>
      </c>
      <c r="AH1" s="24" t="str">
        <f>Arkusz1!AK1</f>
        <v>Udział bezrobotnych zarejestrowanych wg wykształcenia w liczbie ludności w wieku produkcyjnym</v>
      </c>
      <c r="AI1" s="24" t="str">
        <f>Arkusz1!AL1</f>
        <v>Średnia cena lokali mieszkalnych sprzedanych w ramach transakcji rynkowych na rynku wtórnym</v>
      </c>
      <c r="AJ1" s="24" t="str">
        <f>Arkusz1!AM1</f>
        <v>udział parków, zieleńców i terenów zieleni osiedlowej w powierzchni ogółem</v>
      </c>
      <c r="AK1" s="24" t="str">
        <f>Arkusz1!AN1</f>
        <v>Nauczanie języków obcych w % ogółu uczniów w szkole podstawowej</v>
      </c>
      <c r="AL1" s="24" t="str">
        <f>Arkusz1!AO1</f>
        <v>Nauczanie języków obcych w % ogółu uczniów w szkole licealnej</v>
      </c>
      <c r="AN1" s="24" t="str">
        <f>Arkusz1!AQ1</f>
        <v>przystanki autobusowe (z trolejbusowymi) i tramwajowe</v>
      </c>
      <c r="AO1" s="24" t="str">
        <f>Arkusz1!AR1</f>
        <v>Przeciętne miesięczne wynagrodzenia brutto</v>
      </c>
      <c r="AQ1" s="24" t="str">
        <f>Arkusz1!AT1</f>
        <v>miejsca w żłobkach i klubach dziecięcych na 1000 dzieci w wieku do lat 3</v>
      </c>
      <c r="AR1" s="24" t="s">
        <v>174</v>
      </c>
    </row>
    <row r="2" spans="1:44" ht="16" customHeight="1"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</row>
    <row r="3" spans="1:44" ht="16" customHeight="1">
      <c r="A3" t="str">
        <f>Arkusz1!A3</f>
        <v>0401000</v>
      </c>
      <c r="B3" t="str">
        <f>Arkusz1!B3</f>
        <v>Powiat aleksandrowski</v>
      </c>
      <c r="C3">
        <f>Arkusz1!F3</f>
        <v>0.47000000000000003</v>
      </c>
      <c r="E3" s="24">
        <f>Arkusz1!H3</f>
        <v>30.1</v>
      </c>
      <c r="F3" s="24">
        <f>Arkusz1!I3</f>
        <v>372.6</v>
      </c>
      <c r="G3" s="24">
        <f>Arkusz1!J3</f>
        <v>4.08</v>
      </c>
      <c r="H3" s="24">
        <f>Arkusz1!K3</f>
        <v>66.62</v>
      </c>
      <c r="I3" s="24">
        <f>Arkusz1!L3</f>
        <v>0</v>
      </c>
      <c r="J3" s="24">
        <f>Arkusz1!M3</f>
        <v>0</v>
      </c>
      <c r="K3" s="24">
        <f>Arkusz1!N3</f>
        <v>106.57</v>
      </c>
      <c r="L3" s="24">
        <f>Arkusz1!O3</f>
        <v>172.49</v>
      </c>
      <c r="M3" s="24">
        <f>Arkusz1!P3</f>
        <v>0</v>
      </c>
      <c r="N3" s="24">
        <f>Arkusz1!Q3</f>
        <v>64.08</v>
      </c>
      <c r="O3">
        <f>Arkusz1!R3*1000/Arkusz1!$AY3</f>
        <v>0</v>
      </c>
      <c r="P3">
        <f>Arkusz1!S3*1000/Arkusz1!$AY3</f>
        <v>0.31287959656936726</v>
      </c>
      <c r="Q3">
        <f>Arkusz1!T3*1000/Arkusz1!$AY3</f>
        <v>2.6318695476129128</v>
      </c>
      <c r="R3">
        <f>Arkusz1!U3*1000/Arkusz1!$AY3</f>
        <v>0.12883277505797475</v>
      </c>
      <c r="S3">
        <f>Arkusz1!V3/Arkusz1!$AZ3</f>
        <v>7.2963578947368421E-2</v>
      </c>
      <c r="V3">
        <f>Arkusz1!Y3*1000/Arkusz1!$AY3</f>
        <v>0.34968896087164575</v>
      </c>
      <c r="W3">
        <f>Arkusz1!Z3/10</f>
        <v>1.6600000000000001</v>
      </c>
      <c r="X3">
        <f>Arkusz1!AA3/10</f>
        <v>5.26</v>
      </c>
      <c r="Z3">
        <f>Arkusz1!AC3/100</f>
        <v>0.879</v>
      </c>
      <c r="AA3" s="3">
        <f>Arkusz1!AD3</f>
        <v>27.73</v>
      </c>
      <c r="AB3" s="3">
        <f>Arkusz1!AE3</f>
        <v>13</v>
      </c>
      <c r="AC3" s="3">
        <f>Arkusz1!AF3</f>
        <v>3</v>
      </c>
      <c r="AD3" s="3">
        <f>Arkusz1!AG3</f>
        <v>9</v>
      </c>
      <c r="AE3" s="3">
        <f>Arkusz1!AH3/10</f>
        <v>3.16</v>
      </c>
      <c r="AF3">
        <f>Arkusz1!AI3*1000/Arkusz1!$AY3</f>
        <v>21.12857510950786</v>
      </c>
      <c r="AG3">
        <f>Arkusz1!AJ3/100</f>
        <v>0.14800000000000002</v>
      </c>
      <c r="AH3">
        <f>Arkusz1!AK3/100</f>
        <v>9.1999999999999998E-2</v>
      </c>
      <c r="AI3">
        <f>Arkusz1!AL3/100</f>
        <v>1685.18</v>
      </c>
      <c r="AJ3">
        <f>Arkusz1!AM3/100</f>
        <v>3.0000000000000001E-3</v>
      </c>
      <c r="AK3">
        <f>Arkusz1!AN3/100</f>
        <v>0.98499999999999999</v>
      </c>
      <c r="AL3">
        <f>Arkusz1!AO3/100</f>
        <v>0.99400000000000011</v>
      </c>
      <c r="AN3" s="28">
        <f>Arkusz1!AQ3*1000/Arkusz1!AY3</f>
        <v>3.9570066624949387</v>
      </c>
      <c r="AO3" s="7">
        <f>Arkusz1!AR3</f>
        <v>4138.84</v>
      </c>
      <c r="AP3" s="7"/>
      <c r="AQ3" s="7">
        <f>Arkusz1!AT3</f>
        <v>55</v>
      </c>
      <c r="AR3" s="27">
        <f>Arkusz1!AU3*1000/Arkusz1!AY3</f>
        <v>0.29447491441822798</v>
      </c>
    </row>
    <row r="4" spans="1:44" ht="16" customHeight="1">
      <c r="A4" t="str">
        <f>Arkusz1!A4</f>
        <v>0402000</v>
      </c>
      <c r="B4" t="str">
        <f>Arkusz1!B4</f>
        <v>Powiat brodnicki</v>
      </c>
      <c r="C4">
        <f>Arkusz1!F4</f>
        <v>0.48</v>
      </c>
      <c r="E4" s="24">
        <f>Arkusz1!H4</f>
        <v>27.7</v>
      </c>
      <c r="F4" s="24">
        <f>Arkusz1!I4</f>
        <v>347.5</v>
      </c>
      <c r="G4" s="24">
        <f>Arkusz1!J4</f>
        <v>4.05</v>
      </c>
      <c r="H4" s="24">
        <f>Arkusz1!K4</f>
        <v>133.83000000000001</v>
      </c>
      <c r="I4" s="24">
        <f>Arkusz1!L4</f>
        <v>23.3</v>
      </c>
      <c r="J4" s="24">
        <f>Arkusz1!M4</f>
        <v>0</v>
      </c>
      <c r="K4" s="24">
        <f>Arkusz1!N4</f>
        <v>116.82</v>
      </c>
      <c r="L4" s="24">
        <f>Arkusz1!O4</f>
        <v>198.15</v>
      </c>
      <c r="M4" s="24">
        <f>Arkusz1!P4</f>
        <v>0</v>
      </c>
      <c r="N4" s="24">
        <f>Arkusz1!Q4</f>
        <v>84.48</v>
      </c>
      <c r="O4">
        <f>Arkusz1!R4*1000/Arkusz1!$AY4</f>
        <v>0</v>
      </c>
      <c r="P4">
        <f>Arkusz1!S4*1000/Arkusz1!$AY4</f>
        <v>0.33164534357182035</v>
      </c>
      <c r="Q4">
        <f>Arkusz1!T4*1000/Arkusz1!$AY4</f>
        <v>2.6148959781624295</v>
      </c>
      <c r="R4">
        <f>Arkusz1!U4*1000/Arkusz1!$AY4</f>
        <v>0.15306708164853247</v>
      </c>
      <c r="S4">
        <f>Arkusz1!V4/Arkusz1!$AZ4</f>
        <v>0.21631365384615384</v>
      </c>
      <c r="V4">
        <f>Arkusz1!Y4*1000/Arkusz1!$AY4</f>
        <v>0.2423562126101764</v>
      </c>
      <c r="W4">
        <f>Arkusz1!Z4/10</f>
        <v>1.34</v>
      </c>
      <c r="X4">
        <f>Arkusz1!AA4/10</f>
        <v>2.63</v>
      </c>
      <c r="Z4">
        <f>Arkusz1!AC4/100</f>
        <v>0.88700000000000001</v>
      </c>
      <c r="AA4" s="3">
        <f>Arkusz1!AD4</f>
        <v>17.920000000000002</v>
      </c>
      <c r="AB4" s="3">
        <f>Arkusz1!AE4</f>
        <v>12</v>
      </c>
      <c r="AC4" s="3">
        <f>Arkusz1!AF4</f>
        <v>3</v>
      </c>
      <c r="AD4" s="3">
        <f>Arkusz1!AG4</f>
        <v>9</v>
      </c>
      <c r="AE4" s="3">
        <f>Arkusz1!AH4/10</f>
        <v>4.5200000000000005</v>
      </c>
      <c r="AF4">
        <f>Arkusz1!AI4*1000/Arkusz1!$AY4</f>
        <v>22.003392986976543</v>
      </c>
      <c r="AG4">
        <f>Arkusz1!AJ4/100</f>
        <v>8.4000000000000005E-2</v>
      </c>
      <c r="AH4">
        <f>Arkusz1!AK4/100</f>
        <v>5.5E-2</v>
      </c>
      <c r="AI4">
        <f>Arkusz1!AL4/100</f>
        <v>1657.77</v>
      </c>
      <c r="AJ4">
        <f>Arkusz1!AM4/100</f>
        <v>0</v>
      </c>
      <c r="AK4">
        <f>Arkusz1!AN4/100</f>
        <v>0.99299999999999999</v>
      </c>
      <c r="AL4">
        <f>Arkusz1!AO4/100</f>
        <v>0.99900000000000011</v>
      </c>
      <c r="AN4" s="28">
        <f>Arkusz1!AQ4*1000/Arkusz1!AY4</f>
        <v>7.9594882457236888</v>
      </c>
      <c r="AO4" s="7">
        <f>Arkusz1!AR4</f>
        <v>4291.16</v>
      </c>
      <c r="AQ4" s="7">
        <f>Arkusz1!AT4</f>
        <v>74</v>
      </c>
      <c r="AR4" s="27">
        <f>Arkusz1!AU4*1000/Arkusz1!AY4</f>
        <v>0.6632906871436407</v>
      </c>
    </row>
    <row r="5" spans="1:44" ht="16" customHeight="1">
      <c r="A5" t="str">
        <f>Arkusz1!A5</f>
        <v>0403000</v>
      </c>
      <c r="B5" t="str">
        <f>Arkusz1!B5</f>
        <v>Powiat bydgoski</v>
      </c>
      <c r="C5">
        <f>Arkusz1!F5</f>
        <v>0.54999999999999993</v>
      </c>
      <c r="E5" s="24">
        <f>Arkusz1!H5</f>
        <v>32.299999999999997</v>
      </c>
      <c r="F5" s="24">
        <f>Arkusz1!I5</f>
        <v>321.89999999999998</v>
      </c>
      <c r="G5" s="24">
        <f>Arkusz1!J5</f>
        <v>4.45</v>
      </c>
      <c r="H5" s="24">
        <f>Arkusz1!K5</f>
        <v>71.73</v>
      </c>
      <c r="I5" s="24">
        <f>Arkusz1!L5</f>
        <v>1.69</v>
      </c>
      <c r="J5" s="24">
        <f>Arkusz1!M5</f>
        <v>0</v>
      </c>
      <c r="K5" s="24">
        <f>Arkusz1!N5</f>
        <v>109.95</v>
      </c>
      <c r="L5" s="24">
        <f>Arkusz1!O5</f>
        <v>95.61</v>
      </c>
      <c r="M5" s="24">
        <f>Arkusz1!P5</f>
        <v>0</v>
      </c>
      <c r="N5" s="24">
        <f>Arkusz1!Q5</f>
        <v>102.67</v>
      </c>
      <c r="O5">
        <f>Arkusz1!R5*1000/Arkusz1!$AY5</f>
        <v>0</v>
      </c>
      <c r="P5">
        <f>Arkusz1!S5*1000/Arkusz1!$AY5</f>
        <v>0.22101618329608802</v>
      </c>
      <c r="Q5">
        <f>Arkusz1!T5*1000/Arkusz1!$AY5</f>
        <v>5.034257508410894</v>
      </c>
      <c r="R5">
        <f>Arkusz1!U5*1000/Arkusz1!$AY5</f>
        <v>0.46658972029174134</v>
      </c>
      <c r="S5">
        <f>Arkusz1!V5/Arkusz1!$AZ5</f>
        <v>0.40612172043010752</v>
      </c>
      <c r="V5">
        <f>Arkusz1!Y5*1000/Arkusz1!$AY5</f>
        <v>0.22101618329608802</v>
      </c>
      <c r="W5">
        <f>Arkusz1!Z5/10</f>
        <v>0.76</v>
      </c>
      <c r="X5">
        <f>Arkusz1!AA5/10</f>
        <v>2.37</v>
      </c>
      <c r="Z5">
        <f>Arkusz1!AC5/100</f>
        <v>0.74099999999999999</v>
      </c>
      <c r="AA5" s="3">
        <f>Arkusz1!AD5</f>
        <v>13.17</v>
      </c>
      <c r="AB5" s="3">
        <f>Arkusz1!AE5</f>
        <v>13</v>
      </c>
      <c r="AC5" s="3">
        <f>Arkusz1!AF5</f>
        <v>3</v>
      </c>
      <c r="AD5" s="3">
        <f>Arkusz1!AG5</f>
        <v>10</v>
      </c>
      <c r="AE5" s="3">
        <f>Arkusz1!AH5/10</f>
        <v>10.120000000000001</v>
      </c>
      <c r="AF5">
        <f>Arkusz1!AI5*1000/Arkusz1!$AY5</f>
        <v>14.86538477280355</v>
      </c>
      <c r="AG5">
        <f>Arkusz1!AJ5/100</f>
        <v>5.2000000000000005E-2</v>
      </c>
      <c r="AH5">
        <f>Arkusz1!AK5/100</f>
        <v>0.03</v>
      </c>
      <c r="AI5">
        <f>Arkusz1!AL5/100</f>
        <v>2436.75</v>
      </c>
      <c r="AJ5">
        <f>Arkusz1!AM5/100</f>
        <v>1E-3</v>
      </c>
      <c r="AK5">
        <f>Arkusz1!AN5/100</f>
        <v>0.99199999999999999</v>
      </c>
      <c r="AL5">
        <f>Arkusz1!AO5/100</f>
        <v>1</v>
      </c>
      <c r="AN5" s="28">
        <f>Arkusz1!AQ5*1000/Arkusz1!AY5</f>
        <v>4.8623560325139366</v>
      </c>
      <c r="AO5" s="7">
        <f>Arkusz1!AR5</f>
        <v>4752.76</v>
      </c>
      <c r="AQ5" s="7">
        <f>Arkusz1!AT5</f>
        <v>117</v>
      </c>
      <c r="AR5" s="27">
        <f>Arkusz1!AU5*1000/Arkusz1!AY5</f>
        <v>0.46658972029174134</v>
      </c>
    </row>
    <row r="6" spans="1:44" ht="16" customHeight="1">
      <c r="A6" t="str">
        <f>Arkusz1!A6</f>
        <v>0404000</v>
      </c>
      <c r="B6" t="str">
        <f>Arkusz1!B6</f>
        <v>Powiat chełmiński</v>
      </c>
      <c r="C6">
        <f>Arkusz1!F6</f>
        <v>0.46333333333333332</v>
      </c>
      <c r="E6" s="24">
        <f>Arkusz1!H6</f>
        <v>24.3</v>
      </c>
      <c r="F6" s="24">
        <f>Arkusz1!I6</f>
        <v>335.3</v>
      </c>
      <c r="G6" s="24">
        <f>Arkusz1!J6</f>
        <v>3.83</v>
      </c>
      <c r="H6" s="24">
        <f>Arkusz1!K6</f>
        <v>176.41</v>
      </c>
      <c r="I6" s="24">
        <f>Arkusz1!L6</f>
        <v>0</v>
      </c>
      <c r="J6" s="24">
        <f>Arkusz1!M6</f>
        <v>0</v>
      </c>
      <c r="K6" s="24">
        <f>Arkusz1!N6</f>
        <v>104.79</v>
      </c>
      <c r="L6" s="24">
        <f>Arkusz1!O6</f>
        <v>0</v>
      </c>
      <c r="M6" s="24">
        <f>Arkusz1!P6</f>
        <v>0</v>
      </c>
      <c r="N6" s="24">
        <f>Arkusz1!Q6</f>
        <v>47.61</v>
      </c>
      <c r="O6">
        <f>Arkusz1!R6*1000/Arkusz1!$AY6</f>
        <v>0</v>
      </c>
      <c r="P6">
        <f>Arkusz1!S6*1000/Arkusz1!$AY6</f>
        <v>0.25845958089784882</v>
      </c>
      <c r="Q6">
        <f>Arkusz1!T6*1000/Arkusz1!$AY6</f>
        <v>5.328243667740268</v>
      </c>
      <c r="R6">
        <f>Arkusz1!U6*1000/Arkusz1!$AY6</f>
        <v>7.9526024891645786E-2</v>
      </c>
      <c r="S6">
        <f>Arkusz1!V6/Arkusz1!$AZ6</f>
        <v>6.7653130929791278E-2</v>
      </c>
      <c r="V6">
        <f>Arkusz1!Y6*1000/Arkusz1!$AY6</f>
        <v>0.17893355600620303</v>
      </c>
      <c r="W6">
        <f>Arkusz1!Z6/10</f>
        <v>1.1099999999999999</v>
      </c>
      <c r="X6">
        <f>Arkusz1!AA6/10</f>
        <v>2.15</v>
      </c>
      <c r="Z6">
        <f>Arkusz1!AC6/100</f>
        <v>0.81700000000000006</v>
      </c>
      <c r="AA6" s="3">
        <f>Arkusz1!AD6</f>
        <v>13.34</v>
      </c>
      <c r="AB6" s="3">
        <f>Arkusz1!AE6</f>
        <v>20</v>
      </c>
      <c r="AC6" s="3">
        <f>Arkusz1!AF6</f>
        <v>3</v>
      </c>
      <c r="AD6" s="3">
        <f>Arkusz1!AG6</f>
        <v>16</v>
      </c>
      <c r="AE6" s="3">
        <f>Arkusz1!AH6/10</f>
        <v>2.16</v>
      </c>
      <c r="AF6">
        <f>Arkusz1!AI6*1000/Arkusz1!$AY6</f>
        <v>38.570122072448207</v>
      </c>
      <c r="AG6">
        <f>Arkusz1!AJ6/100</f>
        <v>0.13200000000000001</v>
      </c>
      <c r="AH6">
        <f>Arkusz1!AK6/100</f>
        <v>7.5999999999999998E-2</v>
      </c>
      <c r="AI6">
        <f>Arkusz1!AL6/100</f>
        <v>1560.96</v>
      </c>
      <c r="AJ6">
        <f>Arkusz1!AM6/100</f>
        <v>2E-3</v>
      </c>
      <c r="AK6">
        <f>Arkusz1!AN6/100</f>
        <v>0.97099999999999997</v>
      </c>
      <c r="AL6">
        <f>Arkusz1!AO6/100</f>
        <v>0.998</v>
      </c>
      <c r="AN6" s="28">
        <f>Arkusz1!AQ6*1000/Arkusz1!AY6</f>
        <v>4.9107320370591276</v>
      </c>
      <c r="AO6" s="7">
        <f>Arkusz1!AR6</f>
        <v>4492.13</v>
      </c>
      <c r="AQ6" s="7">
        <f>Arkusz1!AT6</f>
        <v>71</v>
      </c>
      <c r="AR6" s="27">
        <f>Arkusz1!AU6*1000/Arkusz1!AY6</f>
        <v>9.9407531114557232E-2</v>
      </c>
    </row>
    <row r="7" spans="1:44" ht="16" customHeight="1">
      <c r="A7" t="str">
        <f>Arkusz1!A7</f>
        <v>0405000</v>
      </c>
      <c r="B7" t="str">
        <f>Arkusz1!B7</f>
        <v>Powiat golubsko-dobrzyński</v>
      </c>
      <c r="C7">
        <f>Arkusz1!F7</f>
        <v>0.47</v>
      </c>
      <c r="E7" s="24">
        <f>Arkusz1!H7</f>
        <v>26.3</v>
      </c>
      <c r="F7" s="24">
        <f>Arkusz1!I7</f>
        <v>330.8</v>
      </c>
      <c r="G7" s="24">
        <f>Arkusz1!J7</f>
        <v>4.01</v>
      </c>
      <c r="H7" s="24">
        <f>Arkusz1!K7</f>
        <v>43.38</v>
      </c>
      <c r="I7" s="24">
        <f>Arkusz1!L7</f>
        <v>27.92</v>
      </c>
      <c r="J7" s="24">
        <f>Arkusz1!M7</f>
        <v>0</v>
      </c>
      <c r="K7" s="24">
        <f>Arkusz1!N7</f>
        <v>112.37</v>
      </c>
      <c r="L7" s="24">
        <f>Arkusz1!O7</f>
        <v>0</v>
      </c>
      <c r="M7" s="24">
        <f>Arkusz1!P7</f>
        <v>0</v>
      </c>
      <c r="N7" s="24">
        <f>Arkusz1!Q7</f>
        <v>82.51</v>
      </c>
      <c r="O7">
        <f>Arkusz1!R7*1000/Arkusz1!$AY7</f>
        <v>0</v>
      </c>
      <c r="P7">
        <f>Arkusz1!S7*1000/Arkusz1!$AY7</f>
        <v>0.24900962082625919</v>
      </c>
      <c r="Q7">
        <f>Arkusz1!T7*1000/Arkusz1!$AY7</f>
        <v>1.7204301075268817</v>
      </c>
      <c r="R7">
        <f>Arkusz1!U7*1000/Arkusz1!$AY7</f>
        <v>9.0548953027730611E-2</v>
      </c>
      <c r="S7">
        <f>Arkusz1!V7/Arkusz1!$AZ7</f>
        <v>0.19873572593800978</v>
      </c>
      <c r="V7">
        <f>Arkusz1!Y7*1000/Arkusz1!$AY7</f>
        <v>0.22637238256932654</v>
      </c>
      <c r="W7">
        <f>Arkusz1!Z7/10</f>
        <v>1.22</v>
      </c>
      <c r="X7">
        <f>Arkusz1!AA7/10</f>
        <v>2.7199999999999998</v>
      </c>
      <c r="Z7">
        <f>Arkusz1!AC7/100</f>
        <v>0.84400000000000008</v>
      </c>
      <c r="AA7" s="3">
        <f>Arkusz1!AD7</f>
        <v>16.149999999999999</v>
      </c>
      <c r="AB7" s="3">
        <f>Arkusz1!AE7</f>
        <v>18</v>
      </c>
      <c r="AC7" s="3">
        <f>Arkusz1!AF7</f>
        <v>3</v>
      </c>
      <c r="AD7" s="3">
        <f>Arkusz1!AG7</f>
        <v>15</v>
      </c>
      <c r="AE7" s="3">
        <f>Arkusz1!AH7/10</f>
        <v>2.2800000000000002</v>
      </c>
      <c r="AF7">
        <f>Arkusz1!AI7*1000/Arkusz1!$AY7</f>
        <v>19.626485568760611</v>
      </c>
      <c r="AG7">
        <f>Arkusz1!AJ7/100</f>
        <v>0.11900000000000001</v>
      </c>
      <c r="AH7">
        <f>Arkusz1!AK7/100</f>
        <v>8.4000000000000005E-2</v>
      </c>
      <c r="AI7">
        <f>Arkusz1!AL7/100</f>
        <v>1411.99</v>
      </c>
      <c r="AJ7">
        <f>Arkusz1!AM7/100</f>
        <v>1E-3</v>
      </c>
      <c r="AK7">
        <f>Arkusz1!AN7/100</f>
        <v>0.98499999999999999</v>
      </c>
      <c r="AL7">
        <f>Arkusz1!AO7/100</f>
        <v>1</v>
      </c>
      <c r="AN7" s="28">
        <f>Arkusz1!AQ7*1000/Arkusz1!AY7</f>
        <v>6.0441426146010189</v>
      </c>
      <c r="AO7" s="7">
        <f>Arkusz1!AR7</f>
        <v>4974.93</v>
      </c>
      <c r="AQ7" s="7">
        <f>Arkusz1!AT7</f>
        <v>48</v>
      </c>
      <c r="AR7" s="27">
        <f>Arkusz1!AU7*1000/Arkusz1!AY7</f>
        <v>0.6338426711941143</v>
      </c>
    </row>
    <row r="8" spans="1:44" ht="16" customHeight="1">
      <c r="A8" t="str">
        <f>Arkusz1!A8</f>
        <v>0406000</v>
      </c>
      <c r="B8" t="str">
        <f>Arkusz1!B8</f>
        <v>Powiat grudziądzki</v>
      </c>
      <c r="C8">
        <f>Arkusz1!F8</f>
        <v>0.44</v>
      </c>
      <c r="E8" s="24">
        <f>Arkusz1!H8</f>
        <v>26.7</v>
      </c>
      <c r="F8" s="24">
        <f>Arkusz1!I8</f>
        <v>318.39999999999998</v>
      </c>
      <c r="G8" s="24">
        <f>Arkusz1!J8</f>
        <v>4.13</v>
      </c>
      <c r="H8" s="24">
        <f>Arkusz1!K8</f>
        <v>57.17</v>
      </c>
      <c r="I8" s="24">
        <f>Arkusz1!L8</f>
        <v>5.13</v>
      </c>
      <c r="J8" s="24">
        <f>Arkusz1!M8</f>
        <v>0</v>
      </c>
      <c r="K8" s="24">
        <f>Arkusz1!N8</f>
        <v>107.02</v>
      </c>
      <c r="L8" s="24">
        <f>Arkusz1!O8</f>
        <v>0</v>
      </c>
      <c r="M8" s="24">
        <f>Arkusz1!P8</f>
        <v>0</v>
      </c>
      <c r="N8" s="24">
        <f>Arkusz1!Q8</f>
        <v>131.51</v>
      </c>
      <c r="O8">
        <f>Arkusz1!R8*1000/Arkusz1!$AY8</f>
        <v>0</v>
      </c>
      <c r="P8">
        <f>Arkusz1!S8*1000/Arkusz1!$AY8</f>
        <v>7.6267954747680181E-2</v>
      </c>
      <c r="Q8">
        <f>Arkusz1!T8*1000/Arkusz1!$AY8</f>
        <v>3.737129782636329</v>
      </c>
      <c r="R8">
        <f>Arkusz1!U8*1000/Arkusz1!$AY8</f>
        <v>0.15253590949536036</v>
      </c>
      <c r="S8">
        <f>Arkusz1!V8/Arkusz1!$AZ8</f>
        <v>0.14496978021978021</v>
      </c>
      <c r="V8">
        <f>Arkusz1!Y8*1000/Arkusz1!$AY8</f>
        <v>0.17795856107792044</v>
      </c>
      <c r="W8">
        <f>Arkusz1!Z8/10</f>
        <v>0.51</v>
      </c>
      <c r="X8">
        <f>Arkusz1!AA8/10</f>
        <v>1.6300000000000001</v>
      </c>
      <c r="Z8">
        <f>Arkusz1!AC8/100</f>
        <v>0.70599999999999996</v>
      </c>
      <c r="AA8" s="3">
        <f>Arkusz1!AD8</f>
        <v>8.31</v>
      </c>
      <c r="AB8" s="3">
        <f>Arkusz1!AE8</f>
        <v>21</v>
      </c>
      <c r="AC8" s="3">
        <f>Arkusz1!AF8</f>
        <v>3</v>
      </c>
      <c r="AD8" s="3">
        <f>Arkusz1!AG8</f>
        <v>17</v>
      </c>
      <c r="AE8" s="3">
        <f>Arkusz1!AH8/10</f>
        <v>4.18</v>
      </c>
      <c r="AF8">
        <f>Arkusz1!AI8*1000/Arkusz1!$AY8</f>
        <v>18.126350578365322</v>
      </c>
      <c r="AG8">
        <f>Arkusz1!AJ8/100</f>
        <v>0.12300000000000001</v>
      </c>
      <c r="AH8">
        <f>Arkusz1!AK8/100</f>
        <v>0.08</v>
      </c>
      <c r="AI8">
        <f>Arkusz1!AL8/100</f>
        <v>899.92</v>
      </c>
      <c r="AJ8">
        <f>Arkusz1!AM8/100</f>
        <v>1E-3</v>
      </c>
      <c r="AK8">
        <f>Arkusz1!AN8/100</f>
        <v>0.92400000000000004</v>
      </c>
      <c r="AL8">
        <f>Arkusz1!AO8/100</f>
        <v>0.55299999999999994</v>
      </c>
      <c r="AN8" s="28">
        <f>Arkusz1!AQ8*1000/Arkusz1!AY8</f>
        <v>12.53336723020211</v>
      </c>
      <c r="AO8" s="7">
        <f>Arkusz1!AR8</f>
        <v>4677.24</v>
      </c>
      <c r="AQ8" s="7">
        <f>Arkusz1!AT8</f>
        <v>32</v>
      </c>
      <c r="AR8" s="27">
        <f>Arkusz1!AU8*1000/Arkusz1!AY8</f>
        <v>0.3304944705732808</v>
      </c>
    </row>
    <row r="9" spans="1:44" ht="16" customHeight="1">
      <c r="A9" t="str">
        <f>Arkusz1!A9</f>
        <v>0407000</v>
      </c>
      <c r="B9" t="str">
        <f>Arkusz1!B9</f>
        <v>Powiat inowrocławski</v>
      </c>
      <c r="C9">
        <f>Arkusz1!F9</f>
        <v>0.49333333333333335</v>
      </c>
      <c r="E9" s="24">
        <f>Arkusz1!H9</f>
        <v>24.3</v>
      </c>
      <c r="F9" s="24">
        <f>Arkusz1!I9</f>
        <v>379.9</v>
      </c>
      <c r="G9" s="24">
        <f>Arkusz1!J9</f>
        <v>3.65</v>
      </c>
      <c r="H9" s="24">
        <f>Arkusz1!K9</f>
        <v>117.33</v>
      </c>
      <c r="I9" s="24">
        <f>Arkusz1!L9</f>
        <v>123.99</v>
      </c>
      <c r="J9" s="24">
        <f>Arkusz1!M9</f>
        <v>0</v>
      </c>
      <c r="K9" s="24">
        <f>Arkusz1!N9</f>
        <v>89.18</v>
      </c>
      <c r="L9" s="24">
        <f>Arkusz1!O9</f>
        <v>69.03</v>
      </c>
      <c r="M9" s="24">
        <f>Arkusz1!P9</f>
        <v>0</v>
      </c>
      <c r="N9" s="24">
        <f>Arkusz1!Q9</f>
        <v>66.709999999999994</v>
      </c>
      <c r="O9">
        <f>Arkusz1!R9*1000/Arkusz1!$AY9</f>
        <v>1.2929669065120278E-2</v>
      </c>
      <c r="P9">
        <f>Arkusz1!S9*1000/Arkusz1!$AY9</f>
        <v>0.21980437410704473</v>
      </c>
      <c r="Q9">
        <f>Arkusz1!T9*1000/Arkusz1!$AY9</f>
        <v>1.0990218705352237</v>
      </c>
      <c r="R9">
        <f>Arkusz1!U9*1000/Arkusz1!$AY9</f>
        <v>4.5253841727920976E-2</v>
      </c>
      <c r="S9">
        <f>Arkusz1!V9/Arkusz1!$AZ9</f>
        <v>0.1041644081632653</v>
      </c>
      <c r="V9">
        <f>Arkusz1!Y9*1000/Arkusz1!$AY9</f>
        <v>0.29091755396520624</v>
      </c>
      <c r="W9">
        <f>Arkusz1!Z9/10</f>
        <v>1.8399999999999999</v>
      </c>
      <c r="X9">
        <f>Arkusz1!AA9/10</f>
        <v>3.5799999999999996</v>
      </c>
      <c r="Z9">
        <f>Arkusz1!AC9/100</f>
        <v>0.72299999999999998</v>
      </c>
      <c r="AA9" s="3">
        <f>Arkusz1!AD9</f>
        <v>15.94</v>
      </c>
      <c r="AB9" s="3">
        <f>Arkusz1!AE9</f>
        <v>12</v>
      </c>
      <c r="AC9" s="3">
        <f>Arkusz1!AF9</f>
        <v>3</v>
      </c>
      <c r="AD9" s="3">
        <f>Arkusz1!AG9</f>
        <v>9</v>
      </c>
      <c r="AE9" s="3">
        <f>Arkusz1!AH9/10</f>
        <v>1.85</v>
      </c>
      <c r="AF9">
        <f>Arkusz1!AI9*1000/Arkusz1!$AY9</f>
        <v>27.863436835334198</v>
      </c>
      <c r="AG9">
        <f>Arkusz1!AJ9/100</f>
        <v>0.127</v>
      </c>
      <c r="AH9">
        <f>Arkusz1!AK9/100</f>
        <v>8.199999999999999E-2</v>
      </c>
      <c r="AI9">
        <f>Arkusz1!AL9/100</f>
        <v>1823.43</v>
      </c>
      <c r="AJ9">
        <f>Arkusz1!AM9/100</f>
        <v>3.0000000000000001E-3</v>
      </c>
      <c r="AK9">
        <f>Arkusz1!AN9/100</f>
        <v>0.98799999999999999</v>
      </c>
      <c r="AL9">
        <f>Arkusz1!AO9/100</f>
        <v>0.76</v>
      </c>
      <c r="AN9" s="28">
        <f>Arkusz1!AQ9*1000/Arkusz1!AY9</f>
        <v>7.234149841934796</v>
      </c>
      <c r="AO9" s="7">
        <f>Arkusz1!AR9</f>
        <v>4597.12</v>
      </c>
      <c r="AQ9" s="7">
        <f>Arkusz1!AT9</f>
        <v>123</v>
      </c>
      <c r="AR9" s="27">
        <f>Arkusz1!AU9*1000/Arkusz1!AY9</f>
        <v>0.4460735827466496</v>
      </c>
    </row>
    <row r="10" spans="1:44" ht="16" customHeight="1">
      <c r="A10" t="str">
        <f>Arkusz1!A10</f>
        <v>0408000</v>
      </c>
      <c r="B10" t="str">
        <f>Arkusz1!B10</f>
        <v>Powiat lipnowski</v>
      </c>
      <c r="C10">
        <f>Arkusz1!F10</f>
        <v>0.43333333333333335</v>
      </c>
      <c r="E10" s="24">
        <f>Arkusz1!H10</f>
        <v>24.7</v>
      </c>
      <c r="F10" s="24">
        <f>Arkusz1!I10</f>
        <v>320.60000000000002</v>
      </c>
      <c r="G10" s="24">
        <f>Arkusz1!J10</f>
        <v>4.04</v>
      </c>
      <c r="H10" s="24">
        <f>Arkusz1!K10</f>
        <v>178.36</v>
      </c>
      <c r="I10" s="24">
        <f>Arkusz1!L10</f>
        <v>42.55</v>
      </c>
      <c r="J10" s="24">
        <f>Arkusz1!M10</f>
        <v>0</v>
      </c>
      <c r="K10" s="24">
        <f>Arkusz1!N10</f>
        <v>96.96</v>
      </c>
      <c r="L10" s="24">
        <f>Arkusz1!O10</f>
        <v>0</v>
      </c>
      <c r="M10" s="24">
        <f>Arkusz1!P10</f>
        <v>0</v>
      </c>
      <c r="N10" s="24">
        <f>Arkusz1!Q10</f>
        <v>98.61</v>
      </c>
      <c r="O10">
        <f>Arkusz1!R10*1000/Arkusz1!$AY10</f>
        <v>0</v>
      </c>
      <c r="P10">
        <f>Arkusz1!S10*1000/Arkusz1!$AY10</f>
        <v>0.20347790699494436</v>
      </c>
      <c r="Q10">
        <f>Arkusz1!T10*1000/Arkusz1!$AY10</f>
        <v>1.9878226298736872</v>
      </c>
      <c r="R10">
        <f>Arkusz1!U10*1000/Arkusz1!$AY10</f>
        <v>0.14086932022726917</v>
      </c>
      <c r="S10">
        <f>Arkusz1!V10/Arkusz1!$AZ10</f>
        <v>0.23077391732283464</v>
      </c>
      <c r="V10">
        <f>Arkusz1!Y10*1000/Arkusz1!$AY10</f>
        <v>0.32869508053029473</v>
      </c>
      <c r="W10">
        <f>Arkusz1!Z10/10</f>
        <v>1.1599999999999999</v>
      </c>
      <c r="X10">
        <f>Arkusz1!AA10/10</f>
        <v>2.27</v>
      </c>
      <c r="Z10">
        <f>Arkusz1!AC10/100</f>
        <v>0.7659999999999999</v>
      </c>
      <c r="AA10" s="3">
        <f>Arkusz1!AD10</f>
        <v>16.670000000000002</v>
      </c>
      <c r="AB10" s="3">
        <f>Arkusz1!AE10</f>
        <v>17</v>
      </c>
      <c r="AC10" s="3">
        <f>Arkusz1!AF10</f>
        <v>4</v>
      </c>
      <c r="AD10" s="3">
        <f>Arkusz1!AG10</f>
        <v>13</v>
      </c>
      <c r="AE10" s="3">
        <f>Arkusz1!AH10/10</f>
        <v>3.05</v>
      </c>
      <c r="AF10">
        <f>Arkusz1!AI10*1000/Arkusz1!$AY10</f>
        <v>30.146034528635603</v>
      </c>
      <c r="AG10">
        <f>Arkusz1!AJ10/100</f>
        <v>0.159</v>
      </c>
      <c r="AH10">
        <f>Arkusz1!AK10/100</f>
        <v>9.4E-2</v>
      </c>
      <c r="AI10">
        <f>Arkusz1!AL10/100</f>
        <v>1075.8800000000001</v>
      </c>
      <c r="AJ10">
        <f>Arkusz1!AM10/100</f>
        <v>1E-3</v>
      </c>
      <c r="AK10">
        <f>Arkusz1!AN10/100</f>
        <v>0.98499999999999999</v>
      </c>
      <c r="AL10">
        <f>Arkusz1!AO10/100</f>
        <v>1</v>
      </c>
      <c r="AN10" s="28">
        <f>Arkusz1!AQ10*1000/Arkusz1!AY10</f>
        <v>6.8399881043685138</v>
      </c>
      <c r="AO10" s="7">
        <f>Arkusz1!AR10</f>
        <v>4106.8999999999996</v>
      </c>
      <c r="AQ10" s="7">
        <f>Arkusz1!AT10</f>
        <v>9</v>
      </c>
      <c r="AR10" s="27">
        <f>Arkusz1!AU10*1000/Arkusz1!AY10</f>
        <v>0.56347728090907667</v>
      </c>
    </row>
    <row r="11" spans="1:44" ht="16" customHeight="1">
      <c r="A11" t="str">
        <f>Arkusz1!A11</f>
        <v>0409000</v>
      </c>
      <c r="B11" t="str">
        <f>Arkusz1!B11</f>
        <v>Powiat mogileński</v>
      </c>
      <c r="C11">
        <f>Arkusz1!F11</f>
        <v>0.46333333333333337</v>
      </c>
      <c r="E11" s="24">
        <f>Arkusz1!H11</f>
        <v>25.7</v>
      </c>
      <c r="F11" s="24">
        <f>Arkusz1!I11</f>
        <v>329.9</v>
      </c>
      <c r="G11" s="24">
        <f>Arkusz1!J11</f>
        <v>4.07</v>
      </c>
      <c r="H11" s="24">
        <f>Arkusz1!K11</f>
        <v>83.98</v>
      </c>
      <c r="I11" s="24">
        <f>Arkusz1!L11</f>
        <v>63.07</v>
      </c>
      <c r="J11" s="24">
        <f>Arkusz1!M11</f>
        <v>0</v>
      </c>
      <c r="K11" s="24">
        <f>Arkusz1!N11</f>
        <v>108.89</v>
      </c>
      <c r="L11" s="24">
        <f>Arkusz1!O11</f>
        <v>0</v>
      </c>
      <c r="M11" s="24">
        <f>Arkusz1!P11</f>
        <v>0</v>
      </c>
      <c r="N11" s="24">
        <f>Arkusz1!Q11</f>
        <v>70.02</v>
      </c>
      <c r="O11">
        <f>Arkusz1!R11*1000/Arkusz1!$AY11</f>
        <v>0</v>
      </c>
      <c r="P11">
        <f>Arkusz1!S11*1000/Arkusz1!$AY11</f>
        <v>0.17996940520111582</v>
      </c>
      <c r="Q11">
        <f>Arkusz1!T11*1000/Arkusz1!$AY11</f>
        <v>2.0696481598128318</v>
      </c>
      <c r="R11">
        <f>Arkusz1!U11*1000/Arkusz1!$AY11</f>
        <v>6.7488526950418432E-2</v>
      </c>
      <c r="S11">
        <f>Arkusz1!V11/Arkusz1!$AZ11</f>
        <v>0.16458444444444445</v>
      </c>
      <c r="V11">
        <f>Arkusz1!Y11*1000/Arkusz1!$AY11</f>
        <v>0.26995410780167373</v>
      </c>
      <c r="W11">
        <f>Arkusz1!Z11/10</f>
        <v>1.1199999999999999</v>
      </c>
      <c r="X11">
        <f>Arkusz1!AA11/10</f>
        <v>2.27</v>
      </c>
      <c r="Z11">
        <f>Arkusz1!AC11/100</f>
        <v>0.85</v>
      </c>
      <c r="AA11" s="3">
        <f>Arkusz1!AD11</f>
        <v>16.59</v>
      </c>
      <c r="AB11" s="3">
        <f>Arkusz1!AE11</f>
        <v>22</v>
      </c>
      <c r="AC11" s="3">
        <f>Arkusz1!AF11</f>
        <v>3</v>
      </c>
      <c r="AD11" s="3">
        <f>Arkusz1!AG11</f>
        <v>19</v>
      </c>
      <c r="AE11" s="3">
        <f>Arkusz1!AH11/10</f>
        <v>1.44</v>
      </c>
      <c r="AF11">
        <f>Arkusz1!AI11*1000/Arkusz1!$AY11</f>
        <v>20.404031314676505</v>
      </c>
      <c r="AG11">
        <f>Arkusz1!AJ11/100</f>
        <v>0.107</v>
      </c>
      <c r="AH11">
        <f>Arkusz1!AK11/100</f>
        <v>6.9000000000000006E-2</v>
      </c>
      <c r="AI11">
        <f>Arkusz1!AL11/100</f>
        <v>1393.59</v>
      </c>
      <c r="AJ11">
        <f>Arkusz1!AM11/100</f>
        <v>0</v>
      </c>
      <c r="AK11">
        <f>Arkusz1!AN11/100</f>
        <v>0.96400000000000008</v>
      </c>
      <c r="AL11">
        <f>Arkusz1!AO11/100</f>
        <v>1</v>
      </c>
      <c r="AN11" s="28">
        <f>Arkusz1!AQ11*1000/Arkusz1!AY11</f>
        <v>6.3439215333393326</v>
      </c>
      <c r="AO11" s="7">
        <f>Arkusz1!AR11</f>
        <v>4263.04</v>
      </c>
      <c r="AQ11" s="7">
        <f>Arkusz1!AT11</f>
        <v>35</v>
      </c>
      <c r="AR11" s="27">
        <f>Arkusz1!AU11*1000/Arkusz1!AY11</f>
        <v>0.76486997210474217</v>
      </c>
    </row>
    <row r="12" spans="1:44" ht="16" customHeight="1">
      <c r="A12" t="str">
        <f>Arkusz1!A12</f>
        <v>0410000</v>
      </c>
      <c r="B12" t="str">
        <f>Arkusz1!B12</f>
        <v>Powiat nakielski</v>
      </c>
      <c r="C12">
        <f>Arkusz1!F12</f>
        <v>0.46</v>
      </c>
      <c r="E12" s="24">
        <f>Arkusz1!H12</f>
        <v>23.5</v>
      </c>
      <c r="F12" s="24">
        <f>Arkusz1!I12</f>
        <v>321.89999999999998</v>
      </c>
      <c r="G12" s="24">
        <f>Arkusz1!J12</f>
        <v>3.91</v>
      </c>
      <c r="H12" s="24">
        <f>Arkusz1!K12</f>
        <v>106.19</v>
      </c>
      <c r="I12" s="24">
        <f>Arkusz1!L12</f>
        <v>32.44</v>
      </c>
      <c r="J12" s="24">
        <f>Arkusz1!M12</f>
        <v>0</v>
      </c>
      <c r="K12" s="24">
        <f>Arkusz1!N12</f>
        <v>133.26</v>
      </c>
      <c r="L12" s="24">
        <f>Arkusz1!O12</f>
        <v>0</v>
      </c>
      <c r="M12" s="24">
        <f>Arkusz1!P12</f>
        <v>75.41</v>
      </c>
      <c r="N12" s="24">
        <f>Arkusz1!Q12</f>
        <v>76.06</v>
      </c>
      <c r="O12">
        <f>Arkusz1!R12*1000/Arkusz1!$AY12</f>
        <v>0</v>
      </c>
      <c r="P12">
        <f>Arkusz1!S12*1000/Arkusz1!$AY12</f>
        <v>0.20263666054783416</v>
      </c>
      <c r="Q12">
        <f>Arkusz1!T12*1000/Arkusz1!$AY12</f>
        <v>3.337544997258445</v>
      </c>
      <c r="R12">
        <f>Arkusz1!U12*1000/Arkusz1!$AY12</f>
        <v>5.9599017808186522E-2</v>
      </c>
      <c r="S12">
        <f>Arkusz1!V12/Arkusz1!$AZ12</f>
        <v>0.23040830357142858</v>
      </c>
      <c r="V12">
        <f>Arkusz1!Y12*1000/Arkusz1!$AY12</f>
        <v>0.23839607123274609</v>
      </c>
      <c r="W12">
        <f>Arkusz1!Z12/10</f>
        <v>1.04</v>
      </c>
      <c r="X12">
        <f>Arkusz1!AA12/10</f>
        <v>2.87</v>
      </c>
      <c r="Z12">
        <f>Arkusz1!AC12/100</f>
        <v>0.81099999999999994</v>
      </c>
      <c r="AA12" s="3">
        <f>Arkusz1!AD12</f>
        <v>20.079999999999998</v>
      </c>
      <c r="AB12" s="3">
        <f>Arkusz1!AE12</f>
        <v>17</v>
      </c>
      <c r="AC12" s="3">
        <f>Arkusz1!AF12</f>
        <v>3</v>
      </c>
      <c r="AD12" s="3">
        <f>Arkusz1!AG12</f>
        <v>13</v>
      </c>
      <c r="AE12" s="3">
        <f>Arkusz1!AH12/10</f>
        <v>4.24</v>
      </c>
      <c r="AF12">
        <f>Arkusz1!AI12*1000/Arkusz1!$AY12</f>
        <v>41.588194626552557</v>
      </c>
      <c r="AG12">
        <f>Arkusz1!AJ12/100</f>
        <v>0.128</v>
      </c>
      <c r="AH12">
        <f>Arkusz1!AK12/100</f>
        <v>7.2000000000000008E-2</v>
      </c>
      <c r="AI12">
        <f>Arkusz1!AL12/100</f>
        <v>1564.07</v>
      </c>
      <c r="AJ12">
        <f>Arkusz1!AM12/100</f>
        <v>1E-3</v>
      </c>
      <c r="AK12">
        <f>Arkusz1!AN12/100</f>
        <v>0.98299999999999998</v>
      </c>
      <c r="AL12">
        <f>Arkusz1!AO12/100</f>
        <v>0.99900000000000011</v>
      </c>
      <c r="AN12" s="28">
        <f>Arkusz1!AQ12*1000/Arkusz1!AY12</f>
        <v>5.6023076739695332</v>
      </c>
      <c r="AO12" s="7">
        <f>Arkusz1!AR12</f>
        <v>4423.4799999999996</v>
      </c>
      <c r="AQ12" s="7">
        <f>Arkusz1!AT12</f>
        <v>64</v>
      </c>
      <c r="AR12" s="27">
        <f>Arkusz1!AU12*1000/Arkusz1!AY12</f>
        <v>0.57215057095859057</v>
      </c>
    </row>
    <row r="13" spans="1:44" ht="16" customHeight="1">
      <c r="A13" t="str">
        <f>Arkusz1!A13</f>
        <v>0411000</v>
      </c>
      <c r="B13" t="str">
        <f>Arkusz1!B13</f>
        <v>Powiat radziejowski</v>
      </c>
      <c r="C13">
        <f>Arkusz1!F13</f>
        <v>0.48333333333333334</v>
      </c>
      <c r="E13" s="24">
        <f>Arkusz1!H13</f>
        <v>27.5</v>
      </c>
      <c r="F13" s="24">
        <f>Arkusz1!I13</f>
        <v>320</v>
      </c>
      <c r="G13" s="24">
        <f>Arkusz1!J13</f>
        <v>4.21</v>
      </c>
      <c r="H13" s="24">
        <f>Arkusz1!K13</f>
        <v>73.55</v>
      </c>
      <c r="I13" s="24">
        <f>Arkusz1!L13</f>
        <v>88.24</v>
      </c>
      <c r="J13" s="24">
        <f>Arkusz1!M13</f>
        <v>0</v>
      </c>
      <c r="K13" s="24">
        <f>Arkusz1!N13</f>
        <v>123.16</v>
      </c>
      <c r="L13" s="24">
        <f>Arkusz1!O13</f>
        <v>0</v>
      </c>
      <c r="M13" s="24">
        <f>Arkusz1!P13</f>
        <v>0</v>
      </c>
      <c r="N13" s="24">
        <f>Arkusz1!Q13</f>
        <v>65.87</v>
      </c>
      <c r="O13">
        <f>Arkusz1!R13*1000/Arkusz1!$AY13</f>
        <v>0</v>
      </c>
      <c r="P13">
        <f>Arkusz1!S13*1000/Arkusz1!$AY13</f>
        <v>0.33263394913259303</v>
      </c>
      <c r="Q13">
        <f>Arkusz1!T13*1000/Arkusz1!$AY13</f>
        <v>3.4798628524640498</v>
      </c>
      <c r="R13">
        <f>Arkusz1!U13*1000/Arkusz1!$AY13</f>
        <v>0.15352336113811985</v>
      </c>
      <c r="S13">
        <f>Arkusz1!V13/Arkusz1!$AZ13</f>
        <v>4.9767051070840201E-2</v>
      </c>
      <c r="V13">
        <f>Arkusz1!Y13*1000/Arkusz1!$AY13</f>
        <v>0.43498285655800623</v>
      </c>
      <c r="W13">
        <f>Arkusz1!Z13/10</f>
        <v>1.25</v>
      </c>
      <c r="X13">
        <f>Arkusz1!AA13/10</f>
        <v>3.8899999999999997</v>
      </c>
      <c r="Z13">
        <f>Arkusz1!AC13/100</f>
        <v>0.89</v>
      </c>
      <c r="AA13" s="3">
        <f>Arkusz1!AD13</f>
        <v>11.74</v>
      </c>
      <c r="AB13" s="3">
        <f>Arkusz1!AE13</f>
        <v>19</v>
      </c>
      <c r="AC13" s="3">
        <f>Arkusz1!AF13</f>
        <v>3</v>
      </c>
      <c r="AD13" s="3">
        <f>Arkusz1!AG13</f>
        <v>15</v>
      </c>
      <c r="AE13" s="3">
        <f>Arkusz1!AH13/10</f>
        <v>1.6300000000000001</v>
      </c>
      <c r="AF13">
        <f>Arkusz1!AI13*1000/Arkusz1!$AY13</f>
        <v>34.645105163502379</v>
      </c>
      <c r="AG13">
        <f>Arkusz1!AJ13/100</f>
        <v>0.16200000000000001</v>
      </c>
      <c r="AH13">
        <f>Arkusz1!AK13/100</f>
        <v>0.11</v>
      </c>
      <c r="AI13">
        <f>Arkusz1!AL13/100</f>
        <v>1054.5999999999999</v>
      </c>
      <c r="AJ13">
        <f>Arkusz1!AM13/100</f>
        <v>1E-3</v>
      </c>
      <c r="AK13">
        <f>Arkusz1!AN13/100</f>
        <v>0.98699999999999999</v>
      </c>
      <c r="AL13">
        <f>Arkusz1!AO13/100</f>
        <v>1</v>
      </c>
      <c r="AN13" s="28">
        <f>Arkusz1!AQ13*1000/Arkusz1!AY13</f>
        <v>5.8850621769612612</v>
      </c>
      <c r="AO13" s="7">
        <f>Arkusz1!AR13</f>
        <v>4320.09</v>
      </c>
      <c r="AQ13" s="7">
        <f>Arkusz1!AT13</f>
        <v>48</v>
      </c>
      <c r="AR13" s="27">
        <f>Arkusz1!AU13*1000/Arkusz1!AY13</f>
        <v>0.23028504170717978</v>
      </c>
    </row>
    <row r="14" spans="1:44" ht="16" customHeight="1">
      <c r="A14" t="str">
        <f>Arkusz1!A14</f>
        <v>0412000</v>
      </c>
      <c r="B14" t="str">
        <f>Arkusz1!B14</f>
        <v>Powiat rypiński</v>
      </c>
      <c r="C14">
        <f>Arkusz1!F14</f>
        <v>0.40666666666666668</v>
      </c>
      <c r="E14" s="24">
        <f>Arkusz1!H14</f>
        <v>25.8</v>
      </c>
      <c r="F14" s="24">
        <f>Arkusz1!I14</f>
        <v>341</v>
      </c>
      <c r="G14" s="24">
        <f>Arkusz1!J14</f>
        <v>3.99</v>
      </c>
      <c r="H14" s="24">
        <f>Arkusz1!K14</f>
        <v>166.17</v>
      </c>
      <c r="I14" s="24">
        <f>Arkusz1!L14</f>
        <v>0</v>
      </c>
      <c r="J14" s="24">
        <f>Arkusz1!M14</f>
        <v>0</v>
      </c>
      <c r="K14" s="24">
        <f>Arkusz1!N14</f>
        <v>92</v>
      </c>
      <c r="L14" s="24">
        <f>Arkusz1!O14</f>
        <v>120.13</v>
      </c>
      <c r="M14" s="24">
        <f>Arkusz1!P14</f>
        <v>0</v>
      </c>
      <c r="N14" s="24">
        <f>Arkusz1!Q14</f>
        <v>74.400000000000006</v>
      </c>
      <c r="O14">
        <f>Arkusz1!R14*1000/Arkusz1!$AY14</f>
        <v>0</v>
      </c>
      <c r="P14">
        <f>Arkusz1!S14*1000/Arkusz1!$AY14</f>
        <v>0.19007341585687471</v>
      </c>
      <c r="Q14">
        <f>Arkusz1!T14*1000/Arkusz1!$AY14</f>
        <v>0.26135094680320275</v>
      </c>
      <c r="R14">
        <f>Arkusz1!U14*1000/Arkusz1!$AY14</f>
        <v>2.3759176982109338E-2</v>
      </c>
      <c r="S14">
        <f>Arkusz1!V14/Arkusz1!$AZ14</f>
        <v>0.20066228668941979</v>
      </c>
      <c r="V14">
        <f>Arkusz1!Y14*1000/Arkusz1!$AY14</f>
        <v>0.21383259283898406</v>
      </c>
      <c r="W14">
        <f>Arkusz1!Z14/10</f>
        <v>1.81</v>
      </c>
      <c r="X14">
        <f>Arkusz1!AA14/10</f>
        <v>2.59</v>
      </c>
      <c r="Z14">
        <f>Arkusz1!AC14/100</f>
        <v>0.85499999999999998</v>
      </c>
      <c r="AA14" s="3">
        <f>Arkusz1!AD14</f>
        <v>15.51</v>
      </c>
      <c r="AB14" s="3">
        <f>Arkusz1!AE14</f>
        <v>26</v>
      </c>
      <c r="AC14" s="3">
        <f>Arkusz1!AF14</f>
        <v>3</v>
      </c>
      <c r="AD14" s="3">
        <f>Arkusz1!AG14</f>
        <v>23</v>
      </c>
      <c r="AE14" s="3">
        <f>Arkusz1!AH14/10</f>
        <v>4.92</v>
      </c>
      <c r="AF14">
        <f>Arkusz1!AI14*1000/Arkusz1!$AY14</f>
        <v>34.213214854237449</v>
      </c>
      <c r="AG14">
        <f>Arkusz1!AJ14/100</f>
        <v>0.105</v>
      </c>
      <c r="AH14">
        <f>Arkusz1!AK14/100</f>
        <v>6.9000000000000006E-2</v>
      </c>
      <c r="AI14">
        <f>Arkusz1!AL14/100</f>
        <v>1526.16</v>
      </c>
      <c r="AJ14">
        <f>Arkusz1!AM14/100</f>
        <v>1E-3</v>
      </c>
      <c r="AK14">
        <f>Arkusz1!AN14/100</f>
        <v>0.98</v>
      </c>
      <c r="AL14">
        <f>Arkusz1!AO14/100</f>
        <v>1</v>
      </c>
      <c r="AN14" s="28">
        <f>Arkusz1!AQ14*1000/Arkusz1!AY14</f>
        <v>7.1515122716149113</v>
      </c>
      <c r="AO14" s="7">
        <f>Arkusz1!AR14</f>
        <v>4219.07</v>
      </c>
      <c r="AQ14" s="7">
        <f>Arkusz1!AT14</f>
        <v>0</v>
      </c>
      <c r="AR14" s="27">
        <f>Arkusz1!AU14*1000/Arkusz1!AY14</f>
        <v>0.30886930076742142</v>
      </c>
    </row>
    <row r="15" spans="1:44" ht="16" customHeight="1">
      <c r="A15" t="str">
        <f>Arkusz1!A15</f>
        <v>0413000</v>
      </c>
      <c r="B15" t="str">
        <f>Arkusz1!B15</f>
        <v>Powiat sępoleński</v>
      </c>
      <c r="C15">
        <f>Arkusz1!F15</f>
        <v>0.45</v>
      </c>
      <c r="E15" s="24">
        <f>Arkusz1!H15</f>
        <v>24.1</v>
      </c>
      <c r="F15" s="24">
        <f>Arkusz1!I15</f>
        <v>318.2</v>
      </c>
      <c r="G15" s="24">
        <f>Arkusz1!J15</f>
        <v>4.09</v>
      </c>
      <c r="H15" s="24">
        <f>Arkusz1!K15</f>
        <v>97.69</v>
      </c>
      <c r="I15" s="24">
        <f>Arkusz1!L15</f>
        <v>0</v>
      </c>
      <c r="J15" s="24">
        <f>Arkusz1!M15</f>
        <v>0</v>
      </c>
      <c r="K15" s="24">
        <f>Arkusz1!N15</f>
        <v>78.7</v>
      </c>
      <c r="L15" s="24">
        <f>Arkusz1!O15</f>
        <v>0</v>
      </c>
      <c r="M15" s="24">
        <f>Arkusz1!P15</f>
        <v>0</v>
      </c>
      <c r="N15" s="24">
        <f>Arkusz1!Q15</f>
        <v>103.45</v>
      </c>
      <c r="O15">
        <f>Arkusz1!R15*1000/Arkusz1!$AY15</f>
        <v>0</v>
      </c>
      <c r="P15">
        <f>Arkusz1!S15*1000/Arkusz1!$AY15</f>
        <v>0.30273979514607197</v>
      </c>
      <c r="Q15">
        <f>Arkusz1!T15*1000/Arkusz1!$AY15</f>
        <v>2.8507997376255108</v>
      </c>
      <c r="R15">
        <f>Arkusz1!U15*1000/Arkusz1!$AY15</f>
        <v>0.37842474393258996</v>
      </c>
      <c r="S15">
        <f>Arkusz1!V15/Arkusz1!$AZ15</f>
        <v>0.24752629582806576</v>
      </c>
      <c r="V15">
        <f>Arkusz1!Y15*1000/Arkusz1!$AY15</f>
        <v>0.30273979514607197</v>
      </c>
      <c r="W15">
        <f>Arkusz1!Z15/10</f>
        <v>0.93</v>
      </c>
      <c r="X15">
        <f>Arkusz1!AA15/10</f>
        <v>3.56</v>
      </c>
      <c r="Z15">
        <f>Arkusz1!AC15/100</f>
        <v>0.80400000000000005</v>
      </c>
      <c r="AA15" s="3">
        <f>Arkusz1!AD15</f>
        <v>16.329999999999998</v>
      </c>
      <c r="AB15" s="3">
        <f>Arkusz1!AE15</f>
        <v>23</v>
      </c>
      <c r="AC15" s="3">
        <f>Arkusz1!AF15</f>
        <v>2</v>
      </c>
      <c r="AD15" s="3">
        <f>Arkusz1!AG15</f>
        <v>21</v>
      </c>
      <c r="AE15" s="3">
        <f>Arkusz1!AH15/10</f>
        <v>4.2</v>
      </c>
      <c r="AF15">
        <f>Arkusz1!AI15*1000/Arkusz1!$AY15</f>
        <v>32.46884302941622</v>
      </c>
      <c r="AG15">
        <f>Arkusz1!AJ15/100</f>
        <v>0.12300000000000001</v>
      </c>
      <c r="AH15">
        <f>Arkusz1!AK15/100</f>
        <v>7.8E-2</v>
      </c>
      <c r="AI15">
        <f>Arkusz1!AL15/100</f>
        <v>1301.31</v>
      </c>
      <c r="AJ15">
        <f>Arkusz1!AM15/100</f>
        <v>1E-3</v>
      </c>
      <c r="AK15">
        <f>Arkusz1!AN15/100</f>
        <v>0.98499999999999999</v>
      </c>
      <c r="AL15">
        <f>Arkusz1!AO15/100</f>
        <v>1</v>
      </c>
      <c r="AN15" s="28">
        <f>Arkusz1!AQ15*1000/Arkusz1!AY15</f>
        <v>5.9286543216105754</v>
      </c>
      <c r="AO15" s="7">
        <f>Arkusz1!AR15</f>
        <v>4308.57</v>
      </c>
      <c r="AQ15" s="7">
        <f>Arkusz1!AT15</f>
        <v>111</v>
      </c>
      <c r="AR15" s="27">
        <f>Arkusz1!AU15*1000/Arkusz1!AY15</f>
        <v>0.25228316262172662</v>
      </c>
    </row>
    <row r="16" spans="1:44" ht="16" customHeight="1">
      <c r="A16" t="str">
        <f>Arkusz1!A16</f>
        <v>0414000</v>
      </c>
      <c r="B16" t="str">
        <f>Arkusz1!B16</f>
        <v>Powiat świecki</v>
      </c>
      <c r="C16">
        <f>Arkusz1!F16</f>
        <v>0.46666666666666662</v>
      </c>
      <c r="E16" s="24">
        <f>Arkusz1!H16</f>
        <v>25.4</v>
      </c>
      <c r="F16" s="24">
        <f>Arkusz1!I16</f>
        <v>332.6</v>
      </c>
      <c r="G16" s="24">
        <f>Arkusz1!J16</f>
        <v>4.04</v>
      </c>
      <c r="H16" s="24">
        <f>Arkusz1!K16</f>
        <v>108</v>
      </c>
      <c r="I16" s="24">
        <f>Arkusz1!L16</f>
        <v>13.63</v>
      </c>
      <c r="J16" s="24">
        <f>Arkusz1!M16</f>
        <v>0</v>
      </c>
      <c r="K16" s="24">
        <f>Arkusz1!N16</f>
        <v>95.02</v>
      </c>
      <c r="L16" s="24">
        <f>Arkusz1!O16</f>
        <v>118.67</v>
      </c>
      <c r="M16" s="24">
        <f>Arkusz1!P16</f>
        <v>0</v>
      </c>
      <c r="N16" s="24">
        <f>Arkusz1!Q16</f>
        <v>71.66</v>
      </c>
      <c r="O16">
        <f>Arkusz1!R16*1000/Arkusz1!$AY16</f>
        <v>0</v>
      </c>
      <c r="P16">
        <f>Arkusz1!S16*1000/Arkusz1!$AY16</f>
        <v>0.24868662376822406</v>
      </c>
      <c r="Q16">
        <f>Arkusz1!T16*1000/Arkusz1!$AY16</f>
        <v>3.5852321593252303</v>
      </c>
      <c r="R16">
        <f>Arkusz1!U16*1000/Arkusz1!$AY16</f>
        <v>0.10361942657009336</v>
      </c>
      <c r="S16">
        <f>Arkusz1!V16/Arkusz1!$AZ16</f>
        <v>0.3555278343516633</v>
      </c>
      <c r="V16">
        <f>Arkusz1!Y16*1000/Arkusz1!$AY16</f>
        <v>0.21760079579719604</v>
      </c>
      <c r="W16">
        <f>Arkusz1!Z16/10</f>
        <v>1.22</v>
      </c>
      <c r="X16">
        <f>Arkusz1!AA16/10</f>
        <v>2.8899999999999997</v>
      </c>
      <c r="Z16">
        <f>Arkusz1!AC16/100</f>
        <v>0.74099999999999999</v>
      </c>
      <c r="AA16" s="3">
        <f>Arkusz1!AD16</f>
        <v>14.28</v>
      </c>
      <c r="AB16" s="3">
        <f>Arkusz1!AE16</f>
        <v>15</v>
      </c>
      <c r="AC16" s="3">
        <f>Arkusz1!AF16</f>
        <v>4</v>
      </c>
      <c r="AD16" s="3">
        <f>Arkusz1!AG16</f>
        <v>11</v>
      </c>
      <c r="AE16" s="3">
        <f>Arkusz1!AH16/10</f>
        <v>3.1</v>
      </c>
      <c r="AF16">
        <f>Arkusz1!AI16*1000/Arkusz1!$AY16</f>
        <v>22.557949164309324</v>
      </c>
      <c r="AG16">
        <f>Arkusz1!AJ16/100</f>
        <v>7.2000000000000008E-2</v>
      </c>
      <c r="AH16">
        <f>Arkusz1!AK16/100</f>
        <v>4.2999999999999997E-2</v>
      </c>
      <c r="AI16">
        <f>Arkusz1!AL16/100</f>
        <v>1689.83</v>
      </c>
      <c r="AJ16">
        <f>Arkusz1!AM16/100</f>
        <v>1E-3</v>
      </c>
      <c r="AK16">
        <f>Arkusz1!AN16/100</f>
        <v>0.98799999999999999</v>
      </c>
      <c r="AL16">
        <f>Arkusz1!AO16/100</f>
        <v>0.995</v>
      </c>
      <c r="AN16" s="28">
        <f>Arkusz1!AQ16*1000/Arkusz1!AY16</f>
        <v>6.7041768990850406</v>
      </c>
      <c r="AO16" s="7">
        <f>Arkusz1!AR16</f>
        <v>4858.33</v>
      </c>
      <c r="AQ16" s="7">
        <f>Arkusz1!AT16</f>
        <v>54</v>
      </c>
      <c r="AR16" s="27">
        <f>Arkusz1!AU16*1000/Arkusz1!AY16</f>
        <v>0.39375382096635475</v>
      </c>
    </row>
    <row r="17" spans="1:44" ht="16" customHeight="1">
      <c r="A17" t="str">
        <f>Arkusz1!A17</f>
        <v>0415000</v>
      </c>
      <c r="B17" t="str">
        <f>Arkusz1!B17</f>
        <v>Powiat toruński</v>
      </c>
      <c r="C17">
        <f>Arkusz1!F17</f>
        <v>0.5033333333333333</v>
      </c>
      <c r="E17" s="24">
        <f>Arkusz1!H17</f>
        <v>28.4</v>
      </c>
      <c r="F17" s="24">
        <f>Arkusz1!I17</f>
        <v>302.39999999999998</v>
      </c>
      <c r="G17" s="24">
        <f>Arkusz1!J17</f>
        <v>4.37</v>
      </c>
      <c r="H17" s="24">
        <f>Arkusz1!K17</f>
        <v>92.07</v>
      </c>
      <c r="I17" s="24">
        <f>Arkusz1!L17</f>
        <v>0</v>
      </c>
      <c r="J17" s="24">
        <f>Arkusz1!M17</f>
        <v>0</v>
      </c>
      <c r="K17" s="24">
        <f>Arkusz1!N17</f>
        <v>105.98</v>
      </c>
      <c r="L17" s="24">
        <f>Arkusz1!O17</f>
        <v>107.47</v>
      </c>
      <c r="M17" s="24">
        <f>Arkusz1!P17</f>
        <v>0</v>
      </c>
      <c r="N17" s="24">
        <f>Arkusz1!Q17</f>
        <v>71.319999999999993</v>
      </c>
      <c r="O17">
        <f>Arkusz1!R17*1000/Arkusz1!$AY17</f>
        <v>0</v>
      </c>
      <c r="P17">
        <f>Arkusz1!S17*1000/Arkusz1!$AY17</f>
        <v>0.2334015584042515</v>
      </c>
      <c r="Q17">
        <f>Arkusz1!T17*1000/Arkusz1!$AY17</f>
        <v>2.5674171424467667</v>
      </c>
      <c r="R17">
        <f>Arkusz1!U17*1000/Arkusz1!$AY17</f>
        <v>6.2838881108836939E-2</v>
      </c>
      <c r="S17">
        <f>Arkusz1!V17/Arkusz1!$AZ17</f>
        <v>0.33682146341463415</v>
      </c>
      <c r="V17">
        <f>Arkusz1!Y17*1000/Arkusz1!$AY17</f>
        <v>0.17953966031096269</v>
      </c>
      <c r="W17">
        <f>Arkusz1!Z17/10</f>
        <v>0.55999999999999994</v>
      </c>
      <c r="X17">
        <f>Arkusz1!AA17/10</f>
        <v>1.33</v>
      </c>
      <c r="Z17">
        <f>Arkusz1!AC17/100</f>
        <v>0.73499999999999999</v>
      </c>
      <c r="AA17" s="3">
        <f>Arkusz1!AD17</f>
        <v>13.98</v>
      </c>
      <c r="AB17" s="3">
        <f>Arkusz1!AE17</f>
        <v>12</v>
      </c>
      <c r="AC17" s="3">
        <f>Arkusz1!AF17</f>
        <v>3</v>
      </c>
      <c r="AD17" s="3">
        <f>Arkusz1!AG17</f>
        <v>9</v>
      </c>
      <c r="AE17" s="3">
        <f>Arkusz1!AH17/10</f>
        <v>7.56</v>
      </c>
      <c r="AF17">
        <f>Arkusz1!AI17*1000/Arkusz1!$AY17</f>
        <v>18.348953283780386</v>
      </c>
      <c r="AG17">
        <f>Arkusz1!AJ17/100</f>
        <v>0.105</v>
      </c>
      <c r="AH17">
        <f>Arkusz1!AK17/100</f>
        <v>5.5999999999999994E-2</v>
      </c>
      <c r="AI17">
        <f>Arkusz1!AL17/100</f>
        <v>1844.02</v>
      </c>
      <c r="AJ17">
        <f>Arkusz1!AM17/100</f>
        <v>0</v>
      </c>
      <c r="AK17">
        <f>Arkusz1!AN17/100</f>
        <v>0.997</v>
      </c>
      <c r="AL17">
        <f>Arkusz1!AO17/100</f>
        <v>1</v>
      </c>
      <c r="AN17" s="28">
        <f>Arkusz1!AQ17*1000/Arkusz1!AY17</f>
        <v>5.8889008581995759</v>
      </c>
      <c r="AO17" s="7">
        <f>Arkusz1!AR17</f>
        <v>4394.7</v>
      </c>
      <c r="AQ17" s="7">
        <f>Arkusz1!AT17</f>
        <v>113</v>
      </c>
      <c r="AR17" s="27">
        <f>Arkusz1!AU17*1000/Arkusz1!AY17</f>
        <v>0.35907932062192538</v>
      </c>
    </row>
    <row r="18" spans="1:44" ht="16" customHeight="1">
      <c r="A18" t="str">
        <f>Arkusz1!A18</f>
        <v>0416000</v>
      </c>
      <c r="B18" t="str">
        <f>Arkusz1!B18</f>
        <v>Powiat tucholski</v>
      </c>
      <c r="C18">
        <f>Arkusz1!F18</f>
        <v>0.44</v>
      </c>
      <c r="E18" s="24">
        <f>Arkusz1!H18</f>
        <v>26</v>
      </c>
      <c r="F18" s="24">
        <f>Arkusz1!I18</f>
        <v>316</v>
      </c>
      <c r="G18" s="24">
        <f>Arkusz1!J18</f>
        <v>4.38</v>
      </c>
      <c r="H18" s="24">
        <f>Arkusz1!K18</f>
        <v>94.12</v>
      </c>
      <c r="I18" s="24">
        <f>Arkusz1!L18</f>
        <v>191.25</v>
      </c>
      <c r="J18" s="24">
        <f>Arkusz1!M18</f>
        <v>0</v>
      </c>
      <c r="K18" s="24">
        <f>Arkusz1!N18</f>
        <v>116.71</v>
      </c>
      <c r="L18" s="24">
        <f>Arkusz1!O18</f>
        <v>0</v>
      </c>
      <c r="M18" s="24">
        <f>Arkusz1!P18</f>
        <v>0</v>
      </c>
      <c r="N18" s="24">
        <f>Arkusz1!Q18</f>
        <v>93.42</v>
      </c>
      <c r="O18">
        <f>Arkusz1!R18*1000/Arkusz1!$AY18</f>
        <v>0</v>
      </c>
      <c r="P18">
        <f>Arkusz1!S18*1000/Arkusz1!$AY18</f>
        <v>0.18966134912439678</v>
      </c>
      <c r="Q18">
        <f>Arkusz1!T18*1000/Arkusz1!$AY18</f>
        <v>2.8238467536299074</v>
      </c>
      <c r="R18">
        <f>Arkusz1!U18*1000/Arkusz1!$AY18</f>
        <v>0.25288179883252904</v>
      </c>
      <c r="S18">
        <f>Arkusz1!V18/Arkusz1!$AZ18</f>
        <v>0.48700548837209301</v>
      </c>
      <c r="V18">
        <f>Arkusz1!Y18*1000/Arkusz1!$AY18</f>
        <v>0.23180831559648493</v>
      </c>
      <c r="W18">
        <f>Arkusz1!Z18/10</f>
        <v>1.1599999999999999</v>
      </c>
      <c r="X18">
        <f>Arkusz1!AA18/10</f>
        <v>2.87</v>
      </c>
      <c r="Z18">
        <f>Arkusz1!AC18/100</f>
        <v>0.79099999999999993</v>
      </c>
      <c r="AA18" s="3">
        <f>Arkusz1!AD18</f>
        <v>12.53</v>
      </c>
      <c r="AB18" s="3">
        <f>Arkusz1!AE18</f>
        <v>16</v>
      </c>
      <c r="AC18" s="3">
        <f>Arkusz1!AF18</f>
        <v>3</v>
      </c>
      <c r="AD18" s="3">
        <f>Arkusz1!AG18</f>
        <v>13</v>
      </c>
      <c r="AE18" s="3">
        <f>Arkusz1!AH18/10</f>
        <v>3.08</v>
      </c>
      <c r="AF18">
        <f>Arkusz1!AI18*1000/Arkusz1!$AY18</f>
        <v>15.130760963479654</v>
      </c>
      <c r="AG18">
        <f>Arkusz1!AJ18/100</f>
        <v>0.11</v>
      </c>
      <c r="AH18">
        <f>Arkusz1!AK18/100</f>
        <v>7.2000000000000008E-2</v>
      </c>
      <c r="AI18">
        <f>Arkusz1!AL18/100</f>
        <v>1361.78</v>
      </c>
      <c r="AJ18">
        <f>Arkusz1!AM18/100</f>
        <v>0</v>
      </c>
      <c r="AK18">
        <f>Arkusz1!AN18/100</f>
        <v>0.9840000000000001</v>
      </c>
      <c r="AL18">
        <f>Arkusz1!AO18/100</f>
        <v>0.98299999999999998</v>
      </c>
      <c r="AN18" s="28">
        <f>Arkusz1!AQ18*1000/Arkusz1!AY18</f>
        <v>6.258824521105093</v>
      </c>
      <c r="AO18" s="7">
        <f>Arkusz1!AR18</f>
        <v>4208.91</v>
      </c>
      <c r="AQ18" s="7">
        <f>Arkusz1!AT18</f>
        <v>133</v>
      </c>
      <c r="AR18" s="27">
        <f>Arkusz1!AU18*1000/Arkusz1!AY18</f>
        <v>0.29502876530461719</v>
      </c>
    </row>
    <row r="19" spans="1:44" ht="16" customHeight="1">
      <c r="A19" t="str">
        <f>Arkusz1!A19</f>
        <v>0417000</v>
      </c>
      <c r="B19" t="str">
        <f>Arkusz1!B19</f>
        <v>Powiat wąbrzeski</v>
      </c>
      <c r="C19">
        <f>Arkusz1!F19</f>
        <v>0.41</v>
      </c>
      <c r="E19" s="24">
        <f>Arkusz1!H19</f>
        <v>25.3</v>
      </c>
      <c r="F19" s="24">
        <f>Arkusz1!I19</f>
        <v>348.5</v>
      </c>
      <c r="G19" s="24">
        <f>Arkusz1!J19</f>
        <v>3.87</v>
      </c>
      <c r="H19" s="24">
        <f>Arkusz1!K19</f>
        <v>151.44999999999999</v>
      </c>
      <c r="I19" s="24">
        <f>Arkusz1!L19</f>
        <v>0</v>
      </c>
      <c r="J19" s="24">
        <f>Arkusz1!M19</f>
        <v>0</v>
      </c>
      <c r="K19" s="24">
        <f>Arkusz1!N19</f>
        <v>101.57</v>
      </c>
      <c r="L19" s="24">
        <f>Arkusz1!O19</f>
        <v>68.069999999999993</v>
      </c>
      <c r="M19" s="24">
        <f>Arkusz1!P19</f>
        <v>0</v>
      </c>
      <c r="N19" s="24">
        <f>Arkusz1!Q19</f>
        <v>90.21</v>
      </c>
      <c r="O19">
        <f>Arkusz1!R19*1000/Arkusz1!$AY19</f>
        <v>0</v>
      </c>
      <c r="P19">
        <f>Arkusz1!S19*1000/Arkusz1!$AY19</f>
        <v>0.18061408789885611</v>
      </c>
      <c r="Q19">
        <f>Arkusz1!T19*1000/Arkusz1!$AY19</f>
        <v>5.0571944611679713</v>
      </c>
      <c r="R19">
        <f>Arkusz1!U19*1000/Arkusz1!$AY19</f>
        <v>6.0204695966285374E-2</v>
      </c>
      <c r="S19">
        <f>Arkusz1!V19/Arkusz1!$AZ19</f>
        <v>8.3964143426294824E-2</v>
      </c>
      <c r="V19">
        <f>Arkusz1!Y19*1000/Arkusz1!$AY19</f>
        <v>0.18061408789885611</v>
      </c>
      <c r="W19">
        <f>Arkusz1!Z19/10</f>
        <v>1.75</v>
      </c>
      <c r="X19">
        <f>Arkusz1!AA19/10</f>
        <v>3.19</v>
      </c>
      <c r="Z19">
        <f>Arkusz1!AC19/100</f>
        <v>0.78799999999999992</v>
      </c>
      <c r="AA19" s="3">
        <f>Arkusz1!AD19</f>
        <v>10.54</v>
      </c>
      <c r="AB19" s="3">
        <f>Arkusz1!AE19</f>
        <v>20</v>
      </c>
      <c r="AC19" s="3">
        <f>Arkusz1!AF19</f>
        <v>3</v>
      </c>
      <c r="AD19" s="3">
        <f>Arkusz1!AG19</f>
        <v>16</v>
      </c>
      <c r="AE19" s="3">
        <f>Arkusz1!AH19/10</f>
        <v>4.45</v>
      </c>
      <c r="AF19">
        <f>Arkusz1!AI19*1000/Arkusz1!$AY19</f>
        <v>19.205298013245034</v>
      </c>
      <c r="AG19">
        <f>Arkusz1!AJ19/100</f>
        <v>0.13</v>
      </c>
      <c r="AH19">
        <f>Arkusz1!AK19/100</f>
        <v>8.900000000000001E-2</v>
      </c>
      <c r="AI19">
        <f>Arkusz1!AL19/100</f>
        <v>1444.71</v>
      </c>
      <c r="AJ19">
        <f>Arkusz1!AM19/100</f>
        <v>0</v>
      </c>
      <c r="AK19">
        <f>Arkusz1!AN19/100</f>
        <v>0.97599999999999998</v>
      </c>
      <c r="AL19">
        <f>Arkusz1!AO19/100</f>
        <v>1</v>
      </c>
      <c r="AN19" s="28">
        <f>Arkusz1!AQ19*1000/Arkusz1!AY19</f>
        <v>10.385310054184226</v>
      </c>
      <c r="AO19" s="7">
        <f>Arkusz1!AR19</f>
        <v>4709.17</v>
      </c>
      <c r="AQ19" s="7">
        <f>Arkusz1!AT19</f>
        <v>29</v>
      </c>
      <c r="AR19" s="27">
        <f>Arkusz1!AU19*1000/Arkusz1!AY19</f>
        <v>0.48163756773028299</v>
      </c>
    </row>
    <row r="20" spans="1:44" ht="16" customHeight="1">
      <c r="A20" t="str">
        <f>Arkusz1!A20</f>
        <v>0418000</v>
      </c>
      <c r="B20" t="str">
        <f>Arkusz1!B20</f>
        <v>Powiat włocławski</v>
      </c>
      <c r="C20">
        <f>Arkusz1!F20</f>
        <v>0.47666666666666663</v>
      </c>
      <c r="E20" s="24">
        <f>Arkusz1!H20</f>
        <v>27.7</v>
      </c>
      <c r="F20" s="24">
        <f>Arkusz1!I20</f>
        <v>330.3</v>
      </c>
      <c r="G20" s="24">
        <f>Arkusz1!J20</f>
        <v>4.0599999999999996</v>
      </c>
      <c r="H20" s="24">
        <f>Arkusz1!K20</f>
        <v>52.05</v>
      </c>
      <c r="I20" s="24">
        <f>Arkusz1!L20</f>
        <v>11.59</v>
      </c>
      <c r="J20" s="24">
        <f>Arkusz1!M20</f>
        <v>0</v>
      </c>
      <c r="K20" s="24">
        <f>Arkusz1!N20</f>
        <v>98.71</v>
      </c>
      <c r="L20" s="24">
        <f>Arkusz1!O20</f>
        <v>0</v>
      </c>
      <c r="M20" s="24">
        <f>Arkusz1!P20</f>
        <v>0</v>
      </c>
      <c r="N20" s="24">
        <f>Arkusz1!Q20</f>
        <v>85.47</v>
      </c>
      <c r="O20">
        <f>Arkusz1!R20*1000/Arkusz1!$AY20</f>
        <v>0</v>
      </c>
      <c r="P20">
        <f>Arkusz1!S20*1000/Arkusz1!$AY20</f>
        <v>0.1794666251899355</v>
      </c>
      <c r="Q20">
        <f>Arkusz1!T20*1000/Arkusz1!$AY20</f>
        <v>1.7827018102200261</v>
      </c>
      <c r="R20">
        <f>Arkusz1!U20*1000/Arkusz1!$AY20</f>
        <v>8.3751091755303236E-2</v>
      </c>
      <c r="S20">
        <f>Arkusz1!V20/Arkusz1!$AZ20</f>
        <v>0.18798559782608695</v>
      </c>
      <c r="V20">
        <f>Arkusz1!Y20*1000/Arkusz1!$AY20</f>
        <v>0.28714660030389683</v>
      </c>
      <c r="W20">
        <f>Arkusz1!Z20/10</f>
        <v>0.5</v>
      </c>
      <c r="X20">
        <f>Arkusz1!AA20/10</f>
        <v>1.46</v>
      </c>
      <c r="Z20">
        <f>Arkusz1!AC20/100</f>
        <v>0.625</v>
      </c>
      <c r="AA20" s="3">
        <f>Arkusz1!AD20</f>
        <v>12.19</v>
      </c>
      <c r="AB20" s="3">
        <f>Arkusz1!AE20</f>
        <v>15</v>
      </c>
      <c r="AC20" s="3">
        <f>Arkusz1!AF20</f>
        <v>4</v>
      </c>
      <c r="AD20" s="3">
        <f>Arkusz1!AG20</f>
        <v>11</v>
      </c>
      <c r="AE20" s="3">
        <f>Arkusz1!AH20/10</f>
        <v>2.79</v>
      </c>
      <c r="AF20">
        <f>Arkusz1!AI20*1000/Arkusz1!$AY20</f>
        <v>14.919658774123306</v>
      </c>
      <c r="AG20">
        <f>Arkusz1!AJ20/100</f>
        <v>0.14599999999999999</v>
      </c>
      <c r="AH20">
        <f>Arkusz1!AK20/100</f>
        <v>0.1</v>
      </c>
      <c r="AI20">
        <f>Arkusz1!AL20/100</f>
        <v>1051.6199999999999</v>
      </c>
      <c r="AJ20">
        <f>Arkusz1!AM20/100</f>
        <v>0</v>
      </c>
      <c r="AK20">
        <f>Arkusz1!AN20/100</f>
        <v>0.99299999999999999</v>
      </c>
      <c r="AL20">
        <f>Arkusz1!AO20/100</f>
        <v>0.998</v>
      </c>
      <c r="AN20" s="28">
        <f>Arkusz1!AQ20*1000/Arkusz1!AY20</f>
        <v>9.0810112346107363</v>
      </c>
      <c r="AO20" s="7">
        <f>Arkusz1!AR20</f>
        <v>4383.49</v>
      </c>
      <c r="AQ20" s="7">
        <f>Arkusz1!AT20</f>
        <v>67</v>
      </c>
      <c r="AR20" s="27">
        <f>Arkusz1!AU20*1000/Arkusz1!AY20</f>
        <v>0.53839987556980651</v>
      </c>
    </row>
    <row r="21" spans="1:44" ht="16" customHeight="1">
      <c r="A21" t="str">
        <f>Arkusz1!A21</f>
        <v>0419000</v>
      </c>
      <c r="B21" t="str">
        <f>Arkusz1!B21</f>
        <v>Powiat żniński</v>
      </c>
      <c r="C21">
        <f>Arkusz1!F21</f>
        <v>0.46</v>
      </c>
      <c r="E21" s="24">
        <f>Arkusz1!H21</f>
        <v>24.8</v>
      </c>
      <c r="F21" s="24">
        <f>Arkusz1!I21</f>
        <v>326.8</v>
      </c>
      <c r="G21" s="24">
        <f>Arkusz1!J21</f>
        <v>4.01</v>
      </c>
      <c r="H21" s="24">
        <f>Arkusz1!K21</f>
        <v>95.55</v>
      </c>
      <c r="I21" s="24">
        <f>Arkusz1!L21</f>
        <v>0</v>
      </c>
      <c r="J21" s="24">
        <f>Arkusz1!M21</f>
        <v>0</v>
      </c>
      <c r="K21" s="24">
        <f>Arkusz1!N21</f>
        <v>108.33</v>
      </c>
      <c r="L21" s="24">
        <f>Arkusz1!O21</f>
        <v>0</v>
      </c>
      <c r="M21" s="24">
        <f>Arkusz1!P21</f>
        <v>0</v>
      </c>
      <c r="N21" s="24">
        <f>Arkusz1!Q21</f>
        <v>97.42</v>
      </c>
      <c r="O21">
        <f>Arkusz1!R21*1000/Arkusz1!$AY21</f>
        <v>0</v>
      </c>
      <c r="P21">
        <f>Arkusz1!S21*1000/Arkusz1!$AY21</f>
        <v>0.2331477865532014</v>
      </c>
      <c r="Q21">
        <f>Arkusz1!T21*1000/Arkusz1!$AY21</f>
        <v>7.7521639028939466</v>
      </c>
      <c r="R21">
        <f>Arkusz1!U21*1000/Arkusz1!$AY21</f>
        <v>0.32057820651065194</v>
      </c>
      <c r="S21">
        <f>Arkusz1!V21/Arkusz1!$AZ21</f>
        <v>0.17220812182741116</v>
      </c>
      <c r="V21">
        <f>Arkusz1!Y21*1000/Arkusz1!$AY21</f>
        <v>0.32057820651065194</v>
      </c>
      <c r="W21">
        <f>Arkusz1!Z21/10</f>
        <v>1.52</v>
      </c>
      <c r="X21">
        <f>Arkusz1!AA21/10</f>
        <v>3.44</v>
      </c>
      <c r="Z21">
        <f>Arkusz1!AC21/100</f>
        <v>0.82700000000000007</v>
      </c>
      <c r="AA21" s="3">
        <f>Arkusz1!AD21</f>
        <v>14.37</v>
      </c>
      <c r="AB21" s="3">
        <f>Arkusz1!AE21</f>
        <v>14</v>
      </c>
      <c r="AC21" s="3">
        <f>Arkusz1!AF21</f>
        <v>2</v>
      </c>
      <c r="AD21" s="3">
        <f>Arkusz1!AG21</f>
        <v>11</v>
      </c>
      <c r="AE21" s="3">
        <f>Arkusz1!AH21/10</f>
        <v>4.58</v>
      </c>
      <c r="AF21">
        <f>Arkusz1!AI21*1000/Arkusz1!$AY21</f>
        <v>16.334916795383673</v>
      </c>
      <c r="AG21">
        <f>Arkusz1!AJ21/100</f>
        <v>0.10199999999999999</v>
      </c>
      <c r="AH21">
        <f>Arkusz1!AK21/100</f>
        <v>6.0999999999999999E-2</v>
      </c>
      <c r="AI21">
        <f>Arkusz1!AL21/100</f>
        <v>1425.4</v>
      </c>
      <c r="AJ21">
        <f>Arkusz1!AM21/100</f>
        <v>1E-3</v>
      </c>
      <c r="AK21">
        <f>Arkusz1!AN21/100</f>
        <v>0.99099999999999999</v>
      </c>
      <c r="AL21">
        <f>Arkusz1!AO21/100</f>
        <v>1</v>
      </c>
      <c r="AN21" s="28">
        <f>Arkusz1!AQ21*1000/Arkusz1!AY21</f>
        <v>7.3587270130854199</v>
      </c>
      <c r="AO21" s="7">
        <f>Arkusz1!AR21</f>
        <v>4285.37</v>
      </c>
      <c r="AQ21" s="7">
        <f>Arkusz1!AT21</f>
        <v>49</v>
      </c>
      <c r="AR21" s="27">
        <f>Arkusz1!AU21*1000/Arkusz1!AY21</f>
        <v>0.53915425640427828</v>
      </c>
    </row>
    <row r="22" spans="1:44" ht="16" customHeight="1">
      <c r="A22" t="str">
        <f>Arkusz1!A22</f>
        <v>0461000</v>
      </c>
      <c r="B22" t="str">
        <f>Arkusz1!B22</f>
        <v>Powiat m.Bydgoszcz</v>
      </c>
      <c r="C22">
        <f>Arkusz1!F22</f>
        <v>0.54999999999999993</v>
      </c>
      <c r="E22" s="24">
        <f>Arkusz1!H22</f>
        <v>26</v>
      </c>
      <c r="F22" s="24">
        <f>Arkusz1!I22</f>
        <v>454.8</v>
      </c>
      <c r="G22" s="24">
        <f>Arkusz1!J22</f>
        <v>3.42</v>
      </c>
      <c r="H22" s="24">
        <f>Arkusz1!K22</f>
        <v>115.73</v>
      </c>
      <c r="I22" s="24">
        <f>Arkusz1!L22</f>
        <v>73.540000000000006</v>
      </c>
      <c r="J22" s="24">
        <f>Arkusz1!M22</f>
        <v>0</v>
      </c>
      <c r="K22" s="24">
        <f>Arkusz1!N22</f>
        <v>108.37</v>
      </c>
      <c r="L22" s="24">
        <f>Arkusz1!O22</f>
        <v>92.36</v>
      </c>
      <c r="M22" s="24">
        <f>Arkusz1!P22</f>
        <v>148.21</v>
      </c>
      <c r="N22" s="24">
        <f>Arkusz1!Q22</f>
        <v>98.88</v>
      </c>
      <c r="O22">
        <f>Arkusz1!R22*1000/Arkusz1!$AY22</f>
        <v>3.2441870067361121E-2</v>
      </c>
      <c r="P22">
        <f>Arkusz1!S22*1000/Arkusz1!$AY22</f>
        <v>0.24773791687803037</v>
      </c>
      <c r="Q22">
        <f>Arkusz1!T22*1000/Arkusz1!$AY22</f>
        <v>0.72846744605801783</v>
      </c>
      <c r="R22">
        <f>Arkusz1!U22*1000/Arkusz1!$AY22</f>
        <v>2.3594087321717177E-2</v>
      </c>
      <c r="S22">
        <f>Arkusz1!V22/Arkusz1!$AZ22</f>
        <v>0.27595511363636366</v>
      </c>
      <c r="V22">
        <f>Arkusz1!Y22*1000/Arkusz1!$AY22</f>
        <v>0.35391130982575769</v>
      </c>
      <c r="W22">
        <f>Arkusz1!Z22/10</f>
        <v>6.55</v>
      </c>
      <c r="X22">
        <f>Arkusz1!AA22/10</f>
        <v>13.84</v>
      </c>
      <c r="Z22">
        <f>Arkusz1!AC22/100</f>
        <v>0.746</v>
      </c>
      <c r="AA22" s="3">
        <f>Arkusz1!AD22</f>
        <v>21.38</v>
      </c>
      <c r="AB22" s="3">
        <f>Arkusz1!AE22</f>
        <v>8</v>
      </c>
      <c r="AC22" s="3">
        <f>Arkusz1!AF22</f>
        <v>2</v>
      </c>
      <c r="AD22" s="3">
        <f>Arkusz1!AG22</f>
        <v>5</v>
      </c>
      <c r="AE22" s="3">
        <f>Arkusz1!AH22/10</f>
        <v>4.87</v>
      </c>
      <c r="AF22">
        <f>Arkusz1!AI22*1000/Arkusz1!$AY22</f>
        <v>30.69000908372362</v>
      </c>
      <c r="AG22">
        <f>Arkusz1!AJ22/100</f>
        <v>3.6000000000000004E-2</v>
      </c>
      <c r="AH22">
        <f>Arkusz1!AK22/100</f>
        <v>0.03</v>
      </c>
      <c r="AI22">
        <f>Arkusz1!AL22/100</f>
        <v>2665.15</v>
      </c>
      <c r="AJ22">
        <f>Arkusz1!AM22/100</f>
        <v>4.4999999999999998E-2</v>
      </c>
      <c r="AK22">
        <f>Arkusz1!AN22/100</f>
        <v>0.97599999999999998</v>
      </c>
      <c r="AL22">
        <f>Arkusz1!AO22/100</f>
        <v>0.94299999999999995</v>
      </c>
      <c r="AN22" s="28">
        <f>Arkusz1!AQ22*1000/Arkusz1!AY22</f>
        <v>2.8991234796559984</v>
      </c>
      <c r="AO22" s="7">
        <f>Arkusz1!AR22</f>
        <v>5252.17</v>
      </c>
      <c r="AQ22" s="7">
        <f>Arkusz1!AT22</f>
        <v>242</v>
      </c>
      <c r="AR22" s="27">
        <f>Arkusz1!AU22*1000/Arkusz1!AY22</f>
        <v>0.40994726721483599</v>
      </c>
    </row>
    <row r="23" spans="1:44" ht="16" customHeight="1">
      <c r="A23" t="str">
        <f>Arkusz1!A23</f>
        <v>0462000</v>
      </c>
      <c r="B23" t="str">
        <f>Arkusz1!B23</f>
        <v>Powiat m.Grudziądz</v>
      </c>
      <c r="C23">
        <f>Arkusz1!F23</f>
        <v>0.47000000000000003</v>
      </c>
      <c r="E23" s="24">
        <f>Arkusz1!H23</f>
        <v>24.7</v>
      </c>
      <c r="F23" s="24">
        <f>Arkusz1!I23</f>
        <v>434.9</v>
      </c>
      <c r="G23" s="24">
        <f>Arkusz1!J23</f>
        <v>3.46</v>
      </c>
      <c r="H23" s="24">
        <f>Arkusz1!K23</f>
        <v>102.55</v>
      </c>
      <c r="I23" s="24">
        <f>Arkusz1!L23</f>
        <v>0</v>
      </c>
      <c r="J23" s="24">
        <f>Arkusz1!M23</f>
        <v>0</v>
      </c>
      <c r="K23" s="24">
        <f>Arkusz1!N23</f>
        <v>122.78</v>
      </c>
      <c r="L23" s="24">
        <f>Arkusz1!O23</f>
        <v>21.15</v>
      </c>
      <c r="M23" s="24">
        <f>Arkusz1!P23</f>
        <v>0</v>
      </c>
      <c r="N23" s="24">
        <f>Arkusz1!Q23</f>
        <v>81.62</v>
      </c>
      <c r="O23">
        <f>Arkusz1!R23*1000/Arkusz1!$AY23</f>
        <v>3.2862666914962375E-2</v>
      </c>
      <c r="P23">
        <f>Arkusz1!S23*1000/Arkusz1!$AY23</f>
        <v>0.32862666914962374</v>
      </c>
      <c r="Q23">
        <f>Arkusz1!T23*1000/Arkusz1!$AY23</f>
        <v>1.3583235658184447</v>
      </c>
      <c r="R23">
        <f>Arkusz1!U23*1000/Arkusz1!$AY23</f>
        <v>1.0954222304987457E-2</v>
      </c>
      <c r="S23">
        <f>Arkusz1!V23/Arkusz1!$AZ23</f>
        <v>0.18942241379310346</v>
      </c>
      <c r="V23">
        <f>Arkusz1!Y23*1000/Arkusz1!$AY23</f>
        <v>0.36148933606458611</v>
      </c>
      <c r="W23">
        <f>Arkusz1!Z23/10</f>
        <v>3.9200000000000004</v>
      </c>
      <c r="X23">
        <f>Arkusz1!AA23/10</f>
        <v>7.3</v>
      </c>
      <c r="Z23">
        <f>Arkusz1!AC23/100</f>
        <v>0.60499999999999998</v>
      </c>
      <c r="AA23" s="3">
        <f>Arkusz1!AD23</f>
        <v>22.15</v>
      </c>
      <c r="AB23" s="3">
        <f>Arkusz1!AE23</f>
        <v>12</v>
      </c>
      <c r="AC23" s="3">
        <f>Arkusz1!AF23</f>
        <v>3</v>
      </c>
      <c r="AD23" s="3">
        <f>Arkusz1!AG23</f>
        <v>9</v>
      </c>
      <c r="AE23" s="3">
        <f>Arkusz1!AH23/10</f>
        <v>4.58</v>
      </c>
      <c r="AF23">
        <f>Arkusz1!AI23*1000/Arkusz1!$AY23</f>
        <v>32.139688242833202</v>
      </c>
      <c r="AG23">
        <f>Arkusz1!AJ23/100</f>
        <v>0.11699999999999999</v>
      </c>
      <c r="AH23">
        <f>Arkusz1!AK23/100</f>
        <v>7.400000000000001E-2</v>
      </c>
      <c r="AI23">
        <f>Arkusz1!AL23/100</f>
        <v>1781.38</v>
      </c>
      <c r="AJ23">
        <f>Arkusz1!AM23/100</f>
        <v>5.2000000000000005E-2</v>
      </c>
      <c r="AK23">
        <f>Arkusz1!AN23/100</f>
        <v>0.98299999999999998</v>
      </c>
      <c r="AL23">
        <f>Arkusz1!AO23/100</f>
        <v>1</v>
      </c>
      <c r="AN23" s="28">
        <f>Arkusz1!AQ23*1000/Arkusz1!AY23</f>
        <v>3.5929849160358862</v>
      </c>
      <c r="AO23" s="7">
        <f>Arkusz1!AR23</f>
        <v>4414.17</v>
      </c>
      <c r="AQ23" s="7">
        <f>Arkusz1!AT23</f>
        <v>192</v>
      </c>
      <c r="AR23" s="27">
        <f>Arkusz1!AU23*1000/Arkusz1!AY23</f>
        <v>0.2081302237947617</v>
      </c>
    </row>
    <row r="24" spans="1:44" ht="16" customHeight="1">
      <c r="A24" t="str">
        <f>Arkusz1!A24</f>
        <v>0463000</v>
      </c>
      <c r="B24" t="str">
        <f>Arkusz1!B24</f>
        <v>Powiat m.Toruń</v>
      </c>
      <c r="C24">
        <f>Arkusz1!F24</f>
        <v>0.58666666666666656</v>
      </c>
      <c r="E24" s="24">
        <f>Arkusz1!H24</f>
        <v>27.8</v>
      </c>
      <c r="F24" s="24">
        <f>Arkusz1!I24</f>
        <v>473</v>
      </c>
      <c r="G24" s="24">
        <f>Arkusz1!J24</f>
        <v>3.46</v>
      </c>
      <c r="H24" s="24">
        <f>Arkusz1!K24</f>
        <v>128.83000000000001</v>
      </c>
      <c r="I24" s="24">
        <f>Arkusz1!L24</f>
        <v>0</v>
      </c>
      <c r="J24" s="24">
        <f>Arkusz1!M24</f>
        <v>0</v>
      </c>
      <c r="K24" s="24">
        <f>Arkusz1!N24</f>
        <v>108.12</v>
      </c>
      <c r="L24" s="24">
        <f>Arkusz1!O24</f>
        <v>70.67</v>
      </c>
      <c r="M24" s="24">
        <f>Arkusz1!P24</f>
        <v>0</v>
      </c>
      <c r="N24" s="24">
        <f>Arkusz1!Q24</f>
        <v>85.79</v>
      </c>
      <c r="O24">
        <f>Arkusz1!R24*1000/Arkusz1!$AY24</f>
        <v>3.5211090487472396E-2</v>
      </c>
      <c r="P24">
        <f>Arkusz1!S24*1000/Arkusz1!$AY24</f>
        <v>0.31186965860332694</v>
      </c>
      <c r="Q24">
        <f>Arkusz1!T24*1000/Arkusz1!$AY24</f>
        <v>2.9879125356512293</v>
      </c>
      <c r="R24">
        <f>Arkusz1!U24*1000/Arkusz1!$AY24</f>
        <v>4.5271402055321652E-2</v>
      </c>
      <c r="S24">
        <f>Arkusz1!V24/Arkusz1!$AZ24</f>
        <v>0.24584913793103447</v>
      </c>
      <c r="V24">
        <f>Arkusz1!Y24*1000/Arkusz1!$AY24</f>
        <v>0.35714106065864859</v>
      </c>
      <c r="W24">
        <f>Arkusz1!Z24/10</f>
        <v>4.1899999999999995</v>
      </c>
      <c r="X24">
        <f>Arkusz1!AA24/10</f>
        <v>8.35</v>
      </c>
      <c r="Z24">
        <f>Arkusz1!AC24/100</f>
        <v>0.64800000000000002</v>
      </c>
      <c r="AA24" s="3">
        <f>Arkusz1!AD24</f>
        <v>23.44</v>
      </c>
      <c r="AB24" s="3">
        <f>Arkusz1!AE24</f>
        <v>13</v>
      </c>
      <c r="AC24" s="3">
        <f>Arkusz1!AF24</f>
        <v>2</v>
      </c>
      <c r="AD24" s="3">
        <f>Arkusz1!AG24</f>
        <v>9</v>
      </c>
      <c r="AE24" s="3">
        <f>Arkusz1!AH24/10</f>
        <v>9.73</v>
      </c>
      <c r="AF24">
        <f>Arkusz1!AI24*1000/Arkusz1!$AY24</f>
        <v>20.794664010744413</v>
      </c>
      <c r="AG24">
        <f>Arkusz1!AJ24/100</f>
        <v>4.7E-2</v>
      </c>
      <c r="AH24">
        <f>Arkusz1!AK24/100</f>
        <v>3.7000000000000005E-2</v>
      </c>
      <c r="AI24">
        <f>Arkusz1!AL24/100</f>
        <v>3108.01</v>
      </c>
      <c r="AJ24">
        <f>Arkusz1!AM24/100</f>
        <v>3.6000000000000004E-2</v>
      </c>
      <c r="AK24">
        <f>Arkusz1!AN24/100</f>
        <v>0.96900000000000008</v>
      </c>
      <c r="AL24">
        <f>Arkusz1!AO24/100</f>
        <v>0.94299999999999995</v>
      </c>
      <c r="AN24" s="28">
        <f>Arkusz1!AQ24*1000/Arkusz1!AY24</f>
        <v>3.5865010739382597</v>
      </c>
      <c r="AO24" s="7">
        <f>Arkusz1!AR24</f>
        <v>5331.63</v>
      </c>
      <c r="AQ24" s="7">
        <f>Arkusz1!AT24</f>
        <v>376</v>
      </c>
      <c r="AR24" s="27">
        <f>Arkusz1!AU24*1000/Arkusz1!AY24</f>
        <v>0.28168872389977917</v>
      </c>
    </row>
    <row r="25" spans="1:44" ht="16" customHeight="1">
      <c r="A25" t="str">
        <f>Arkusz1!A25</f>
        <v>0464000</v>
      </c>
      <c r="B25" t="str">
        <f>Arkusz1!B25</f>
        <v>Powiat m.Włocławek</v>
      </c>
      <c r="C25">
        <f>Arkusz1!F25</f>
        <v>0.49333333333333335</v>
      </c>
      <c r="E25" s="24">
        <f>Arkusz1!H25</f>
        <v>24.4</v>
      </c>
      <c r="F25" s="24">
        <f>Arkusz1!I25</f>
        <v>444.8</v>
      </c>
      <c r="G25" s="24">
        <f>Arkusz1!J25</f>
        <v>3.41</v>
      </c>
      <c r="H25" s="24">
        <f>Arkusz1!K25</f>
        <v>114.18</v>
      </c>
      <c r="I25" s="24">
        <f>Arkusz1!L25</f>
        <v>0</v>
      </c>
      <c r="J25" s="24">
        <f>Arkusz1!M25</f>
        <v>0</v>
      </c>
      <c r="K25" s="24">
        <f>Arkusz1!N25</f>
        <v>98.47</v>
      </c>
      <c r="L25" s="24">
        <f>Arkusz1!O25</f>
        <v>79.209999999999994</v>
      </c>
      <c r="M25" s="24">
        <f>Arkusz1!P25</f>
        <v>0</v>
      </c>
      <c r="N25" s="24">
        <f>Arkusz1!Q25</f>
        <v>100.86</v>
      </c>
      <c r="O25">
        <f>Arkusz1!R25*1000/Arkusz1!$AY25</f>
        <v>4.7537554668187869E-2</v>
      </c>
      <c r="P25">
        <f>Arkusz1!S25*1000/Arkusz1!$AY25</f>
        <v>0.2471952842745769</v>
      </c>
      <c r="Q25">
        <f>Arkusz1!T25*1000/Arkusz1!$AY25</f>
        <v>1.8349496101920517</v>
      </c>
      <c r="R25">
        <f>Arkusz1!U25*1000/Arkusz1!$AY25</f>
        <v>3.8030043734550295E-2</v>
      </c>
      <c r="S25">
        <f>Arkusz1!V25/Arkusz1!$AZ25</f>
        <v>0.24214285714285713</v>
      </c>
      <c r="V25">
        <f>Arkusz1!Y25*1000/Arkusz1!$AY25</f>
        <v>0.3707929264118654</v>
      </c>
      <c r="W25">
        <f>Arkusz1!Z25/10</f>
        <v>3.05</v>
      </c>
      <c r="X25">
        <f>Arkusz1!AA25/10</f>
        <v>6.8599999999999994</v>
      </c>
      <c r="Z25">
        <f>Arkusz1!AC25/100</f>
        <v>0.69799999999999995</v>
      </c>
      <c r="AA25" s="3">
        <f>Arkusz1!AD25</f>
        <v>30.83</v>
      </c>
      <c r="AB25" s="3">
        <f>Arkusz1!AE25</f>
        <v>17</v>
      </c>
      <c r="AC25" s="3">
        <f>Arkusz1!AF25</f>
        <v>3</v>
      </c>
      <c r="AD25" s="3">
        <f>Arkusz1!AG25</f>
        <v>13</v>
      </c>
      <c r="AE25" s="3">
        <f>Arkusz1!AH25/10</f>
        <v>1.8800000000000001</v>
      </c>
      <c r="AF25">
        <f>Arkusz1!AI25*1000/Arkusz1!$AY25</f>
        <v>37.877923559612093</v>
      </c>
      <c r="AG25">
        <f>Arkusz1!AJ25/100</f>
        <v>0.109</v>
      </c>
      <c r="AH25">
        <f>Arkusz1!AK25/100</f>
        <v>0.08</v>
      </c>
      <c r="AI25">
        <f>Arkusz1!AL25/100</f>
        <v>1862.46</v>
      </c>
      <c r="AJ25">
        <f>Arkusz1!AM25/100</f>
        <v>1.6E-2</v>
      </c>
      <c r="AK25">
        <f>Arkusz1!AN25/100</f>
        <v>0.98</v>
      </c>
      <c r="AL25">
        <f>Arkusz1!AO25/100</f>
        <v>1</v>
      </c>
      <c r="AN25" s="28">
        <f>Arkusz1!AQ25*1000/Arkusz1!AY25</f>
        <v>2.8617607910249099</v>
      </c>
      <c r="AO25" s="7">
        <f>Arkusz1!AR25</f>
        <v>4889.3</v>
      </c>
      <c r="AQ25" s="7">
        <f>Arkusz1!AT25</f>
        <v>202</v>
      </c>
      <c r="AR25" s="27">
        <f>Arkusz1!AU25*1000/Arkusz1!AY25</f>
        <v>0.31374786081003991</v>
      </c>
    </row>
    <row r="26" spans="1:44" ht="16" customHeight="1"/>
    <row r="27" spans="1:44" ht="16" customHeight="1"/>
    <row r="28" spans="1:44" ht="16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CE9D-DEA9-FA4A-9858-5F263741FC51}">
  <dimension ref="A1:AL24"/>
  <sheetViews>
    <sheetView tabSelected="1" workbookViewId="0">
      <selection sqref="A1:AL24"/>
    </sheetView>
  </sheetViews>
  <sheetFormatPr baseColWidth="10" defaultRowHeight="16"/>
  <cols>
    <col min="1" max="38" width="24" style="24" customWidth="1"/>
  </cols>
  <sheetData>
    <row r="1" spans="1:38" ht="85">
      <c r="A1" s="24" t="s">
        <v>0</v>
      </c>
      <c r="B1" s="24" t="s">
        <v>164</v>
      </c>
      <c r="C1" s="24" t="s">
        <v>175</v>
      </c>
      <c r="D1" s="24" t="s">
        <v>176</v>
      </c>
      <c r="E1" s="24" t="s">
        <v>177</v>
      </c>
      <c r="F1" s="24" t="s">
        <v>178</v>
      </c>
      <c r="G1" s="24" t="s">
        <v>53</v>
      </c>
      <c r="H1" s="24" t="s">
        <v>54</v>
      </c>
      <c r="I1" s="24" t="s">
        <v>55</v>
      </c>
      <c r="J1" s="24" t="s">
        <v>56</v>
      </c>
      <c r="K1" s="24" t="s">
        <v>57</v>
      </c>
      <c r="L1" s="24" t="s">
        <v>58</v>
      </c>
      <c r="M1" s="24" t="s">
        <v>59</v>
      </c>
      <c r="N1" s="24" t="s">
        <v>165</v>
      </c>
      <c r="O1" s="24" t="s">
        <v>166</v>
      </c>
      <c r="P1" s="24" t="s">
        <v>167</v>
      </c>
      <c r="Q1" s="24" t="s">
        <v>168</v>
      </c>
      <c r="R1" s="24" t="s">
        <v>169</v>
      </c>
      <c r="S1" s="24" t="s">
        <v>170</v>
      </c>
      <c r="T1" s="24" t="s">
        <v>171</v>
      </c>
      <c r="U1" s="24" t="s">
        <v>142</v>
      </c>
      <c r="V1" s="24" t="s">
        <v>78</v>
      </c>
      <c r="W1" s="24" t="s">
        <v>79</v>
      </c>
      <c r="X1" s="24" t="s">
        <v>81</v>
      </c>
      <c r="Y1" s="24" t="s">
        <v>82</v>
      </c>
      <c r="Z1" s="24" t="s">
        <v>83</v>
      </c>
      <c r="AA1" s="24" t="s">
        <v>172</v>
      </c>
      <c r="AB1" s="24" t="s">
        <v>173</v>
      </c>
      <c r="AC1" s="24" t="s">
        <v>86</v>
      </c>
      <c r="AD1" s="24" t="s">
        <v>87</v>
      </c>
      <c r="AE1" s="24" t="s">
        <v>89</v>
      </c>
      <c r="AF1" s="24" t="s">
        <v>90</v>
      </c>
      <c r="AG1" s="24" t="s">
        <v>127</v>
      </c>
      <c r="AH1" s="24" t="s">
        <v>128</v>
      </c>
      <c r="AI1" s="24" t="s">
        <v>92</v>
      </c>
      <c r="AJ1" s="24" t="s">
        <v>93</v>
      </c>
      <c r="AK1" s="24" t="s">
        <v>77</v>
      </c>
      <c r="AL1" s="24" t="s">
        <v>174</v>
      </c>
    </row>
    <row r="2" spans="1:38" ht="17">
      <c r="A2" s="24" t="s">
        <v>7</v>
      </c>
      <c r="B2" s="24" t="s">
        <v>8</v>
      </c>
      <c r="C2" s="24">
        <v>0.47000000000000003</v>
      </c>
      <c r="D2" s="24">
        <v>30.1</v>
      </c>
      <c r="E2" s="24">
        <v>372.6</v>
      </c>
      <c r="F2" s="24">
        <v>4.08</v>
      </c>
      <c r="G2" s="24">
        <v>66.62</v>
      </c>
      <c r="H2" s="24">
        <v>0</v>
      </c>
      <c r="I2" s="24">
        <v>0</v>
      </c>
      <c r="J2" s="24">
        <v>106.57</v>
      </c>
      <c r="K2" s="24">
        <v>172.49</v>
      </c>
      <c r="L2" s="24">
        <v>0</v>
      </c>
      <c r="M2" s="24">
        <v>64.08</v>
      </c>
      <c r="N2" s="24">
        <v>0</v>
      </c>
      <c r="O2" s="24">
        <v>0.31287959656936726</v>
      </c>
      <c r="P2" s="24">
        <v>2.6318695476129128</v>
      </c>
      <c r="Q2" s="24">
        <v>0.12883277505797475</v>
      </c>
      <c r="R2" s="24">
        <v>7.2963578947368421E-2</v>
      </c>
      <c r="S2" s="24">
        <v>0.34968896087164575</v>
      </c>
      <c r="T2" s="24">
        <v>1.6600000000000001</v>
      </c>
      <c r="U2" s="24">
        <v>5.26</v>
      </c>
      <c r="V2" s="24">
        <v>0.879</v>
      </c>
      <c r="W2" s="24">
        <v>27.73</v>
      </c>
      <c r="X2" s="24">
        <v>13</v>
      </c>
      <c r="Y2" s="24">
        <v>3</v>
      </c>
      <c r="Z2" s="24">
        <v>9</v>
      </c>
      <c r="AA2" s="24">
        <v>3.16</v>
      </c>
      <c r="AB2" s="24">
        <v>21.12857510950786</v>
      </c>
      <c r="AC2" s="24">
        <v>0.14800000000000002</v>
      </c>
      <c r="AD2" s="24">
        <v>9.1999999999999998E-2</v>
      </c>
      <c r="AE2" s="24">
        <v>1685.18</v>
      </c>
      <c r="AF2" s="24">
        <v>3.0000000000000001E-3</v>
      </c>
      <c r="AG2" s="24">
        <v>0.98499999999999999</v>
      </c>
      <c r="AH2" s="24">
        <v>0.99400000000000011</v>
      </c>
      <c r="AI2" s="24">
        <v>3.9570066624949387</v>
      </c>
      <c r="AJ2" s="24">
        <v>4138.84</v>
      </c>
      <c r="AK2" s="24">
        <v>55</v>
      </c>
      <c r="AL2" s="24">
        <v>0.29447491441822798</v>
      </c>
    </row>
    <row r="3" spans="1:38" ht="17">
      <c r="A3" s="24" t="s">
        <v>9</v>
      </c>
      <c r="B3" s="24" t="s">
        <v>10</v>
      </c>
      <c r="C3" s="24">
        <v>0.48</v>
      </c>
      <c r="D3" s="24">
        <v>27.7</v>
      </c>
      <c r="E3" s="24">
        <v>347.5</v>
      </c>
      <c r="F3" s="24">
        <v>4.05</v>
      </c>
      <c r="G3" s="24">
        <v>133.83000000000001</v>
      </c>
      <c r="H3" s="24">
        <v>23.3</v>
      </c>
      <c r="I3" s="24">
        <v>0</v>
      </c>
      <c r="J3" s="24">
        <v>116.82</v>
      </c>
      <c r="K3" s="24">
        <v>198.15</v>
      </c>
      <c r="L3" s="24">
        <v>0</v>
      </c>
      <c r="M3" s="24">
        <v>84.48</v>
      </c>
      <c r="N3" s="24">
        <v>0</v>
      </c>
      <c r="O3" s="24">
        <v>0.33164534357182035</v>
      </c>
      <c r="P3" s="24">
        <v>2.6148959781624295</v>
      </c>
      <c r="Q3" s="24">
        <v>0.15306708164853247</v>
      </c>
      <c r="R3" s="24">
        <v>0.21631365384615384</v>
      </c>
      <c r="S3" s="24">
        <v>0.2423562126101764</v>
      </c>
      <c r="T3" s="24">
        <v>1.34</v>
      </c>
      <c r="U3" s="24">
        <v>2.63</v>
      </c>
      <c r="V3" s="24">
        <v>0.88700000000000001</v>
      </c>
      <c r="W3" s="24">
        <v>17.920000000000002</v>
      </c>
      <c r="X3" s="24">
        <v>12</v>
      </c>
      <c r="Y3" s="24">
        <v>3</v>
      </c>
      <c r="Z3" s="24">
        <v>9</v>
      </c>
      <c r="AA3" s="24">
        <v>4.5200000000000005</v>
      </c>
      <c r="AB3" s="24">
        <v>22.003392986976543</v>
      </c>
      <c r="AC3" s="24">
        <v>8.4000000000000005E-2</v>
      </c>
      <c r="AD3" s="24">
        <v>5.5E-2</v>
      </c>
      <c r="AE3" s="24">
        <v>1657.77</v>
      </c>
      <c r="AF3" s="24">
        <v>0</v>
      </c>
      <c r="AG3" s="24">
        <v>0.99299999999999999</v>
      </c>
      <c r="AH3" s="24">
        <v>0.99900000000000011</v>
      </c>
      <c r="AI3" s="24">
        <v>7.9594882457236888</v>
      </c>
      <c r="AJ3" s="24">
        <v>4291.16</v>
      </c>
      <c r="AK3" s="24">
        <v>74</v>
      </c>
      <c r="AL3" s="24">
        <v>0.6632906871436407</v>
      </c>
    </row>
    <row r="4" spans="1:38" ht="17">
      <c r="A4" s="24" t="s">
        <v>11</v>
      </c>
      <c r="B4" s="24" t="s">
        <v>12</v>
      </c>
      <c r="C4" s="24">
        <v>0.54999999999999993</v>
      </c>
      <c r="D4" s="24">
        <v>32.299999999999997</v>
      </c>
      <c r="E4" s="24">
        <v>321.89999999999998</v>
      </c>
      <c r="F4" s="24">
        <v>4.45</v>
      </c>
      <c r="G4" s="24">
        <v>71.73</v>
      </c>
      <c r="H4" s="24">
        <v>1.69</v>
      </c>
      <c r="I4" s="24">
        <v>0</v>
      </c>
      <c r="J4" s="24">
        <v>109.95</v>
      </c>
      <c r="K4" s="24">
        <v>95.61</v>
      </c>
      <c r="L4" s="24">
        <v>0</v>
      </c>
      <c r="M4" s="24">
        <v>102.67</v>
      </c>
      <c r="N4" s="24">
        <v>0</v>
      </c>
      <c r="O4" s="24">
        <v>0.22101618329608802</v>
      </c>
      <c r="P4" s="24">
        <v>5.034257508410894</v>
      </c>
      <c r="Q4" s="24">
        <v>0.46658972029174134</v>
      </c>
      <c r="R4" s="24">
        <v>0.40612172043010752</v>
      </c>
      <c r="S4" s="24">
        <v>0.22101618329608802</v>
      </c>
      <c r="T4" s="24">
        <v>0.76</v>
      </c>
      <c r="U4" s="24">
        <v>2.37</v>
      </c>
      <c r="V4" s="24">
        <v>0.74099999999999999</v>
      </c>
      <c r="W4" s="24">
        <v>13.17</v>
      </c>
      <c r="X4" s="24">
        <v>13</v>
      </c>
      <c r="Y4" s="24">
        <v>3</v>
      </c>
      <c r="Z4" s="24">
        <v>10</v>
      </c>
      <c r="AA4" s="24">
        <v>10.120000000000001</v>
      </c>
      <c r="AB4" s="24">
        <v>14.86538477280355</v>
      </c>
      <c r="AC4" s="24">
        <v>5.2000000000000005E-2</v>
      </c>
      <c r="AD4" s="24">
        <v>0.03</v>
      </c>
      <c r="AE4" s="24">
        <v>2436.75</v>
      </c>
      <c r="AF4" s="24">
        <v>1E-3</v>
      </c>
      <c r="AG4" s="24">
        <v>0.99199999999999999</v>
      </c>
      <c r="AH4" s="24">
        <v>1</v>
      </c>
      <c r="AI4" s="24">
        <v>4.8623560325139366</v>
      </c>
      <c r="AJ4" s="24">
        <v>4752.76</v>
      </c>
      <c r="AK4" s="24">
        <v>117</v>
      </c>
      <c r="AL4" s="24">
        <v>0.46658972029174134</v>
      </c>
    </row>
    <row r="5" spans="1:38" ht="17">
      <c r="A5" s="24" t="s">
        <v>13</v>
      </c>
      <c r="B5" s="24" t="s">
        <v>14</v>
      </c>
      <c r="C5" s="24">
        <v>0.46333333333333332</v>
      </c>
      <c r="D5" s="24">
        <v>24.3</v>
      </c>
      <c r="E5" s="24">
        <v>335.3</v>
      </c>
      <c r="F5" s="24">
        <v>3.83</v>
      </c>
      <c r="G5" s="24">
        <v>176.41</v>
      </c>
      <c r="H5" s="24">
        <v>0</v>
      </c>
      <c r="I5" s="24">
        <v>0</v>
      </c>
      <c r="J5" s="24">
        <v>104.79</v>
      </c>
      <c r="K5" s="24">
        <v>0</v>
      </c>
      <c r="L5" s="24">
        <v>0</v>
      </c>
      <c r="M5" s="24">
        <v>47.61</v>
      </c>
      <c r="N5" s="24">
        <v>0</v>
      </c>
      <c r="O5" s="24">
        <v>0.25845958089784882</v>
      </c>
      <c r="P5" s="24">
        <v>5.328243667740268</v>
      </c>
      <c r="Q5" s="24">
        <v>7.9526024891645786E-2</v>
      </c>
      <c r="R5" s="24">
        <v>6.7653130929791278E-2</v>
      </c>
      <c r="S5" s="24">
        <v>0.17893355600620303</v>
      </c>
      <c r="T5" s="24">
        <v>1.1099999999999999</v>
      </c>
      <c r="U5" s="24">
        <v>2.15</v>
      </c>
      <c r="V5" s="24">
        <v>0.81700000000000006</v>
      </c>
      <c r="W5" s="24">
        <v>13.34</v>
      </c>
      <c r="X5" s="24">
        <v>20</v>
      </c>
      <c r="Y5" s="24">
        <v>3</v>
      </c>
      <c r="Z5" s="24">
        <v>16</v>
      </c>
      <c r="AA5" s="24">
        <v>2.16</v>
      </c>
      <c r="AB5" s="24">
        <v>38.570122072448207</v>
      </c>
      <c r="AC5" s="24">
        <v>0.13200000000000001</v>
      </c>
      <c r="AD5" s="24">
        <v>7.5999999999999998E-2</v>
      </c>
      <c r="AE5" s="24">
        <v>1560.96</v>
      </c>
      <c r="AF5" s="24">
        <v>2E-3</v>
      </c>
      <c r="AG5" s="24">
        <v>0.97099999999999997</v>
      </c>
      <c r="AH5" s="24">
        <v>0.998</v>
      </c>
      <c r="AI5" s="24">
        <v>4.9107320370591276</v>
      </c>
      <c r="AJ5" s="24">
        <v>4492.13</v>
      </c>
      <c r="AK5" s="24">
        <v>71</v>
      </c>
      <c r="AL5" s="24">
        <v>9.9407531114557232E-2</v>
      </c>
    </row>
    <row r="6" spans="1:38" ht="17">
      <c r="A6" s="24" t="s">
        <v>15</v>
      </c>
      <c r="B6" s="24" t="s">
        <v>16</v>
      </c>
      <c r="C6" s="24">
        <v>0.47</v>
      </c>
      <c r="D6" s="24">
        <v>26.3</v>
      </c>
      <c r="E6" s="24">
        <v>330.8</v>
      </c>
      <c r="F6" s="24">
        <v>4.01</v>
      </c>
      <c r="G6" s="24">
        <v>43.38</v>
      </c>
      <c r="H6" s="24">
        <v>27.92</v>
      </c>
      <c r="I6" s="24">
        <v>0</v>
      </c>
      <c r="J6" s="24">
        <v>112.37</v>
      </c>
      <c r="K6" s="24">
        <v>0</v>
      </c>
      <c r="L6" s="24">
        <v>0</v>
      </c>
      <c r="M6" s="24">
        <v>82.51</v>
      </c>
      <c r="N6" s="24">
        <v>0</v>
      </c>
      <c r="O6" s="24">
        <v>0.24900962082625919</v>
      </c>
      <c r="P6" s="24">
        <v>1.7204301075268817</v>
      </c>
      <c r="Q6" s="24">
        <v>9.0548953027730611E-2</v>
      </c>
      <c r="R6" s="24">
        <v>0.19873572593800978</v>
      </c>
      <c r="S6" s="24">
        <v>0.22637238256932654</v>
      </c>
      <c r="T6" s="24">
        <v>1.22</v>
      </c>
      <c r="U6" s="24">
        <v>2.7199999999999998</v>
      </c>
      <c r="V6" s="24">
        <v>0.84400000000000008</v>
      </c>
      <c r="W6" s="24">
        <v>16.149999999999999</v>
      </c>
      <c r="X6" s="24">
        <v>18</v>
      </c>
      <c r="Y6" s="24">
        <v>3</v>
      </c>
      <c r="Z6" s="24">
        <v>15</v>
      </c>
      <c r="AA6" s="24">
        <v>2.2800000000000002</v>
      </c>
      <c r="AB6" s="24">
        <v>19.626485568760611</v>
      </c>
      <c r="AC6" s="24">
        <v>0.11900000000000001</v>
      </c>
      <c r="AD6" s="24">
        <v>8.4000000000000005E-2</v>
      </c>
      <c r="AE6" s="24">
        <v>1411.99</v>
      </c>
      <c r="AF6" s="24">
        <v>1E-3</v>
      </c>
      <c r="AG6" s="24">
        <v>0.98499999999999999</v>
      </c>
      <c r="AH6" s="24">
        <v>1</v>
      </c>
      <c r="AI6" s="24">
        <v>6.0441426146010189</v>
      </c>
      <c r="AJ6" s="24">
        <v>4974.93</v>
      </c>
      <c r="AK6" s="24">
        <v>48</v>
      </c>
      <c r="AL6" s="24">
        <v>0.6338426711941143</v>
      </c>
    </row>
    <row r="7" spans="1:38" ht="17">
      <c r="A7" s="24" t="s">
        <v>17</v>
      </c>
      <c r="B7" s="24" t="s">
        <v>18</v>
      </c>
      <c r="C7" s="24">
        <v>0.44</v>
      </c>
      <c r="D7" s="24">
        <v>26.7</v>
      </c>
      <c r="E7" s="24">
        <v>318.39999999999998</v>
      </c>
      <c r="F7" s="24">
        <v>4.13</v>
      </c>
      <c r="G7" s="24">
        <v>57.17</v>
      </c>
      <c r="H7" s="24">
        <v>5.13</v>
      </c>
      <c r="I7" s="24">
        <v>0</v>
      </c>
      <c r="J7" s="24">
        <v>107.02</v>
      </c>
      <c r="K7" s="24">
        <v>0</v>
      </c>
      <c r="L7" s="24">
        <v>0</v>
      </c>
      <c r="M7" s="24">
        <v>131.51</v>
      </c>
      <c r="N7" s="24">
        <v>0</v>
      </c>
      <c r="O7" s="24">
        <v>7.6267954747680181E-2</v>
      </c>
      <c r="P7" s="24">
        <v>3.737129782636329</v>
      </c>
      <c r="Q7" s="24">
        <v>0.15253590949536036</v>
      </c>
      <c r="R7" s="24">
        <v>0.14496978021978021</v>
      </c>
      <c r="S7" s="24">
        <v>0.17795856107792044</v>
      </c>
      <c r="T7" s="24">
        <v>0.51</v>
      </c>
      <c r="U7" s="24">
        <v>1.6300000000000001</v>
      </c>
      <c r="V7" s="24">
        <v>0.70599999999999996</v>
      </c>
      <c r="W7" s="24">
        <v>8.31</v>
      </c>
      <c r="X7" s="24">
        <v>21</v>
      </c>
      <c r="Y7" s="24">
        <v>3</v>
      </c>
      <c r="Z7" s="24">
        <v>17</v>
      </c>
      <c r="AA7" s="24">
        <v>4.18</v>
      </c>
      <c r="AB7" s="24">
        <v>18.126350578365322</v>
      </c>
      <c r="AC7" s="24">
        <v>0.12300000000000001</v>
      </c>
      <c r="AD7" s="24">
        <v>0.08</v>
      </c>
      <c r="AE7" s="24">
        <v>899.92</v>
      </c>
      <c r="AF7" s="24">
        <v>1E-3</v>
      </c>
      <c r="AG7" s="24">
        <v>0.92400000000000004</v>
      </c>
      <c r="AH7" s="24">
        <v>0.55299999999999994</v>
      </c>
      <c r="AI7" s="24">
        <v>12.53336723020211</v>
      </c>
      <c r="AJ7" s="24">
        <v>4677.24</v>
      </c>
      <c r="AK7" s="24">
        <v>32</v>
      </c>
      <c r="AL7" s="24">
        <v>0.3304944705732808</v>
      </c>
    </row>
    <row r="8" spans="1:38" ht="17">
      <c r="A8" s="24" t="s">
        <v>19</v>
      </c>
      <c r="B8" s="24" t="s">
        <v>20</v>
      </c>
      <c r="C8" s="24">
        <v>0.49333333333333335</v>
      </c>
      <c r="D8" s="24">
        <v>24.3</v>
      </c>
      <c r="E8" s="24">
        <v>379.9</v>
      </c>
      <c r="F8" s="24">
        <v>3.65</v>
      </c>
      <c r="G8" s="24">
        <v>117.33</v>
      </c>
      <c r="H8" s="24">
        <v>123.99</v>
      </c>
      <c r="I8" s="24">
        <v>0</v>
      </c>
      <c r="J8" s="24">
        <v>89.18</v>
      </c>
      <c r="K8" s="24">
        <v>69.03</v>
      </c>
      <c r="L8" s="24">
        <v>0</v>
      </c>
      <c r="M8" s="24">
        <v>66.709999999999994</v>
      </c>
      <c r="N8" s="24">
        <v>1.2929669065120278E-2</v>
      </c>
      <c r="O8" s="24">
        <v>0.21980437410704473</v>
      </c>
      <c r="P8" s="24">
        <v>1.0990218705352237</v>
      </c>
      <c r="Q8" s="24">
        <v>4.5253841727920976E-2</v>
      </c>
      <c r="R8" s="24">
        <v>0.1041644081632653</v>
      </c>
      <c r="S8" s="24">
        <v>0.29091755396520624</v>
      </c>
      <c r="T8" s="24">
        <v>1.8399999999999999</v>
      </c>
      <c r="U8" s="24">
        <v>3.5799999999999996</v>
      </c>
      <c r="V8" s="24">
        <v>0.72299999999999998</v>
      </c>
      <c r="W8" s="24">
        <v>15.94</v>
      </c>
      <c r="X8" s="24">
        <v>12</v>
      </c>
      <c r="Y8" s="24">
        <v>3</v>
      </c>
      <c r="Z8" s="24">
        <v>9</v>
      </c>
      <c r="AA8" s="24">
        <v>1.85</v>
      </c>
      <c r="AB8" s="24">
        <v>27.863436835334198</v>
      </c>
      <c r="AC8" s="24">
        <v>0.127</v>
      </c>
      <c r="AD8" s="24">
        <v>8.199999999999999E-2</v>
      </c>
      <c r="AE8" s="24">
        <v>1823.43</v>
      </c>
      <c r="AF8" s="24">
        <v>3.0000000000000001E-3</v>
      </c>
      <c r="AG8" s="24">
        <v>0.98799999999999999</v>
      </c>
      <c r="AH8" s="24">
        <v>0.76</v>
      </c>
      <c r="AI8" s="24">
        <v>7.234149841934796</v>
      </c>
      <c r="AJ8" s="24">
        <v>4597.12</v>
      </c>
      <c r="AK8" s="24">
        <v>123</v>
      </c>
      <c r="AL8" s="24">
        <v>0.4460735827466496</v>
      </c>
    </row>
    <row r="9" spans="1:38" ht="17">
      <c r="A9" s="24" t="s">
        <v>21</v>
      </c>
      <c r="B9" s="24" t="s">
        <v>22</v>
      </c>
      <c r="C9" s="24">
        <v>0.43333333333333335</v>
      </c>
      <c r="D9" s="24">
        <v>24.7</v>
      </c>
      <c r="E9" s="24">
        <v>320.60000000000002</v>
      </c>
      <c r="F9" s="24">
        <v>4.04</v>
      </c>
      <c r="G9" s="24">
        <v>178.36</v>
      </c>
      <c r="H9" s="24">
        <v>42.55</v>
      </c>
      <c r="I9" s="24">
        <v>0</v>
      </c>
      <c r="J9" s="24">
        <v>96.96</v>
      </c>
      <c r="K9" s="24">
        <v>0</v>
      </c>
      <c r="L9" s="24">
        <v>0</v>
      </c>
      <c r="M9" s="24">
        <v>98.61</v>
      </c>
      <c r="N9" s="24">
        <v>0</v>
      </c>
      <c r="O9" s="24">
        <v>0.20347790699494436</v>
      </c>
      <c r="P9" s="24">
        <v>1.9878226298736872</v>
      </c>
      <c r="Q9" s="24">
        <v>0.14086932022726917</v>
      </c>
      <c r="R9" s="24">
        <v>0.23077391732283464</v>
      </c>
      <c r="S9" s="24">
        <v>0.32869508053029473</v>
      </c>
      <c r="T9" s="24">
        <v>1.1599999999999999</v>
      </c>
      <c r="U9" s="24">
        <v>2.27</v>
      </c>
      <c r="V9" s="24">
        <v>0.7659999999999999</v>
      </c>
      <c r="W9" s="24">
        <v>16.670000000000002</v>
      </c>
      <c r="X9" s="24">
        <v>17</v>
      </c>
      <c r="Y9" s="24">
        <v>4</v>
      </c>
      <c r="Z9" s="24">
        <v>13</v>
      </c>
      <c r="AA9" s="24">
        <v>3.05</v>
      </c>
      <c r="AB9" s="24">
        <v>30.146034528635603</v>
      </c>
      <c r="AC9" s="24">
        <v>0.159</v>
      </c>
      <c r="AD9" s="24">
        <v>9.4E-2</v>
      </c>
      <c r="AE9" s="24">
        <v>1075.8800000000001</v>
      </c>
      <c r="AF9" s="24">
        <v>1E-3</v>
      </c>
      <c r="AG9" s="24">
        <v>0.98499999999999999</v>
      </c>
      <c r="AH9" s="24">
        <v>1</v>
      </c>
      <c r="AI9" s="24">
        <v>6.8399881043685138</v>
      </c>
      <c r="AJ9" s="24">
        <v>4106.8999999999996</v>
      </c>
      <c r="AK9" s="24">
        <v>9</v>
      </c>
      <c r="AL9" s="24">
        <v>0.56347728090907667</v>
      </c>
    </row>
    <row r="10" spans="1:38" ht="17">
      <c r="A10" s="24" t="s">
        <v>23</v>
      </c>
      <c r="B10" s="24" t="s">
        <v>24</v>
      </c>
      <c r="C10" s="24">
        <v>0.46333333333333337</v>
      </c>
      <c r="D10" s="24">
        <v>25.7</v>
      </c>
      <c r="E10" s="24">
        <v>329.9</v>
      </c>
      <c r="F10" s="24">
        <v>4.07</v>
      </c>
      <c r="G10" s="24">
        <v>83.98</v>
      </c>
      <c r="H10" s="24">
        <v>63.07</v>
      </c>
      <c r="I10" s="24">
        <v>0</v>
      </c>
      <c r="J10" s="24">
        <v>108.89</v>
      </c>
      <c r="K10" s="24">
        <v>0</v>
      </c>
      <c r="L10" s="24">
        <v>0</v>
      </c>
      <c r="M10" s="24">
        <v>70.02</v>
      </c>
      <c r="N10" s="24">
        <v>0</v>
      </c>
      <c r="O10" s="24">
        <v>0.17996940520111582</v>
      </c>
      <c r="P10" s="24">
        <v>2.0696481598128318</v>
      </c>
      <c r="Q10" s="24">
        <v>6.7488526950418432E-2</v>
      </c>
      <c r="R10" s="24">
        <v>0.16458444444444445</v>
      </c>
      <c r="S10" s="24">
        <v>0.26995410780167373</v>
      </c>
      <c r="T10" s="24">
        <v>1.1199999999999999</v>
      </c>
      <c r="U10" s="24">
        <v>2.27</v>
      </c>
      <c r="V10" s="24">
        <v>0.85</v>
      </c>
      <c r="W10" s="24">
        <v>16.59</v>
      </c>
      <c r="X10" s="24">
        <v>22</v>
      </c>
      <c r="Y10" s="24">
        <v>3</v>
      </c>
      <c r="Z10" s="24">
        <v>19</v>
      </c>
      <c r="AA10" s="24">
        <v>1.44</v>
      </c>
      <c r="AB10" s="24">
        <v>20.404031314676505</v>
      </c>
      <c r="AC10" s="24">
        <v>0.107</v>
      </c>
      <c r="AD10" s="24">
        <v>6.9000000000000006E-2</v>
      </c>
      <c r="AE10" s="24">
        <v>1393.59</v>
      </c>
      <c r="AF10" s="24">
        <v>0</v>
      </c>
      <c r="AG10" s="24">
        <v>0.96400000000000008</v>
      </c>
      <c r="AH10" s="24">
        <v>1</v>
      </c>
      <c r="AI10" s="24">
        <v>6.3439215333393326</v>
      </c>
      <c r="AJ10" s="24">
        <v>4263.04</v>
      </c>
      <c r="AK10" s="24">
        <v>35</v>
      </c>
      <c r="AL10" s="24">
        <v>0.76486997210474217</v>
      </c>
    </row>
    <row r="11" spans="1:38" ht="17">
      <c r="A11" s="24" t="s">
        <v>25</v>
      </c>
      <c r="B11" s="24" t="s">
        <v>26</v>
      </c>
      <c r="C11" s="24">
        <v>0.46</v>
      </c>
      <c r="D11" s="24">
        <v>23.5</v>
      </c>
      <c r="E11" s="24">
        <v>321.89999999999998</v>
      </c>
      <c r="F11" s="24">
        <v>3.91</v>
      </c>
      <c r="G11" s="24">
        <v>106.19</v>
      </c>
      <c r="H11" s="24">
        <v>32.44</v>
      </c>
      <c r="I11" s="24">
        <v>0</v>
      </c>
      <c r="J11" s="24">
        <v>133.26</v>
      </c>
      <c r="K11" s="24">
        <v>0</v>
      </c>
      <c r="L11" s="24">
        <v>75.41</v>
      </c>
      <c r="M11" s="24">
        <v>76.06</v>
      </c>
      <c r="N11" s="24">
        <v>0</v>
      </c>
      <c r="O11" s="24">
        <v>0.20263666054783416</v>
      </c>
      <c r="P11" s="24">
        <v>3.337544997258445</v>
      </c>
      <c r="Q11" s="24">
        <v>5.9599017808186522E-2</v>
      </c>
      <c r="R11" s="24">
        <v>0.23040830357142858</v>
      </c>
      <c r="S11" s="24">
        <v>0.23839607123274609</v>
      </c>
      <c r="T11" s="24">
        <v>1.04</v>
      </c>
      <c r="U11" s="24">
        <v>2.87</v>
      </c>
      <c r="V11" s="24">
        <v>0.81099999999999994</v>
      </c>
      <c r="W11" s="24">
        <v>20.079999999999998</v>
      </c>
      <c r="X11" s="24">
        <v>17</v>
      </c>
      <c r="Y11" s="24">
        <v>3</v>
      </c>
      <c r="Z11" s="24">
        <v>13</v>
      </c>
      <c r="AA11" s="24">
        <v>4.24</v>
      </c>
      <c r="AB11" s="24">
        <v>41.588194626552557</v>
      </c>
      <c r="AC11" s="24">
        <v>0.128</v>
      </c>
      <c r="AD11" s="24">
        <v>7.2000000000000008E-2</v>
      </c>
      <c r="AE11" s="24">
        <v>1564.07</v>
      </c>
      <c r="AF11" s="24">
        <v>1E-3</v>
      </c>
      <c r="AG11" s="24">
        <v>0.98299999999999998</v>
      </c>
      <c r="AH11" s="24">
        <v>0.99900000000000011</v>
      </c>
      <c r="AI11" s="24">
        <v>5.6023076739695332</v>
      </c>
      <c r="AJ11" s="24">
        <v>4423.4799999999996</v>
      </c>
      <c r="AK11" s="24">
        <v>64</v>
      </c>
      <c r="AL11" s="24">
        <v>0.57215057095859057</v>
      </c>
    </row>
    <row r="12" spans="1:38" ht="17">
      <c r="A12" s="24" t="s">
        <v>27</v>
      </c>
      <c r="B12" s="24" t="s">
        <v>28</v>
      </c>
      <c r="C12" s="24">
        <v>0.48333333333333334</v>
      </c>
      <c r="D12" s="24">
        <v>27.5</v>
      </c>
      <c r="E12" s="24">
        <v>320</v>
      </c>
      <c r="F12" s="24">
        <v>4.21</v>
      </c>
      <c r="G12" s="24">
        <v>73.55</v>
      </c>
      <c r="H12" s="24">
        <v>88.24</v>
      </c>
      <c r="I12" s="24">
        <v>0</v>
      </c>
      <c r="J12" s="24">
        <v>123.16</v>
      </c>
      <c r="K12" s="24">
        <v>0</v>
      </c>
      <c r="L12" s="24">
        <v>0</v>
      </c>
      <c r="M12" s="24">
        <v>65.87</v>
      </c>
      <c r="N12" s="24">
        <v>0</v>
      </c>
      <c r="O12" s="24">
        <v>0.33263394913259303</v>
      </c>
      <c r="P12" s="24">
        <v>3.4798628524640498</v>
      </c>
      <c r="Q12" s="24">
        <v>0.15352336113811985</v>
      </c>
      <c r="R12" s="24">
        <v>4.9767051070840201E-2</v>
      </c>
      <c r="S12" s="24">
        <v>0.43498285655800623</v>
      </c>
      <c r="T12" s="24">
        <v>1.25</v>
      </c>
      <c r="U12" s="24">
        <v>3.8899999999999997</v>
      </c>
      <c r="V12" s="24">
        <v>0.89</v>
      </c>
      <c r="W12" s="24">
        <v>11.74</v>
      </c>
      <c r="X12" s="24">
        <v>19</v>
      </c>
      <c r="Y12" s="24">
        <v>3</v>
      </c>
      <c r="Z12" s="24">
        <v>15</v>
      </c>
      <c r="AA12" s="24">
        <v>1.6300000000000001</v>
      </c>
      <c r="AB12" s="24">
        <v>34.645105163502379</v>
      </c>
      <c r="AC12" s="24">
        <v>0.16200000000000001</v>
      </c>
      <c r="AD12" s="24">
        <v>0.11</v>
      </c>
      <c r="AE12" s="24">
        <v>1054.5999999999999</v>
      </c>
      <c r="AF12" s="24">
        <v>1E-3</v>
      </c>
      <c r="AG12" s="24">
        <v>0.98699999999999999</v>
      </c>
      <c r="AH12" s="24">
        <v>1</v>
      </c>
      <c r="AI12" s="24">
        <v>5.8850621769612612</v>
      </c>
      <c r="AJ12" s="24">
        <v>4320.09</v>
      </c>
      <c r="AK12" s="24">
        <v>48</v>
      </c>
      <c r="AL12" s="24">
        <v>0.23028504170717978</v>
      </c>
    </row>
    <row r="13" spans="1:38" ht="17">
      <c r="A13" s="24" t="s">
        <v>29</v>
      </c>
      <c r="B13" s="24" t="s">
        <v>30</v>
      </c>
      <c r="C13" s="24">
        <v>0.40666666666666668</v>
      </c>
      <c r="D13" s="24">
        <v>25.8</v>
      </c>
      <c r="E13" s="24">
        <v>341</v>
      </c>
      <c r="F13" s="24">
        <v>3.99</v>
      </c>
      <c r="G13" s="24">
        <v>166.17</v>
      </c>
      <c r="H13" s="24">
        <v>0</v>
      </c>
      <c r="I13" s="24">
        <v>0</v>
      </c>
      <c r="J13" s="24">
        <v>92</v>
      </c>
      <c r="K13" s="24">
        <v>120.13</v>
      </c>
      <c r="L13" s="24">
        <v>0</v>
      </c>
      <c r="M13" s="24">
        <v>74.400000000000006</v>
      </c>
      <c r="N13" s="24">
        <v>0</v>
      </c>
      <c r="O13" s="24">
        <v>0.19007341585687471</v>
      </c>
      <c r="P13" s="24">
        <v>0.26135094680320275</v>
      </c>
      <c r="Q13" s="24">
        <v>2.3759176982109338E-2</v>
      </c>
      <c r="R13" s="24">
        <v>0.20066228668941979</v>
      </c>
      <c r="S13" s="24">
        <v>0.21383259283898406</v>
      </c>
      <c r="T13" s="24">
        <v>1.81</v>
      </c>
      <c r="U13" s="24">
        <v>2.59</v>
      </c>
      <c r="V13" s="24">
        <v>0.85499999999999998</v>
      </c>
      <c r="W13" s="24">
        <v>15.51</v>
      </c>
      <c r="X13" s="24">
        <v>26</v>
      </c>
      <c r="Y13" s="24">
        <v>3</v>
      </c>
      <c r="Z13" s="24">
        <v>23</v>
      </c>
      <c r="AA13" s="24">
        <v>4.92</v>
      </c>
      <c r="AB13" s="24">
        <v>34.213214854237449</v>
      </c>
      <c r="AC13" s="24">
        <v>0.105</v>
      </c>
      <c r="AD13" s="24">
        <v>6.9000000000000006E-2</v>
      </c>
      <c r="AE13" s="24">
        <v>1526.16</v>
      </c>
      <c r="AF13" s="24">
        <v>1E-3</v>
      </c>
      <c r="AG13" s="24">
        <v>0.98</v>
      </c>
      <c r="AH13" s="24">
        <v>1</v>
      </c>
      <c r="AI13" s="24">
        <v>7.1515122716149113</v>
      </c>
      <c r="AJ13" s="24">
        <v>4219.07</v>
      </c>
      <c r="AK13" s="24">
        <v>0</v>
      </c>
      <c r="AL13" s="24">
        <v>0.30886930076742142</v>
      </c>
    </row>
    <row r="14" spans="1:38" ht="17">
      <c r="A14" s="24" t="s">
        <v>31</v>
      </c>
      <c r="B14" s="24" t="s">
        <v>32</v>
      </c>
      <c r="C14" s="24">
        <v>0.45</v>
      </c>
      <c r="D14" s="24">
        <v>24.1</v>
      </c>
      <c r="E14" s="24">
        <v>318.2</v>
      </c>
      <c r="F14" s="24">
        <v>4.09</v>
      </c>
      <c r="G14" s="24">
        <v>97.69</v>
      </c>
      <c r="H14" s="24">
        <v>0</v>
      </c>
      <c r="I14" s="24">
        <v>0</v>
      </c>
      <c r="J14" s="24">
        <v>78.7</v>
      </c>
      <c r="K14" s="24">
        <v>0</v>
      </c>
      <c r="L14" s="24">
        <v>0</v>
      </c>
      <c r="M14" s="24">
        <v>103.45</v>
      </c>
      <c r="N14" s="24">
        <v>0</v>
      </c>
      <c r="O14" s="24">
        <v>0.30273979514607197</v>
      </c>
      <c r="P14" s="24">
        <v>2.8507997376255108</v>
      </c>
      <c r="Q14" s="24">
        <v>0.37842474393258996</v>
      </c>
      <c r="R14" s="24">
        <v>0.24752629582806576</v>
      </c>
      <c r="S14" s="24">
        <v>0.30273979514607197</v>
      </c>
      <c r="T14" s="24">
        <v>0.93</v>
      </c>
      <c r="U14" s="24">
        <v>3.56</v>
      </c>
      <c r="V14" s="24">
        <v>0.80400000000000005</v>
      </c>
      <c r="W14" s="24">
        <v>16.329999999999998</v>
      </c>
      <c r="X14" s="24">
        <v>23</v>
      </c>
      <c r="Y14" s="24">
        <v>2</v>
      </c>
      <c r="Z14" s="24">
        <v>21</v>
      </c>
      <c r="AA14" s="24">
        <v>4.2</v>
      </c>
      <c r="AB14" s="24">
        <v>32.46884302941622</v>
      </c>
      <c r="AC14" s="24">
        <v>0.12300000000000001</v>
      </c>
      <c r="AD14" s="24">
        <v>7.8E-2</v>
      </c>
      <c r="AE14" s="24">
        <v>1301.31</v>
      </c>
      <c r="AF14" s="24">
        <v>1E-3</v>
      </c>
      <c r="AG14" s="24">
        <v>0.98499999999999999</v>
      </c>
      <c r="AH14" s="24">
        <v>1</v>
      </c>
      <c r="AI14" s="24">
        <v>5.9286543216105754</v>
      </c>
      <c r="AJ14" s="24">
        <v>4308.57</v>
      </c>
      <c r="AK14" s="24">
        <v>111</v>
      </c>
      <c r="AL14" s="24">
        <v>0.25228316262172662</v>
      </c>
    </row>
    <row r="15" spans="1:38" ht="17">
      <c r="A15" s="24" t="s">
        <v>33</v>
      </c>
      <c r="B15" s="24" t="s">
        <v>34</v>
      </c>
      <c r="C15" s="24">
        <v>0.46666666666666662</v>
      </c>
      <c r="D15" s="24">
        <v>25.4</v>
      </c>
      <c r="E15" s="24">
        <v>332.6</v>
      </c>
      <c r="F15" s="24">
        <v>4.04</v>
      </c>
      <c r="G15" s="24">
        <v>108</v>
      </c>
      <c r="H15" s="24">
        <v>13.63</v>
      </c>
      <c r="I15" s="24">
        <v>0</v>
      </c>
      <c r="J15" s="24">
        <v>95.02</v>
      </c>
      <c r="K15" s="24">
        <v>118.67</v>
      </c>
      <c r="L15" s="24">
        <v>0</v>
      </c>
      <c r="M15" s="24">
        <v>71.66</v>
      </c>
      <c r="N15" s="24">
        <v>0</v>
      </c>
      <c r="O15" s="24">
        <v>0.24868662376822406</v>
      </c>
      <c r="P15" s="24">
        <v>3.5852321593252303</v>
      </c>
      <c r="Q15" s="24">
        <v>0.10361942657009336</v>
      </c>
      <c r="R15" s="24">
        <v>0.3555278343516633</v>
      </c>
      <c r="S15" s="24">
        <v>0.21760079579719604</v>
      </c>
      <c r="T15" s="24">
        <v>1.22</v>
      </c>
      <c r="U15" s="24">
        <v>2.8899999999999997</v>
      </c>
      <c r="V15" s="24">
        <v>0.74099999999999999</v>
      </c>
      <c r="W15" s="24">
        <v>14.28</v>
      </c>
      <c r="X15" s="24">
        <v>15</v>
      </c>
      <c r="Y15" s="24">
        <v>4</v>
      </c>
      <c r="Z15" s="24">
        <v>11</v>
      </c>
      <c r="AA15" s="24">
        <v>3.1</v>
      </c>
      <c r="AB15" s="24">
        <v>22.557949164309324</v>
      </c>
      <c r="AC15" s="24">
        <v>7.2000000000000008E-2</v>
      </c>
      <c r="AD15" s="24">
        <v>4.2999999999999997E-2</v>
      </c>
      <c r="AE15" s="24">
        <v>1689.83</v>
      </c>
      <c r="AF15" s="24">
        <v>1E-3</v>
      </c>
      <c r="AG15" s="24">
        <v>0.98799999999999999</v>
      </c>
      <c r="AH15" s="24">
        <v>0.995</v>
      </c>
      <c r="AI15" s="24">
        <v>6.7041768990850406</v>
      </c>
      <c r="AJ15" s="24">
        <v>4858.33</v>
      </c>
      <c r="AK15" s="24">
        <v>54</v>
      </c>
      <c r="AL15" s="24">
        <v>0.39375382096635475</v>
      </c>
    </row>
    <row r="16" spans="1:38" ht="17">
      <c r="A16" s="24" t="s">
        <v>35</v>
      </c>
      <c r="B16" s="24" t="s">
        <v>36</v>
      </c>
      <c r="C16" s="24">
        <v>0.5033333333333333</v>
      </c>
      <c r="D16" s="24">
        <v>28.4</v>
      </c>
      <c r="E16" s="24">
        <v>302.39999999999998</v>
      </c>
      <c r="F16" s="24">
        <v>4.37</v>
      </c>
      <c r="G16" s="24">
        <v>92.07</v>
      </c>
      <c r="H16" s="24">
        <v>0</v>
      </c>
      <c r="I16" s="24">
        <v>0</v>
      </c>
      <c r="J16" s="24">
        <v>105.98</v>
      </c>
      <c r="K16" s="24">
        <v>107.47</v>
      </c>
      <c r="L16" s="24">
        <v>0</v>
      </c>
      <c r="M16" s="24">
        <v>71.319999999999993</v>
      </c>
      <c r="N16" s="24">
        <v>0</v>
      </c>
      <c r="O16" s="24">
        <v>0.2334015584042515</v>
      </c>
      <c r="P16" s="24">
        <v>2.5674171424467667</v>
      </c>
      <c r="Q16" s="24">
        <v>6.2838881108836939E-2</v>
      </c>
      <c r="R16" s="24">
        <v>0.33682146341463415</v>
      </c>
      <c r="S16" s="24">
        <v>0.17953966031096269</v>
      </c>
      <c r="T16" s="24">
        <v>0.55999999999999994</v>
      </c>
      <c r="U16" s="24">
        <v>1.33</v>
      </c>
      <c r="V16" s="24">
        <v>0.73499999999999999</v>
      </c>
      <c r="W16" s="24">
        <v>13.98</v>
      </c>
      <c r="X16" s="24">
        <v>12</v>
      </c>
      <c r="Y16" s="24">
        <v>3</v>
      </c>
      <c r="Z16" s="24">
        <v>9</v>
      </c>
      <c r="AA16" s="24">
        <v>7.56</v>
      </c>
      <c r="AB16" s="24">
        <v>18.348953283780386</v>
      </c>
      <c r="AC16" s="24">
        <v>0.105</v>
      </c>
      <c r="AD16" s="24">
        <v>5.5999999999999994E-2</v>
      </c>
      <c r="AE16" s="24">
        <v>1844.02</v>
      </c>
      <c r="AF16" s="24">
        <v>0</v>
      </c>
      <c r="AG16" s="24">
        <v>0.997</v>
      </c>
      <c r="AH16" s="24">
        <v>1</v>
      </c>
      <c r="AI16" s="24">
        <v>5.8889008581995759</v>
      </c>
      <c r="AJ16" s="24">
        <v>4394.7</v>
      </c>
      <c r="AK16" s="24">
        <v>113</v>
      </c>
      <c r="AL16" s="24">
        <v>0.35907932062192538</v>
      </c>
    </row>
    <row r="17" spans="1:38" ht="17">
      <c r="A17" s="24" t="s">
        <v>37</v>
      </c>
      <c r="B17" s="24" t="s">
        <v>38</v>
      </c>
      <c r="C17" s="24">
        <v>0.44</v>
      </c>
      <c r="D17" s="24">
        <v>26</v>
      </c>
      <c r="E17" s="24">
        <v>316</v>
      </c>
      <c r="F17" s="24">
        <v>4.38</v>
      </c>
      <c r="G17" s="24">
        <v>94.12</v>
      </c>
      <c r="H17" s="24">
        <v>191.25</v>
      </c>
      <c r="I17" s="24">
        <v>0</v>
      </c>
      <c r="J17" s="24">
        <v>116.71</v>
      </c>
      <c r="K17" s="24">
        <v>0</v>
      </c>
      <c r="L17" s="24">
        <v>0</v>
      </c>
      <c r="M17" s="24">
        <v>93.42</v>
      </c>
      <c r="N17" s="24">
        <v>0</v>
      </c>
      <c r="O17" s="24">
        <v>0.18966134912439678</v>
      </c>
      <c r="P17" s="24">
        <v>2.8238467536299074</v>
      </c>
      <c r="Q17" s="24">
        <v>0.25288179883252904</v>
      </c>
      <c r="R17" s="24">
        <v>0.48700548837209301</v>
      </c>
      <c r="S17" s="24">
        <v>0.23180831559648493</v>
      </c>
      <c r="T17" s="24">
        <v>1.1599999999999999</v>
      </c>
      <c r="U17" s="24">
        <v>2.87</v>
      </c>
      <c r="V17" s="24">
        <v>0.79099999999999993</v>
      </c>
      <c r="W17" s="24">
        <v>12.53</v>
      </c>
      <c r="X17" s="24">
        <v>16</v>
      </c>
      <c r="Y17" s="24">
        <v>3</v>
      </c>
      <c r="Z17" s="24">
        <v>13</v>
      </c>
      <c r="AA17" s="24">
        <v>3.08</v>
      </c>
      <c r="AB17" s="24">
        <v>15.130760963479654</v>
      </c>
      <c r="AC17" s="24">
        <v>0.11</v>
      </c>
      <c r="AD17" s="24">
        <v>7.2000000000000008E-2</v>
      </c>
      <c r="AE17" s="24">
        <v>1361.78</v>
      </c>
      <c r="AF17" s="24">
        <v>0</v>
      </c>
      <c r="AG17" s="24">
        <v>0.9840000000000001</v>
      </c>
      <c r="AH17" s="24">
        <v>0.98299999999999998</v>
      </c>
      <c r="AI17" s="24">
        <v>6.258824521105093</v>
      </c>
      <c r="AJ17" s="24">
        <v>4208.91</v>
      </c>
      <c r="AK17" s="24">
        <v>133</v>
      </c>
      <c r="AL17" s="24">
        <v>0.29502876530461719</v>
      </c>
    </row>
    <row r="18" spans="1:38" ht="17">
      <c r="A18" s="24" t="s">
        <v>39</v>
      </c>
      <c r="B18" s="24" t="s">
        <v>40</v>
      </c>
      <c r="C18" s="24">
        <v>0.41</v>
      </c>
      <c r="D18" s="24">
        <v>25.3</v>
      </c>
      <c r="E18" s="24">
        <v>348.5</v>
      </c>
      <c r="F18" s="24">
        <v>3.87</v>
      </c>
      <c r="G18" s="24">
        <v>151.44999999999999</v>
      </c>
      <c r="H18" s="24">
        <v>0</v>
      </c>
      <c r="I18" s="24">
        <v>0</v>
      </c>
      <c r="J18" s="24">
        <v>101.57</v>
      </c>
      <c r="K18" s="24">
        <v>68.069999999999993</v>
      </c>
      <c r="L18" s="24">
        <v>0</v>
      </c>
      <c r="M18" s="24">
        <v>90.21</v>
      </c>
      <c r="N18" s="24">
        <v>0</v>
      </c>
      <c r="O18" s="24">
        <v>0.18061408789885611</v>
      </c>
      <c r="P18" s="24">
        <v>5.0571944611679713</v>
      </c>
      <c r="Q18" s="24">
        <v>6.0204695966285374E-2</v>
      </c>
      <c r="R18" s="24">
        <v>8.3964143426294824E-2</v>
      </c>
      <c r="S18" s="24">
        <v>0.18061408789885611</v>
      </c>
      <c r="T18" s="24">
        <v>1.75</v>
      </c>
      <c r="U18" s="24">
        <v>3.19</v>
      </c>
      <c r="V18" s="24">
        <v>0.78799999999999992</v>
      </c>
      <c r="W18" s="24">
        <v>10.54</v>
      </c>
      <c r="X18" s="24">
        <v>20</v>
      </c>
      <c r="Y18" s="24">
        <v>3</v>
      </c>
      <c r="Z18" s="24">
        <v>16</v>
      </c>
      <c r="AA18" s="24">
        <v>4.45</v>
      </c>
      <c r="AB18" s="24">
        <v>19.205298013245034</v>
      </c>
      <c r="AC18" s="24">
        <v>0.13</v>
      </c>
      <c r="AD18" s="24">
        <v>8.900000000000001E-2</v>
      </c>
      <c r="AE18" s="24">
        <v>1444.71</v>
      </c>
      <c r="AF18" s="24">
        <v>0</v>
      </c>
      <c r="AG18" s="24">
        <v>0.97599999999999998</v>
      </c>
      <c r="AH18" s="24">
        <v>1</v>
      </c>
      <c r="AI18" s="24">
        <v>10.385310054184226</v>
      </c>
      <c r="AJ18" s="24">
        <v>4709.17</v>
      </c>
      <c r="AK18" s="24">
        <v>29</v>
      </c>
      <c r="AL18" s="24">
        <v>0.48163756773028299</v>
      </c>
    </row>
    <row r="19" spans="1:38" ht="17">
      <c r="A19" s="24" t="s">
        <v>41</v>
      </c>
      <c r="B19" s="24" t="s">
        <v>42</v>
      </c>
      <c r="C19" s="24">
        <v>0.47666666666666663</v>
      </c>
      <c r="D19" s="24">
        <v>27.7</v>
      </c>
      <c r="E19" s="24">
        <v>330.3</v>
      </c>
      <c r="F19" s="24">
        <v>4.0599999999999996</v>
      </c>
      <c r="G19" s="24">
        <v>52.05</v>
      </c>
      <c r="H19" s="24">
        <v>11.59</v>
      </c>
      <c r="I19" s="24">
        <v>0</v>
      </c>
      <c r="J19" s="24">
        <v>98.71</v>
      </c>
      <c r="K19" s="24">
        <v>0</v>
      </c>
      <c r="L19" s="24">
        <v>0</v>
      </c>
      <c r="M19" s="24">
        <v>85.47</v>
      </c>
      <c r="N19" s="24">
        <v>0</v>
      </c>
      <c r="O19" s="24">
        <v>0.1794666251899355</v>
      </c>
      <c r="P19" s="24">
        <v>1.7827018102200261</v>
      </c>
      <c r="Q19" s="24">
        <v>8.3751091755303236E-2</v>
      </c>
      <c r="R19" s="24">
        <v>0.18798559782608695</v>
      </c>
      <c r="S19" s="24">
        <v>0.28714660030389683</v>
      </c>
      <c r="T19" s="24">
        <v>0.5</v>
      </c>
      <c r="U19" s="24">
        <v>1.46</v>
      </c>
      <c r="V19" s="24">
        <v>0.625</v>
      </c>
      <c r="W19" s="24">
        <v>12.19</v>
      </c>
      <c r="X19" s="24">
        <v>15</v>
      </c>
      <c r="Y19" s="24">
        <v>4</v>
      </c>
      <c r="Z19" s="24">
        <v>11</v>
      </c>
      <c r="AA19" s="24">
        <v>2.79</v>
      </c>
      <c r="AB19" s="24">
        <v>14.919658774123306</v>
      </c>
      <c r="AC19" s="24">
        <v>0.14599999999999999</v>
      </c>
      <c r="AD19" s="24">
        <v>0.1</v>
      </c>
      <c r="AE19" s="24">
        <v>1051.6199999999999</v>
      </c>
      <c r="AF19" s="24">
        <v>0</v>
      </c>
      <c r="AG19" s="24">
        <v>0.99299999999999999</v>
      </c>
      <c r="AH19" s="24">
        <v>0.998</v>
      </c>
      <c r="AI19" s="24">
        <v>9.0810112346107363</v>
      </c>
      <c r="AJ19" s="24">
        <v>4383.49</v>
      </c>
      <c r="AK19" s="24">
        <v>67</v>
      </c>
      <c r="AL19" s="24">
        <v>0.53839987556980651</v>
      </c>
    </row>
    <row r="20" spans="1:38" ht="17">
      <c r="A20" s="24" t="s">
        <v>43</v>
      </c>
      <c r="B20" s="24" t="s">
        <v>44</v>
      </c>
      <c r="C20" s="24">
        <v>0.46</v>
      </c>
      <c r="D20" s="24">
        <v>24.8</v>
      </c>
      <c r="E20" s="24">
        <v>326.8</v>
      </c>
      <c r="F20" s="24">
        <v>4.01</v>
      </c>
      <c r="G20" s="24">
        <v>95.55</v>
      </c>
      <c r="H20" s="24">
        <v>0</v>
      </c>
      <c r="I20" s="24">
        <v>0</v>
      </c>
      <c r="J20" s="24">
        <v>108.33</v>
      </c>
      <c r="K20" s="24">
        <v>0</v>
      </c>
      <c r="L20" s="24">
        <v>0</v>
      </c>
      <c r="M20" s="24">
        <v>97.42</v>
      </c>
      <c r="N20" s="24">
        <v>0</v>
      </c>
      <c r="O20" s="24">
        <v>0.2331477865532014</v>
      </c>
      <c r="P20" s="24">
        <v>7.7521639028939466</v>
      </c>
      <c r="Q20" s="24">
        <v>0.32057820651065194</v>
      </c>
      <c r="R20" s="24">
        <v>0.17220812182741116</v>
      </c>
      <c r="S20" s="24">
        <v>0.32057820651065194</v>
      </c>
      <c r="T20" s="24">
        <v>1.52</v>
      </c>
      <c r="U20" s="24">
        <v>3.44</v>
      </c>
      <c r="V20" s="24">
        <v>0.82700000000000007</v>
      </c>
      <c r="W20" s="24">
        <v>14.37</v>
      </c>
      <c r="X20" s="24">
        <v>14</v>
      </c>
      <c r="Y20" s="24">
        <v>2</v>
      </c>
      <c r="Z20" s="24">
        <v>11</v>
      </c>
      <c r="AA20" s="24">
        <v>4.58</v>
      </c>
      <c r="AB20" s="24">
        <v>16.334916795383673</v>
      </c>
      <c r="AC20" s="24">
        <v>0.10199999999999999</v>
      </c>
      <c r="AD20" s="24">
        <v>6.0999999999999999E-2</v>
      </c>
      <c r="AE20" s="24">
        <v>1425.4</v>
      </c>
      <c r="AF20" s="24">
        <v>1E-3</v>
      </c>
      <c r="AG20" s="24">
        <v>0.99099999999999999</v>
      </c>
      <c r="AH20" s="24">
        <v>1</v>
      </c>
      <c r="AI20" s="24">
        <v>7.3587270130854199</v>
      </c>
      <c r="AJ20" s="24">
        <v>4285.37</v>
      </c>
      <c r="AK20" s="24">
        <v>49</v>
      </c>
      <c r="AL20" s="24">
        <v>0.53915425640427828</v>
      </c>
    </row>
    <row r="21" spans="1:38" ht="17">
      <c r="A21" s="24" t="s">
        <v>45</v>
      </c>
      <c r="B21" s="24" t="s">
        <v>46</v>
      </c>
      <c r="C21" s="24">
        <v>0.54999999999999993</v>
      </c>
      <c r="D21" s="24">
        <v>26</v>
      </c>
      <c r="E21" s="24">
        <v>454.8</v>
      </c>
      <c r="F21" s="24">
        <v>3.42</v>
      </c>
      <c r="G21" s="24">
        <v>115.73</v>
      </c>
      <c r="H21" s="24">
        <v>73.540000000000006</v>
      </c>
      <c r="I21" s="24">
        <v>0</v>
      </c>
      <c r="J21" s="24">
        <v>108.37</v>
      </c>
      <c r="K21" s="24">
        <v>92.36</v>
      </c>
      <c r="L21" s="24">
        <v>148.21</v>
      </c>
      <c r="M21" s="24">
        <v>98.88</v>
      </c>
      <c r="N21" s="24">
        <v>3.2441870067361121E-2</v>
      </c>
      <c r="O21" s="24">
        <v>0.24773791687803037</v>
      </c>
      <c r="P21" s="24">
        <v>0.72846744605801783</v>
      </c>
      <c r="Q21" s="24">
        <v>2.3594087321717177E-2</v>
      </c>
      <c r="R21" s="24">
        <v>0.27595511363636366</v>
      </c>
      <c r="S21" s="24">
        <v>0.35391130982575769</v>
      </c>
      <c r="T21" s="24">
        <v>6.55</v>
      </c>
      <c r="U21" s="24">
        <v>13.84</v>
      </c>
      <c r="V21" s="24">
        <v>0.746</v>
      </c>
      <c r="W21" s="24">
        <v>21.38</v>
      </c>
      <c r="X21" s="24">
        <v>8</v>
      </c>
      <c r="Y21" s="24">
        <v>2</v>
      </c>
      <c r="Z21" s="24">
        <v>5</v>
      </c>
      <c r="AA21" s="24">
        <v>4.87</v>
      </c>
      <c r="AB21" s="24">
        <v>30.69000908372362</v>
      </c>
      <c r="AC21" s="24">
        <v>3.6000000000000004E-2</v>
      </c>
      <c r="AD21" s="24">
        <v>0.03</v>
      </c>
      <c r="AE21" s="24">
        <v>2665.15</v>
      </c>
      <c r="AF21" s="24">
        <v>4.4999999999999998E-2</v>
      </c>
      <c r="AG21" s="24">
        <v>0.97599999999999998</v>
      </c>
      <c r="AH21" s="24">
        <v>0.94299999999999995</v>
      </c>
      <c r="AI21" s="24">
        <v>2.8991234796559984</v>
      </c>
      <c r="AJ21" s="24">
        <v>5252.17</v>
      </c>
      <c r="AK21" s="24">
        <v>242</v>
      </c>
      <c r="AL21" s="24">
        <v>0.40994726721483599</v>
      </c>
    </row>
    <row r="22" spans="1:38" ht="17">
      <c r="A22" s="24" t="s">
        <v>47</v>
      </c>
      <c r="B22" s="24" t="s">
        <v>48</v>
      </c>
      <c r="C22" s="24">
        <v>0.47000000000000003</v>
      </c>
      <c r="D22" s="24">
        <v>24.7</v>
      </c>
      <c r="E22" s="24">
        <v>434.9</v>
      </c>
      <c r="F22" s="24">
        <v>3.46</v>
      </c>
      <c r="G22" s="24">
        <v>102.55</v>
      </c>
      <c r="H22" s="24">
        <v>0</v>
      </c>
      <c r="I22" s="24">
        <v>0</v>
      </c>
      <c r="J22" s="24">
        <v>122.78</v>
      </c>
      <c r="K22" s="24">
        <v>21.15</v>
      </c>
      <c r="L22" s="24">
        <v>0</v>
      </c>
      <c r="M22" s="24">
        <v>81.62</v>
      </c>
      <c r="N22" s="24">
        <v>3.2862666914962375E-2</v>
      </c>
      <c r="O22" s="24">
        <v>0.32862666914962374</v>
      </c>
      <c r="P22" s="24">
        <v>1.3583235658184447</v>
      </c>
      <c r="Q22" s="24">
        <v>1.0954222304987457E-2</v>
      </c>
      <c r="R22" s="24">
        <v>0.18942241379310346</v>
      </c>
      <c r="S22" s="24">
        <v>0.36148933606458611</v>
      </c>
      <c r="T22" s="24">
        <v>3.9200000000000004</v>
      </c>
      <c r="U22" s="24">
        <v>7.3</v>
      </c>
      <c r="V22" s="24">
        <v>0.60499999999999998</v>
      </c>
      <c r="W22" s="24">
        <v>22.15</v>
      </c>
      <c r="X22" s="24">
        <v>12</v>
      </c>
      <c r="Y22" s="24">
        <v>3</v>
      </c>
      <c r="Z22" s="24">
        <v>9</v>
      </c>
      <c r="AA22" s="24">
        <v>4.58</v>
      </c>
      <c r="AB22" s="24">
        <v>32.139688242833202</v>
      </c>
      <c r="AC22" s="24">
        <v>0.11699999999999999</v>
      </c>
      <c r="AD22" s="24">
        <v>7.400000000000001E-2</v>
      </c>
      <c r="AE22" s="24">
        <v>1781.38</v>
      </c>
      <c r="AF22" s="24">
        <v>5.2000000000000005E-2</v>
      </c>
      <c r="AG22" s="24">
        <v>0.98299999999999998</v>
      </c>
      <c r="AH22" s="24">
        <v>1</v>
      </c>
      <c r="AI22" s="24">
        <v>3.5929849160358862</v>
      </c>
      <c r="AJ22" s="24">
        <v>4414.17</v>
      </c>
      <c r="AK22" s="24">
        <v>192</v>
      </c>
      <c r="AL22" s="24">
        <v>0.2081302237947617</v>
      </c>
    </row>
    <row r="23" spans="1:38" ht="17">
      <c r="A23" s="24" t="s">
        <v>49</v>
      </c>
      <c r="B23" s="24" t="s">
        <v>50</v>
      </c>
      <c r="C23" s="24">
        <v>0.58666666666666656</v>
      </c>
      <c r="D23" s="24">
        <v>27.8</v>
      </c>
      <c r="E23" s="24">
        <v>473</v>
      </c>
      <c r="F23" s="24">
        <v>3.46</v>
      </c>
      <c r="G23" s="24">
        <v>128.83000000000001</v>
      </c>
      <c r="H23" s="24">
        <v>0</v>
      </c>
      <c r="I23" s="24">
        <v>0</v>
      </c>
      <c r="J23" s="24">
        <v>108.12</v>
      </c>
      <c r="K23" s="24">
        <v>70.67</v>
      </c>
      <c r="L23" s="24">
        <v>0</v>
      </c>
      <c r="M23" s="24">
        <v>85.79</v>
      </c>
      <c r="N23" s="24">
        <v>3.5211090487472396E-2</v>
      </c>
      <c r="O23" s="24">
        <v>0.31186965860332694</v>
      </c>
      <c r="P23" s="24">
        <v>2.9879125356512293</v>
      </c>
      <c r="Q23" s="24">
        <v>4.5271402055321652E-2</v>
      </c>
      <c r="R23" s="24">
        <v>0.24584913793103447</v>
      </c>
      <c r="S23" s="24">
        <v>0.35714106065864859</v>
      </c>
      <c r="T23" s="24">
        <v>4.1899999999999995</v>
      </c>
      <c r="U23" s="24">
        <v>8.35</v>
      </c>
      <c r="V23" s="24">
        <v>0.64800000000000002</v>
      </c>
      <c r="W23" s="24">
        <v>23.44</v>
      </c>
      <c r="X23" s="24">
        <v>13</v>
      </c>
      <c r="Y23" s="24">
        <v>2</v>
      </c>
      <c r="Z23" s="24">
        <v>9</v>
      </c>
      <c r="AA23" s="24">
        <v>9.73</v>
      </c>
      <c r="AB23" s="24">
        <v>20.794664010744413</v>
      </c>
      <c r="AC23" s="24">
        <v>4.7E-2</v>
      </c>
      <c r="AD23" s="24">
        <v>3.7000000000000005E-2</v>
      </c>
      <c r="AE23" s="24">
        <v>3108.01</v>
      </c>
      <c r="AF23" s="24">
        <v>3.6000000000000004E-2</v>
      </c>
      <c r="AG23" s="24">
        <v>0.96900000000000008</v>
      </c>
      <c r="AH23" s="24">
        <v>0.94299999999999995</v>
      </c>
      <c r="AI23" s="24">
        <v>3.5865010739382597</v>
      </c>
      <c r="AJ23" s="24">
        <v>5331.63</v>
      </c>
      <c r="AK23" s="24">
        <v>376</v>
      </c>
      <c r="AL23" s="24">
        <v>0.28168872389977917</v>
      </c>
    </row>
    <row r="24" spans="1:38" ht="17">
      <c r="A24" s="24" t="s">
        <v>51</v>
      </c>
      <c r="B24" s="24" t="s">
        <v>52</v>
      </c>
      <c r="C24" s="24">
        <v>0.49333333333333335</v>
      </c>
      <c r="D24" s="24">
        <v>24.4</v>
      </c>
      <c r="E24" s="24">
        <v>444.8</v>
      </c>
      <c r="F24" s="24">
        <v>3.41</v>
      </c>
      <c r="G24" s="24">
        <v>114.18</v>
      </c>
      <c r="H24" s="24">
        <v>0</v>
      </c>
      <c r="I24" s="24">
        <v>0</v>
      </c>
      <c r="J24" s="24">
        <v>98.47</v>
      </c>
      <c r="K24" s="24">
        <v>79.209999999999994</v>
      </c>
      <c r="L24" s="24">
        <v>0</v>
      </c>
      <c r="M24" s="24">
        <v>100.86</v>
      </c>
      <c r="N24" s="24">
        <v>4.7537554668187869E-2</v>
      </c>
      <c r="O24" s="24">
        <v>0.2471952842745769</v>
      </c>
      <c r="P24" s="24">
        <v>1.8349496101920517</v>
      </c>
      <c r="Q24" s="24">
        <v>3.8030043734550295E-2</v>
      </c>
      <c r="R24" s="24">
        <v>0.24214285714285713</v>
      </c>
      <c r="S24" s="24">
        <v>0.3707929264118654</v>
      </c>
      <c r="T24" s="24">
        <v>3.05</v>
      </c>
      <c r="U24" s="24">
        <v>6.8599999999999994</v>
      </c>
      <c r="V24" s="24">
        <v>0.69799999999999995</v>
      </c>
      <c r="W24" s="24">
        <v>30.83</v>
      </c>
      <c r="X24" s="24">
        <v>17</v>
      </c>
      <c r="Y24" s="24">
        <v>3</v>
      </c>
      <c r="Z24" s="24">
        <v>13</v>
      </c>
      <c r="AA24" s="24">
        <v>1.8800000000000001</v>
      </c>
      <c r="AB24" s="24">
        <v>37.877923559612093</v>
      </c>
      <c r="AC24" s="24">
        <v>0.109</v>
      </c>
      <c r="AD24" s="24">
        <v>0.08</v>
      </c>
      <c r="AE24" s="24">
        <v>1862.46</v>
      </c>
      <c r="AF24" s="24">
        <v>1.6E-2</v>
      </c>
      <c r="AG24" s="24">
        <v>0.98</v>
      </c>
      <c r="AH24" s="24">
        <v>1</v>
      </c>
      <c r="AI24" s="24">
        <v>2.8617607910249099</v>
      </c>
      <c r="AJ24" s="24">
        <v>4889.3</v>
      </c>
      <c r="AK24" s="24">
        <v>202</v>
      </c>
      <c r="AL24" s="24">
        <v>0.31374786081003991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AC96-4381-2A4A-90A7-4CB5EB174A18}">
  <dimension ref="A1:AA51"/>
  <sheetViews>
    <sheetView zoomScale="75" workbookViewId="0">
      <selection activeCell="Y27" sqref="Y27:AA50"/>
    </sheetView>
  </sheetViews>
  <sheetFormatPr baseColWidth="10" defaultRowHeight="16"/>
  <cols>
    <col min="2" max="2" width="24.1640625" bestFit="1" customWidth="1"/>
    <col min="3" max="3" width="18" bestFit="1" customWidth="1"/>
  </cols>
  <sheetData>
    <row r="1" spans="1:22" ht="136">
      <c r="A1" s="4" t="s">
        <v>0</v>
      </c>
      <c r="B1" s="5"/>
      <c r="C1" s="5"/>
      <c r="E1" s="18"/>
      <c r="F1" s="18"/>
      <c r="G1" s="10" t="s">
        <v>130</v>
      </c>
      <c r="H1" s="10"/>
      <c r="I1" s="1" t="s">
        <v>92</v>
      </c>
      <c r="J1" s="17"/>
      <c r="K1" s="1" t="s">
        <v>85</v>
      </c>
      <c r="L1" s="13"/>
      <c r="M1" s="1" t="s">
        <v>1</v>
      </c>
      <c r="Q1" s="1" t="s">
        <v>64</v>
      </c>
      <c r="R1" s="9" t="s">
        <v>67</v>
      </c>
      <c r="S1" s="1" t="s">
        <v>69</v>
      </c>
      <c r="T1" s="10" t="s">
        <v>73</v>
      </c>
      <c r="U1" s="1" t="s">
        <v>75</v>
      </c>
      <c r="V1" s="1"/>
    </row>
    <row r="2" spans="1:22">
      <c r="A2" t="s">
        <v>6</v>
      </c>
      <c r="E2" s="2"/>
      <c r="F2" s="2"/>
      <c r="G2" s="2">
        <v>74.3</v>
      </c>
      <c r="H2" s="3"/>
      <c r="I2" s="7">
        <v>11048</v>
      </c>
      <c r="J2" s="3"/>
      <c r="K2" s="7">
        <v>52325</v>
      </c>
      <c r="L2" s="12"/>
      <c r="M2" s="2">
        <v>26.4</v>
      </c>
      <c r="Q2" s="7">
        <v>5156</v>
      </c>
      <c r="R2" s="7">
        <v>218</v>
      </c>
      <c r="S2" s="3">
        <v>422240.61</v>
      </c>
      <c r="T2" s="7">
        <v>594</v>
      </c>
      <c r="U2" s="2">
        <v>55.5</v>
      </c>
      <c r="V2" s="2"/>
    </row>
    <row r="3" spans="1:22">
      <c r="A3" t="s">
        <v>7</v>
      </c>
      <c r="E3" s="2"/>
      <c r="F3" s="2"/>
      <c r="G3" s="2">
        <v>87.9</v>
      </c>
      <c r="H3" s="3"/>
      <c r="I3" s="7">
        <v>215</v>
      </c>
      <c r="J3" s="3"/>
      <c r="K3" s="7">
        <v>1148</v>
      </c>
      <c r="L3" s="12"/>
      <c r="M3" s="2">
        <v>30.1</v>
      </c>
      <c r="Q3" s="7">
        <v>143</v>
      </c>
      <c r="R3" s="7">
        <v>7</v>
      </c>
      <c r="S3" s="3">
        <v>3465.77</v>
      </c>
      <c r="T3" s="7">
        <v>19</v>
      </c>
      <c r="U3" s="2">
        <v>52.6</v>
      </c>
      <c r="V3" s="2"/>
    </row>
    <row r="4" spans="1:22">
      <c r="A4" t="s">
        <v>9</v>
      </c>
      <c r="E4" s="2"/>
      <c r="F4" s="2"/>
      <c r="G4" s="2">
        <v>88.7</v>
      </c>
      <c r="H4" s="3"/>
      <c r="I4" s="7">
        <v>624</v>
      </c>
      <c r="J4" s="3"/>
      <c r="K4" s="7">
        <v>1725</v>
      </c>
      <c r="L4" s="12"/>
      <c r="M4" s="2">
        <v>27.7</v>
      </c>
      <c r="Q4" s="7">
        <v>205</v>
      </c>
      <c r="R4" s="7">
        <v>12</v>
      </c>
      <c r="S4" s="3">
        <v>22496.62</v>
      </c>
      <c r="T4" s="7">
        <v>19</v>
      </c>
      <c r="U4" s="2">
        <v>26.3</v>
      </c>
      <c r="V4" s="2"/>
    </row>
    <row r="5" spans="1:22">
      <c r="A5" t="s">
        <v>11</v>
      </c>
      <c r="E5" s="2"/>
      <c r="F5" s="2"/>
      <c r="G5" s="2">
        <v>74.099999999999994</v>
      </c>
      <c r="H5" s="3"/>
      <c r="I5" s="7">
        <v>594</v>
      </c>
      <c r="J5" s="3"/>
      <c r="K5" s="7">
        <v>1816</v>
      </c>
      <c r="L5" s="12"/>
      <c r="M5" s="2">
        <v>32.299999999999997</v>
      </c>
      <c r="Q5" s="7">
        <v>615</v>
      </c>
      <c r="R5" s="7">
        <v>57</v>
      </c>
      <c r="S5" s="3">
        <v>56653.98</v>
      </c>
      <c r="T5" s="7">
        <v>27</v>
      </c>
      <c r="U5" s="2">
        <v>23.7</v>
      </c>
      <c r="V5" s="2"/>
    </row>
    <row r="6" spans="1:22">
      <c r="A6" t="s">
        <v>13</v>
      </c>
      <c r="E6" s="2"/>
      <c r="F6" s="2"/>
      <c r="G6" s="2">
        <v>81.7</v>
      </c>
      <c r="H6" s="3"/>
      <c r="I6" s="7">
        <v>247</v>
      </c>
      <c r="J6" s="3"/>
      <c r="K6" s="7">
        <v>1940</v>
      </c>
      <c r="L6" s="12"/>
      <c r="M6" s="2">
        <v>24.3</v>
      </c>
      <c r="Q6" s="7">
        <v>268</v>
      </c>
      <c r="R6" s="7">
        <v>4</v>
      </c>
      <c r="S6" s="3">
        <v>3565.32</v>
      </c>
      <c r="T6" s="7">
        <v>9</v>
      </c>
      <c r="U6" s="2">
        <v>21.5</v>
      </c>
      <c r="V6" s="2"/>
    </row>
    <row r="7" spans="1:22">
      <c r="A7" t="s">
        <v>15</v>
      </c>
      <c r="E7" s="2"/>
      <c r="F7" s="2"/>
      <c r="G7" s="2">
        <v>84.4</v>
      </c>
      <c r="H7" s="3"/>
      <c r="I7" s="7">
        <v>267</v>
      </c>
      <c r="J7" s="3"/>
      <c r="K7" s="7">
        <v>867</v>
      </c>
      <c r="L7" s="12"/>
      <c r="M7" s="2">
        <v>26.3</v>
      </c>
      <c r="Q7" s="7">
        <v>76</v>
      </c>
      <c r="R7" s="7">
        <v>4</v>
      </c>
      <c r="S7" s="3">
        <v>12182.5</v>
      </c>
      <c r="T7" s="7">
        <v>10</v>
      </c>
      <c r="U7" s="2">
        <v>27.2</v>
      </c>
      <c r="V7" s="2"/>
    </row>
    <row r="8" spans="1:22">
      <c r="A8" t="s">
        <v>17</v>
      </c>
      <c r="E8" s="2"/>
      <c r="F8" s="2"/>
      <c r="G8" s="2">
        <v>70.599999999999994</v>
      </c>
      <c r="H8" s="3"/>
      <c r="I8" s="7">
        <v>493</v>
      </c>
      <c r="J8" s="3"/>
      <c r="K8" s="7">
        <v>713</v>
      </c>
      <c r="L8" s="12"/>
      <c r="M8" s="2">
        <v>26.7</v>
      </c>
      <c r="Q8" s="7">
        <v>147</v>
      </c>
      <c r="R8" s="7">
        <v>6</v>
      </c>
      <c r="S8" s="3">
        <v>10553.8</v>
      </c>
      <c r="T8" s="7">
        <v>7</v>
      </c>
      <c r="U8" s="2">
        <v>16.3</v>
      </c>
      <c r="V8" s="2"/>
    </row>
    <row r="9" spans="1:22">
      <c r="A9" t="s">
        <v>19</v>
      </c>
      <c r="E9" s="2"/>
      <c r="F9" s="2"/>
      <c r="G9" s="2">
        <v>72.3</v>
      </c>
      <c r="H9" s="3"/>
      <c r="I9" s="7">
        <v>1119</v>
      </c>
      <c r="J9" s="3"/>
      <c r="K9" s="7">
        <v>4310</v>
      </c>
      <c r="L9" s="12"/>
      <c r="M9" s="2">
        <v>24.3</v>
      </c>
      <c r="Q9" s="7">
        <v>170</v>
      </c>
      <c r="R9" s="7">
        <v>7</v>
      </c>
      <c r="S9" s="3">
        <v>12760.14</v>
      </c>
      <c r="T9" s="7">
        <v>45</v>
      </c>
      <c r="U9" s="2">
        <v>35.799999999999997</v>
      </c>
      <c r="V9" s="2"/>
    </row>
    <row r="10" spans="1:22">
      <c r="A10" t="s">
        <v>21</v>
      </c>
      <c r="E10" s="2"/>
      <c r="F10" s="2"/>
      <c r="G10" s="2">
        <v>76.599999999999994</v>
      </c>
      <c r="H10" s="3"/>
      <c r="I10" s="7">
        <v>437</v>
      </c>
      <c r="J10" s="3"/>
      <c r="K10" s="7">
        <v>1926</v>
      </c>
      <c r="L10" s="12"/>
      <c r="M10" s="2">
        <v>24.7</v>
      </c>
      <c r="Q10" s="7">
        <v>127</v>
      </c>
      <c r="R10" s="7">
        <v>9</v>
      </c>
      <c r="S10" s="3">
        <v>23446.63</v>
      </c>
      <c r="T10" s="7">
        <v>21</v>
      </c>
      <c r="U10" s="2">
        <v>22.7</v>
      </c>
      <c r="V10" s="2"/>
    </row>
    <row r="11" spans="1:22">
      <c r="A11" t="s">
        <v>23</v>
      </c>
      <c r="E11" s="2"/>
      <c r="F11" s="2"/>
      <c r="G11" s="2">
        <v>85</v>
      </c>
      <c r="H11" s="3"/>
      <c r="I11" s="7">
        <v>282</v>
      </c>
      <c r="J11" s="3"/>
      <c r="K11" s="7">
        <v>907</v>
      </c>
      <c r="L11" s="12"/>
      <c r="M11" s="2">
        <v>25.7</v>
      </c>
      <c r="Q11" s="7">
        <v>92</v>
      </c>
      <c r="R11" s="7">
        <v>3</v>
      </c>
      <c r="S11" s="3">
        <v>11109.45</v>
      </c>
      <c r="T11" s="7">
        <v>12</v>
      </c>
      <c r="U11" s="2">
        <v>22.7</v>
      </c>
      <c r="V11" s="2"/>
    </row>
    <row r="12" spans="1:22">
      <c r="A12" t="s">
        <v>25</v>
      </c>
      <c r="E12" s="2"/>
      <c r="F12" s="2"/>
      <c r="G12" s="2">
        <v>81.099999999999994</v>
      </c>
      <c r="H12" s="3"/>
      <c r="I12" s="7">
        <v>470</v>
      </c>
      <c r="J12" s="3"/>
      <c r="K12" s="7">
        <v>3489</v>
      </c>
      <c r="L12" s="12"/>
      <c r="M12" s="2">
        <v>23.5</v>
      </c>
      <c r="Q12" s="7">
        <v>280</v>
      </c>
      <c r="R12" s="7">
        <v>5</v>
      </c>
      <c r="S12" s="3">
        <v>25805.73</v>
      </c>
      <c r="T12" s="7">
        <v>20</v>
      </c>
      <c r="U12" s="2">
        <v>28.7</v>
      </c>
      <c r="V12" s="2"/>
    </row>
    <row r="13" spans="1:22">
      <c r="A13" t="s">
        <v>27</v>
      </c>
      <c r="E13" s="2"/>
      <c r="F13" s="2"/>
      <c r="G13" s="2">
        <v>89</v>
      </c>
      <c r="H13" s="3"/>
      <c r="I13" s="7">
        <v>230</v>
      </c>
      <c r="J13" s="3"/>
      <c r="K13" s="7">
        <v>1354</v>
      </c>
      <c r="L13" s="12"/>
      <c r="M13" s="2">
        <v>27.5</v>
      </c>
      <c r="Q13" s="7">
        <v>136</v>
      </c>
      <c r="R13" s="7">
        <v>6</v>
      </c>
      <c r="S13" s="3">
        <v>3020.86</v>
      </c>
      <c r="T13" s="7">
        <v>17</v>
      </c>
      <c r="U13" s="2">
        <v>38.9</v>
      </c>
      <c r="V13" s="2"/>
    </row>
    <row r="14" spans="1:22">
      <c r="A14" t="s">
        <v>29</v>
      </c>
      <c r="E14" s="2"/>
      <c r="F14" s="2"/>
      <c r="G14" s="2">
        <v>85.5</v>
      </c>
      <c r="H14" s="3"/>
      <c r="I14" s="7">
        <v>301</v>
      </c>
      <c r="J14" s="3"/>
      <c r="K14" s="7">
        <v>1440</v>
      </c>
      <c r="L14" s="12"/>
      <c r="M14" s="2">
        <v>25.8</v>
      </c>
      <c r="Q14" s="7">
        <v>11</v>
      </c>
      <c r="R14" s="7">
        <v>1</v>
      </c>
      <c r="S14" s="3">
        <v>11758.81</v>
      </c>
      <c r="T14" s="7">
        <v>9</v>
      </c>
      <c r="U14" s="2">
        <v>25.9</v>
      </c>
      <c r="V14" s="2"/>
    </row>
    <row r="15" spans="1:22">
      <c r="A15" t="s">
        <v>31</v>
      </c>
      <c r="E15" s="2"/>
      <c r="F15" s="2"/>
      <c r="G15" s="2">
        <v>80.400000000000006</v>
      </c>
      <c r="H15" s="3"/>
      <c r="I15" s="7">
        <v>235</v>
      </c>
      <c r="J15" s="3"/>
      <c r="K15" s="7">
        <v>1287</v>
      </c>
      <c r="L15" s="12"/>
      <c r="M15" s="2">
        <v>24.1</v>
      </c>
      <c r="Q15" s="7">
        <v>113</v>
      </c>
      <c r="R15" s="7">
        <v>15</v>
      </c>
      <c r="S15" s="3">
        <v>19579.330000000002</v>
      </c>
      <c r="T15" s="7">
        <v>12</v>
      </c>
      <c r="U15" s="2">
        <v>35.6</v>
      </c>
      <c r="V15" s="2"/>
    </row>
    <row r="16" spans="1:22">
      <c r="A16" t="s">
        <v>33</v>
      </c>
      <c r="E16" s="2"/>
      <c r="F16" s="2"/>
      <c r="G16" s="2">
        <v>74.099999999999994</v>
      </c>
      <c r="H16" s="3"/>
      <c r="I16" s="7">
        <v>647</v>
      </c>
      <c r="J16" s="3"/>
      <c r="K16" s="7">
        <v>2177</v>
      </c>
      <c r="L16" s="12"/>
      <c r="M16" s="2">
        <v>25.4</v>
      </c>
      <c r="Q16" s="7">
        <v>346</v>
      </c>
      <c r="R16" s="7">
        <v>10</v>
      </c>
      <c r="S16" s="3">
        <v>52369.25</v>
      </c>
      <c r="T16" s="7">
        <v>21</v>
      </c>
      <c r="U16" s="2">
        <v>28.9</v>
      </c>
      <c r="V16" s="2"/>
    </row>
    <row r="17" spans="1:27">
      <c r="A17" t="s">
        <v>35</v>
      </c>
      <c r="E17" s="2"/>
      <c r="F17" s="2"/>
      <c r="G17" s="2">
        <v>73.5</v>
      </c>
      <c r="H17" s="3"/>
      <c r="I17" s="7">
        <v>656</v>
      </c>
      <c r="J17" s="3"/>
      <c r="K17" s="7">
        <v>2044</v>
      </c>
      <c r="L17" s="12"/>
      <c r="M17" s="2">
        <v>28.4</v>
      </c>
      <c r="Q17" s="7">
        <v>286</v>
      </c>
      <c r="R17" s="7">
        <v>7</v>
      </c>
      <c r="S17" s="3">
        <v>41429.040000000001</v>
      </c>
      <c r="T17" s="7">
        <v>20</v>
      </c>
      <c r="U17" s="2">
        <v>13.3</v>
      </c>
      <c r="V17" s="2"/>
    </row>
    <row r="18" spans="1:27">
      <c r="A18" t="s">
        <v>37</v>
      </c>
      <c r="E18" s="2"/>
      <c r="F18" s="2"/>
      <c r="G18" s="2">
        <v>79.099999999999994</v>
      </c>
      <c r="H18" s="3"/>
      <c r="I18" s="7">
        <v>297</v>
      </c>
      <c r="J18" s="3"/>
      <c r="K18" s="7">
        <v>718</v>
      </c>
      <c r="L18" s="12"/>
      <c r="M18" s="2">
        <v>26</v>
      </c>
      <c r="Q18" s="7">
        <v>134</v>
      </c>
      <c r="R18" s="7">
        <v>12</v>
      </c>
      <c r="S18" s="3">
        <v>52353.09</v>
      </c>
      <c r="T18" s="7">
        <v>11</v>
      </c>
      <c r="U18" s="2">
        <v>28.7</v>
      </c>
      <c r="V18" s="2"/>
    </row>
    <row r="19" spans="1:27">
      <c r="A19" t="s">
        <v>39</v>
      </c>
      <c r="E19" s="2"/>
      <c r="F19" s="2"/>
      <c r="G19" s="2">
        <v>78.8</v>
      </c>
      <c r="H19" s="3"/>
      <c r="I19" s="7">
        <v>345</v>
      </c>
      <c r="J19" s="3"/>
      <c r="K19" s="7">
        <v>638</v>
      </c>
      <c r="L19" s="12"/>
      <c r="M19" s="2">
        <v>25.3</v>
      </c>
      <c r="Q19" s="7">
        <v>168</v>
      </c>
      <c r="R19" s="7">
        <v>2</v>
      </c>
      <c r="S19" s="3">
        <v>4215</v>
      </c>
      <c r="T19" s="7">
        <v>6</v>
      </c>
      <c r="U19" s="2">
        <v>31.9</v>
      </c>
      <c r="V19" s="2"/>
    </row>
    <row r="20" spans="1:27">
      <c r="A20" t="s">
        <v>41</v>
      </c>
      <c r="E20" s="2"/>
      <c r="F20" s="2"/>
      <c r="G20" s="2">
        <v>62.5</v>
      </c>
      <c r="H20" s="3"/>
      <c r="I20" s="7">
        <v>759</v>
      </c>
      <c r="J20" s="3"/>
      <c r="K20" s="7">
        <v>1247</v>
      </c>
      <c r="L20" s="12"/>
      <c r="M20" s="2">
        <v>27.7</v>
      </c>
      <c r="Q20" s="7">
        <v>149</v>
      </c>
      <c r="R20" s="7">
        <v>7</v>
      </c>
      <c r="S20" s="3">
        <v>27671.48</v>
      </c>
      <c r="T20" s="7">
        <v>24</v>
      </c>
      <c r="U20" s="2">
        <v>14.6</v>
      </c>
      <c r="V20" s="2"/>
    </row>
    <row r="21" spans="1:27">
      <c r="A21" t="s">
        <v>43</v>
      </c>
      <c r="E21" s="2"/>
      <c r="F21" s="2"/>
      <c r="G21" s="2">
        <v>82.7</v>
      </c>
      <c r="H21" s="3"/>
      <c r="I21" s="7">
        <v>505</v>
      </c>
      <c r="J21" s="3"/>
      <c r="K21" s="7">
        <v>1121</v>
      </c>
      <c r="L21" s="12"/>
      <c r="M21" s="2">
        <v>24.8</v>
      </c>
      <c r="Q21" s="7">
        <v>532</v>
      </c>
      <c r="R21" s="7">
        <v>22</v>
      </c>
      <c r="S21" s="3">
        <v>16962.5</v>
      </c>
      <c r="T21" s="7">
        <v>22</v>
      </c>
      <c r="U21" s="2">
        <v>34.4</v>
      </c>
      <c r="V21" s="2"/>
    </row>
    <row r="22" spans="1:27">
      <c r="A22" t="s">
        <v>45</v>
      </c>
      <c r="E22" s="2"/>
      <c r="F22" s="2"/>
      <c r="G22" s="2">
        <v>74.599999999999994</v>
      </c>
      <c r="H22" s="3"/>
      <c r="I22" s="7">
        <v>983</v>
      </c>
      <c r="J22" s="3"/>
      <c r="K22" s="7">
        <v>10406</v>
      </c>
      <c r="L22" s="12"/>
      <c r="M22" s="2">
        <v>26</v>
      </c>
      <c r="Q22" s="7">
        <v>247</v>
      </c>
      <c r="R22" s="7">
        <v>8</v>
      </c>
      <c r="S22" s="3">
        <v>4856.8100000000004</v>
      </c>
      <c r="T22" s="7">
        <v>120</v>
      </c>
      <c r="U22" s="2">
        <v>138.4</v>
      </c>
      <c r="V22" s="2"/>
    </row>
    <row r="23" spans="1:27">
      <c r="A23" t="s">
        <v>47</v>
      </c>
      <c r="E23" s="2"/>
      <c r="F23" s="2"/>
      <c r="G23" s="2">
        <v>60.5</v>
      </c>
      <c r="H23" s="3"/>
      <c r="I23" s="7">
        <v>328</v>
      </c>
      <c r="J23" s="3"/>
      <c r="K23" s="7">
        <v>2934</v>
      </c>
      <c r="L23" s="12"/>
      <c r="M23" s="2">
        <v>24.7</v>
      </c>
      <c r="Q23" s="7">
        <v>124</v>
      </c>
      <c r="R23" s="7">
        <v>1</v>
      </c>
      <c r="S23" s="3">
        <v>1098.6500000000001</v>
      </c>
      <c r="T23" s="7">
        <v>33</v>
      </c>
      <c r="U23" s="2">
        <v>73</v>
      </c>
      <c r="V23" s="2"/>
    </row>
    <row r="24" spans="1:27">
      <c r="A24" t="s">
        <v>49</v>
      </c>
      <c r="E24" s="2"/>
      <c r="F24" s="2"/>
      <c r="G24" s="2">
        <v>64.8</v>
      </c>
      <c r="H24" s="3"/>
      <c r="I24" s="7">
        <v>713</v>
      </c>
      <c r="J24" s="3"/>
      <c r="K24" s="7">
        <v>4134</v>
      </c>
      <c r="L24" s="12"/>
      <c r="M24" s="2">
        <v>27.8</v>
      </c>
      <c r="Q24" s="7">
        <v>594</v>
      </c>
      <c r="R24" s="7">
        <v>9</v>
      </c>
      <c r="S24" s="3">
        <v>2851.85</v>
      </c>
      <c r="T24" s="7">
        <v>71</v>
      </c>
      <c r="U24" s="2">
        <v>83.5</v>
      </c>
      <c r="V24" s="2"/>
    </row>
    <row r="25" spans="1:27">
      <c r="A25" t="s">
        <v>51</v>
      </c>
      <c r="E25" s="2"/>
      <c r="F25" s="2"/>
      <c r="G25" s="2">
        <v>69.8</v>
      </c>
      <c r="H25" s="3"/>
      <c r="I25" s="7">
        <v>301</v>
      </c>
      <c r="J25" s="3"/>
      <c r="K25" s="7">
        <v>3984</v>
      </c>
      <c r="L25" s="12"/>
      <c r="M25" s="2">
        <v>24.4</v>
      </c>
      <c r="Q25" s="7">
        <v>193</v>
      </c>
      <c r="R25" s="7">
        <v>4</v>
      </c>
      <c r="S25" s="3">
        <v>2034</v>
      </c>
      <c r="T25" s="7">
        <v>39</v>
      </c>
      <c r="U25" s="2">
        <v>68.599999999999994</v>
      </c>
      <c r="V25" s="2"/>
    </row>
    <row r="26" spans="1:27">
      <c r="G26" t="s">
        <v>131</v>
      </c>
      <c r="I26" t="s">
        <v>132</v>
      </c>
      <c r="K26" t="s">
        <v>133</v>
      </c>
      <c r="M26" t="s">
        <v>134</v>
      </c>
      <c r="Q26" t="s">
        <v>134</v>
      </c>
      <c r="R26" t="s">
        <v>134</v>
      </c>
      <c r="S26" t="s">
        <v>135</v>
      </c>
      <c r="U26" t="s">
        <v>134</v>
      </c>
    </row>
    <row r="27" spans="1:27" ht="170">
      <c r="B27" s="5" t="s">
        <v>102</v>
      </c>
      <c r="C27" s="5"/>
      <c r="D27" t="s">
        <v>129</v>
      </c>
      <c r="E27" s="18" t="s">
        <v>127</v>
      </c>
      <c r="F27" s="18" t="s">
        <v>128</v>
      </c>
      <c r="G27" s="10" t="s">
        <v>130</v>
      </c>
      <c r="H27" s="10" t="s">
        <v>79</v>
      </c>
      <c r="I27" s="1" t="s">
        <v>143</v>
      </c>
      <c r="J27" s="17" t="s">
        <v>93</v>
      </c>
      <c r="K27" t="s">
        <v>144</v>
      </c>
      <c r="L27" s="13" t="s">
        <v>136</v>
      </c>
      <c r="M27" s="1" t="s">
        <v>1</v>
      </c>
      <c r="N27" s="1" t="s">
        <v>2</v>
      </c>
      <c r="O27" s="17" t="s">
        <v>89</v>
      </c>
      <c r="P27" s="1" t="s">
        <v>77</v>
      </c>
      <c r="Q27" s="24" t="s">
        <v>138</v>
      </c>
      <c r="R27" s="24" t="s">
        <v>139</v>
      </c>
      <c r="S27" s="24" t="s">
        <v>140</v>
      </c>
      <c r="T27" s="24" t="s">
        <v>141</v>
      </c>
      <c r="U27" s="1" t="s">
        <v>142</v>
      </c>
      <c r="V27" s="1" t="s">
        <v>83</v>
      </c>
      <c r="Y27" s="11" t="s">
        <v>71</v>
      </c>
      <c r="Z27" t="s">
        <v>137</v>
      </c>
      <c r="AA27" s="5" t="s">
        <v>102</v>
      </c>
    </row>
    <row r="28" spans="1:27">
      <c r="B28" t="s">
        <v>8</v>
      </c>
      <c r="C28" t="s">
        <v>104</v>
      </c>
      <c r="D28">
        <v>0.47000000000000003</v>
      </c>
      <c r="E28" s="2">
        <v>98.5</v>
      </c>
      <c r="F28" s="2">
        <v>99.4</v>
      </c>
      <c r="G28">
        <f t="shared" ref="G28:G50" si="0">G3/100</f>
        <v>0.879</v>
      </c>
      <c r="H28" s="3">
        <v>27.73</v>
      </c>
      <c r="I28">
        <f t="shared" ref="I28:I50" si="1">I3*1000/Y28</f>
        <v>3.9570066624949387</v>
      </c>
      <c r="J28" s="3">
        <v>4138.84</v>
      </c>
      <c r="K28">
        <f t="shared" ref="K28:K50" si="2">K3*1000/Y28</f>
        <v>21.12857510950786</v>
      </c>
      <c r="L28" s="12">
        <v>14.8</v>
      </c>
      <c r="M28" s="2">
        <v>30.1</v>
      </c>
      <c r="N28" s="2">
        <v>372.6</v>
      </c>
      <c r="O28" s="7">
        <v>168518</v>
      </c>
      <c r="P28" s="7">
        <v>55</v>
      </c>
      <c r="Q28">
        <f t="shared" ref="Q28:Q50" si="3">Q3*1000/Y28</f>
        <v>2.6318695476129128</v>
      </c>
      <c r="R28">
        <f t="shared" ref="R28:R50" si="4">R3*1000/Y28</f>
        <v>0.12883277505797475</v>
      </c>
      <c r="S28">
        <f t="shared" ref="S28:S50" si="5">S3/Z28</f>
        <v>7.2963578947368421E-2</v>
      </c>
      <c r="T28">
        <f t="shared" ref="T28:T50" si="6">T3*1000/Y28</f>
        <v>0.34968896087164575</v>
      </c>
      <c r="U28">
        <f t="shared" ref="U28:U50" si="7">U3/10</f>
        <v>5.26</v>
      </c>
      <c r="V28" s="7">
        <v>9</v>
      </c>
      <c r="Y28" s="7">
        <v>54334</v>
      </c>
      <c r="Z28">
        <v>47500</v>
      </c>
      <c r="AA28" t="s">
        <v>8</v>
      </c>
    </row>
    <row r="29" spans="1:27">
      <c r="B29" t="s">
        <v>10</v>
      </c>
      <c r="C29" t="s">
        <v>105</v>
      </c>
      <c r="D29">
        <v>0.48</v>
      </c>
      <c r="E29" s="2">
        <v>99.3</v>
      </c>
      <c r="F29" s="2">
        <v>99.9</v>
      </c>
      <c r="G29">
        <f t="shared" si="0"/>
        <v>0.88700000000000001</v>
      </c>
      <c r="H29" s="3">
        <v>17.920000000000002</v>
      </c>
      <c r="I29">
        <f t="shared" si="1"/>
        <v>7.9594882457236888</v>
      </c>
      <c r="J29" s="3">
        <v>4291.16</v>
      </c>
      <c r="K29">
        <f t="shared" si="2"/>
        <v>22.003392986976543</v>
      </c>
      <c r="L29" s="12">
        <v>8.4</v>
      </c>
      <c r="M29" s="2">
        <v>27.7</v>
      </c>
      <c r="N29" s="2">
        <v>347.5</v>
      </c>
      <c r="O29" s="7">
        <v>165777</v>
      </c>
      <c r="P29" s="7">
        <v>74</v>
      </c>
      <c r="Q29">
        <f t="shared" si="3"/>
        <v>2.6148959781624295</v>
      </c>
      <c r="R29">
        <f t="shared" si="4"/>
        <v>0.15306708164853247</v>
      </c>
      <c r="S29">
        <f t="shared" si="5"/>
        <v>0.21631365384615384</v>
      </c>
      <c r="T29">
        <f t="shared" si="6"/>
        <v>0.2423562126101764</v>
      </c>
      <c r="U29">
        <f t="shared" si="7"/>
        <v>2.63</v>
      </c>
      <c r="V29" s="7">
        <v>9</v>
      </c>
      <c r="Y29" s="7">
        <v>78397</v>
      </c>
      <c r="Z29">
        <v>104000</v>
      </c>
      <c r="AA29" t="s">
        <v>10</v>
      </c>
    </row>
    <row r="30" spans="1:27">
      <c r="B30" t="s">
        <v>12</v>
      </c>
      <c r="C30" t="s">
        <v>106</v>
      </c>
      <c r="D30">
        <v>0.54999999999999993</v>
      </c>
      <c r="E30" s="2">
        <v>99.2</v>
      </c>
      <c r="F30" s="2">
        <v>100</v>
      </c>
      <c r="G30">
        <f t="shared" si="0"/>
        <v>0.74099999999999999</v>
      </c>
      <c r="H30" s="3">
        <v>13.17</v>
      </c>
      <c r="I30">
        <f t="shared" si="1"/>
        <v>4.8623560325139366</v>
      </c>
      <c r="J30" s="3">
        <v>4752.76</v>
      </c>
      <c r="K30">
        <f t="shared" si="2"/>
        <v>14.86538477280355</v>
      </c>
      <c r="L30" s="12">
        <v>5.2</v>
      </c>
      <c r="M30" s="2">
        <v>32.299999999999997</v>
      </c>
      <c r="N30" s="2">
        <v>321.89999999999998</v>
      </c>
      <c r="O30" s="7">
        <v>243675</v>
      </c>
      <c r="P30" s="7">
        <v>117</v>
      </c>
      <c r="Q30">
        <f t="shared" si="3"/>
        <v>5.034257508410894</v>
      </c>
      <c r="R30">
        <f t="shared" si="4"/>
        <v>0.46658972029174134</v>
      </c>
      <c r="S30">
        <f t="shared" si="5"/>
        <v>0.40612172043010752</v>
      </c>
      <c r="T30">
        <f t="shared" si="6"/>
        <v>0.22101618329608802</v>
      </c>
      <c r="U30">
        <f t="shared" si="7"/>
        <v>2.37</v>
      </c>
      <c r="V30" s="7">
        <v>10</v>
      </c>
      <c r="Y30" s="7">
        <v>122163</v>
      </c>
      <c r="Z30">
        <v>139500</v>
      </c>
      <c r="AA30" t="s">
        <v>12</v>
      </c>
    </row>
    <row r="31" spans="1:27">
      <c r="B31" t="s">
        <v>14</v>
      </c>
      <c r="C31" t="s">
        <v>108</v>
      </c>
      <c r="D31">
        <v>0.46333333333333332</v>
      </c>
      <c r="E31" s="2">
        <v>97.1</v>
      </c>
      <c r="F31" s="2">
        <v>99.8</v>
      </c>
      <c r="G31">
        <f t="shared" si="0"/>
        <v>0.81700000000000006</v>
      </c>
      <c r="H31" s="3">
        <v>13.34</v>
      </c>
      <c r="I31">
        <f t="shared" si="1"/>
        <v>4.9107320370591276</v>
      </c>
      <c r="J31" s="3">
        <v>4492.13</v>
      </c>
      <c r="K31">
        <f t="shared" si="2"/>
        <v>38.570122072448207</v>
      </c>
      <c r="L31" s="12">
        <v>13.2</v>
      </c>
      <c r="M31" s="2">
        <v>24.3</v>
      </c>
      <c r="N31" s="2">
        <v>335.3</v>
      </c>
      <c r="O31" s="7">
        <v>156096</v>
      </c>
      <c r="P31" s="7">
        <v>71</v>
      </c>
      <c r="Q31">
        <f t="shared" si="3"/>
        <v>5.328243667740268</v>
      </c>
      <c r="R31">
        <f t="shared" si="4"/>
        <v>7.9526024891645786E-2</v>
      </c>
      <c r="S31">
        <f t="shared" si="5"/>
        <v>6.7653130929791278E-2</v>
      </c>
      <c r="T31">
        <f t="shared" si="6"/>
        <v>0.17893355600620303</v>
      </c>
      <c r="U31">
        <f t="shared" si="7"/>
        <v>2.15</v>
      </c>
      <c r="V31" s="7">
        <v>16</v>
      </c>
      <c r="Y31" s="7">
        <v>50298</v>
      </c>
      <c r="Z31">
        <v>52700</v>
      </c>
      <c r="AA31" t="s">
        <v>14</v>
      </c>
    </row>
    <row r="32" spans="1:27">
      <c r="B32" t="s">
        <v>16</v>
      </c>
      <c r="C32" t="s">
        <v>109</v>
      </c>
      <c r="D32">
        <v>0.47</v>
      </c>
      <c r="E32" s="2">
        <v>98.5</v>
      </c>
      <c r="F32" s="2">
        <v>100</v>
      </c>
      <c r="G32">
        <f t="shared" si="0"/>
        <v>0.84400000000000008</v>
      </c>
      <c r="H32" s="3">
        <v>16.149999999999999</v>
      </c>
      <c r="I32">
        <f t="shared" si="1"/>
        <v>6.0441426146010189</v>
      </c>
      <c r="J32" s="3">
        <v>4974.93</v>
      </c>
      <c r="K32">
        <f t="shared" si="2"/>
        <v>19.626485568760611</v>
      </c>
      <c r="L32" s="12">
        <v>11.9</v>
      </c>
      <c r="M32" s="2">
        <v>26.3</v>
      </c>
      <c r="N32" s="2">
        <v>330.8</v>
      </c>
      <c r="O32" s="7">
        <v>141199</v>
      </c>
      <c r="P32" s="7">
        <v>48</v>
      </c>
      <c r="Q32">
        <f t="shared" si="3"/>
        <v>1.7204301075268817</v>
      </c>
      <c r="R32">
        <f t="shared" si="4"/>
        <v>9.0548953027730611E-2</v>
      </c>
      <c r="S32">
        <f t="shared" si="5"/>
        <v>0.19873572593800978</v>
      </c>
      <c r="T32">
        <f t="shared" si="6"/>
        <v>0.22637238256932654</v>
      </c>
      <c r="U32">
        <f t="shared" si="7"/>
        <v>2.7199999999999998</v>
      </c>
      <c r="V32" s="7">
        <v>15</v>
      </c>
      <c r="Y32" s="7">
        <v>44175</v>
      </c>
      <c r="Z32">
        <v>61300</v>
      </c>
      <c r="AA32" t="s">
        <v>16</v>
      </c>
    </row>
    <row r="33" spans="2:27">
      <c r="B33" t="s">
        <v>18</v>
      </c>
      <c r="C33" t="s">
        <v>111</v>
      </c>
      <c r="D33">
        <v>0.44</v>
      </c>
      <c r="E33" s="2">
        <v>92.4</v>
      </c>
      <c r="F33" s="2">
        <v>55.3</v>
      </c>
      <c r="G33">
        <f t="shared" si="0"/>
        <v>0.70599999999999996</v>
      </c>
      <c r="H33" s="3">
        <v>8.31</v>
      </c>
      <c r="I33">
        <f t="shared" si="1"/>
        <v>12.53336723020211</v>
      </c>
      <c r="J33" s="3">
        <v>4677.24</v>
      </c>
      <c r="K33">
        <f t="shared" si="2"/>
        <v>18.126350578365322</v>
      </c>
      <c r="L33" s="12">
        <v>12.3</v>
      </c>
      <c r="M33" s="2">
        <v>26.7</v>
      </c>
      <c r="N33" s="2">
        <v>318.39999999999998</v>
      </c>
      <c r="O33" s="7">
        <v>89992</v>
      </c>
      <c r="P33" s="7">
        <v>32</v>
      </c>
      <c r="Q33">
        <f t="shared" si="3"/>
        <v>3.737129782636329</v>
      </c>
      <c r="R33">
        <f t="shared" si="4"/>
        <v>0.15253590949536036</v>
      </c>
      <c r="S33">
        <f t="shared" si="5"/>
        <v>0.14496978021978021</v>
      </c>
      <c r="T33">
        <f t="shared" si="6"/>
        <v>0.17795856107792044</v>
      </c>
      <c r="U33">
        <f t="shared" si="7"/>
        <v>1.6300000000000001</v>
      </c>
      <c r="V33" s="7">
        <v>17</v>
      </c>
      <c r="Y33" s="7">
        <v>39335</v>
      </c>
      <c r="Z33">
        <v>72800</v>
      </c>
      <c r="AA33" t="s">
        <v>18</v>
      </c>
    </row>
    <row r="34" spans="2:27">
      <c r="B34" t="s">
        <v>20</v>
      </c>
      <c r="C34" t="s">
        <v>112</v>
      </c>
      <c r="D34">
        <v>0.49333333333333335</v>
      </c>
      <c r="E34" s="2">
        <v>98.8</v>
      </c>
      <c r="F34" s="2">
        <v>76</v>
      </c>
      <c r="G34">
        <f t="shared" si="0"/>
        <v>0.72299999999999998</v>
      </c>
      <c r="H34" s="3">
        <v>15.94</v>
      </c>
      <c r="I34">
        <f t="shared" si="1"/>
        <v>7.234149841934796</v>
      </c>
      <c r="J34" s="3">
        <v>4597.12</v>
      </c>
      <c r="K34">
        <f t="shared" si="2"/>
        <v>27.863436835334198</v>
      </c>
      <c r="L34" s="12">
        <v>12.7</v>
      </c>
      <c r="M34" s="2">
        <v>24.3</v>
      </c>
      <c r="N34" s="2">
        <v>379.9</v>
      </c>
      <c r="O34" s="7">
        <v>182343</v>
      </c>
      <c r="P34" s="7">
        <v>123</v>
      </c>
      <c r="Q34">
        <f t="shared" si="3"/>
        <v>1.0990218705352237</v>
      </c>
      <c r="R34">
        <f t="shared" si="4"/>
        <v>4.5253841727920976E-2</v>
      </c>
      <c r="S34">
        <f t="shared" si="5"/>
        <v>0.1041644081632653</v>
      </c>
      <c r="T34">
        <f t="shared" si="6"/>
        <v>0.29091755396520624</v>
      </c>
      <c r="U34">
        <f t="shared" si="7"/>
        <v>3.5799999999999996</v>
      </c>
      <c r="V34" s="7">
        <v>9</v>
      </c>
      <c r="Y34" s="7">
        <v>154683</v>
      </c>
      <c r="Z34">
        <v>122500</v>
      </c>
      <c r="AA34" t="s">
        <v>20</v>
      </c>
    </row>
    <row r="35" spans="2:27">
      <c r="B35" t="s">
        <v>22</v>
      </c>
      <c r="C35" t="s">
        <v>113</v>
      </c>
      <c r="D35">
        <v>0.43333333333333335</v>
      </c>
      <c r="E35" s="2">
        <v>98.5</v>
      </c>
      <c r="F35" s="2">
        <v>100</v>
      </c>
      <c r="G35">
        <f t="shared" si="0"/>
        <v>0.7659999999999999</v>
      </c>
      <c r="H35" s="3">
        <v>16.670000000000002</v>
      </c>
      <c r="I35">
        <f t="shared" si="1"/>
        <v>6.8399881043685138</v>
      </c>
      <c r="J35" s="3">
        <v>4106.8999999999996</v>
      </c>
      <c r="K35">
        <f t="shared" si="2"/>
        <v>30.146034528635603</v>
      </c>
      <c r="L35" s="12">
        <v>15.9</v>
      </c>
      <c r="M35" s="2">
        <v>24.7</v>
      </c>
      <c r="N35" s="2">
        <v>320.60000000000002</v>
      </c>
      <c r="O35" s="7">
        <v>107588</v>
      </c>
      <c r="P35" s="7">
        <v>9</v>
      </c>
      <c r="Q35">
        <f t="shared" si="3"/>
        <v>1.9878226298736872</v>
      </c>
      <c r="R35">
        <f t="shared" si="4"/>
        <v>0.14086932022726917</v>
      </c>
      <c r="S35">
        <f t="shared" si="5"/>
        <v>0.23077391732283464</v>
      </c>
      <c r="T35">
        <f t="shared" si="6"/>
        <v>0.32869508053029473</v>
      </c>
      <c r="U35">
        <f t="shared" si="7"/>
        <v>2.27</v>
      </c>
      <c r="V35" s="7">
        <v>13</v>
      </c>
      <c r="Y35" s="7">
        <v>63889</v>
      </c>
      <c r="Z35">
        <v>101600</v>
      </c>
      <c r="AA35" t="s">
        <v>22</v>
      </c>
    </row>
    <row r="36" spans="2:27">
      <c r="B36" t="s">
        <v>24</v>
      </c>
      <c r="C36" t="s">
        <v>114</v>
      </c>
      <c r="D36">
        <v>0.46333333333333337</v>
      </c>
      <c r="E36" s="2">
        <v>96.4</v>
      </c>
      <c r="F36" s="2">
        <v>100</v>
      </c>
      <c r="G36">
        <f t="shared" si="0"/>
        <v>0.85</v>
      </c>
      <c r="H36" s="3">
        <v>16.59</v>
      </c>
      <c r="I36">
        <f t="shared" si="1"/>
        <v>6.3439215333393326</v>
      </c>
      <c r="J36" s="3">
        <v>4263.04</v>
      </c>
      <c r="K36">
        <f t="shared" si="2"/>
        <v>20.404031314676505</v>
      </c>
      <c r="L36" s="12">
        <v>10.7</v>
      </c>
      <c r="M36" s="2">
        <v>25.7</v>
      </c>
      <c r="N36" s="2">
        <v>329.9</v>
      </c>
      <c r="O36" s="7">
        <v>139359</v>
      </c>
      <c r="P36" s="7">
        <v>35</v>
      </c>
      <c r="Q36">
        <f t="shared" si="3"/>
        <v>2.0696481598128318</v>
      </c>
      <c r="R36">
        <f t="shared" si="4"/>
        <v>6.7488526950418432E-2</v>
      </c>
      <c r="S36">
        <f t="shared" si="5"/>
        <v>0.16458444444444445</v>
      </c>
      <c r="T36">
        <f t="shared" si="6"/>
        <v>0.26995410780167373</v>
      </c>
      <c r="U36">
        <f t="shared" si="7"/>
        <v>2.27</v>
      </c>
      <c r="V36" s="7">
        <v>19</v>
      </c>
      <c r="Y36" s="7">
        <v>44452</v>
      </c>
      <c r="Z36">
        <v>67500</v>
      </c>
      <c r="AA36" t="s">
        <v>24</v>
      </c>
    </row>
    <row r="37" spans="2:27">
      <c r="B37" t="s">
        <v>26</v>
      </c>
      <c r="C37" t="s">
        <v>115</v>
      </c>
      <c r="D37">
        <v>0.46</v>
      </c>
      <c r="E37" s="2">
        <v>98.3</v>
      </c>
      <c r="F37" s="2">
        <v>99.9</v>
      </c>
      <c r="G37">
        <f t="shared" si="0"/>
        <v>0.81099999999999994</v>
      </c>
      <c r="H37" s="3">
        <v>20.079999999999998</v>
      </c>
      <c r="I37">
        <f t="shared" si="1"/>
        <v>5.6023076739695332</v>
      </c>
      <c r="J37" s="3">
        <v>4423.4799999999996</v>
      </c>
      <c r="K37">
        <f t="shared" si="2"/>
        <v>41.588194626552557</v>
      </c>
      <c r="L37" s="12">
        <v>12.8</v>
      </c>
      <c r="M37" s="2">
        <v>23.5</v>
      </c>
      <c r="N37" s="2">
        <v>321.89999999999998</v>
      </c>
      <c r="O37" s="7">
        <v>156407</v>
      </c>
      <c r="P37" s="7">
        <v>64</v>
      </c>
      <c r="Q37">
        <f t="shared" si="3"/>
        <v>3.337544997258445</v>
      </c>
      <c r="R37">
        <f t="shared" si="4"/>
        <v>5.9599017808186522E-2</v>
      </c>
      <c r="S37">
        <f t="shared" si="5"/>
        <v>0.23040830357142858</v>
      </c>
      <c r="T37">
        <f t="shared" si="6"/>
        <v>0.23839607123274609</v>
      </c>
      <c r="U37">
        <f t="shared" si="7"/>
        <v>2.87</v>
      </c>
      <c r="V37" s="7">
        <v>13</v>
      </c>
      <c r="Y37" s="7">
        <v>83894</v>
      </c>
      <c r="Z37">
        <v>112000</v>
      </c>
      <c r="AA37" t="s">
        <v>26</v>
      </c>
    </row>
    <row r="38" spans="2:27">
      <c r="B38" t="s">
        <v>28</v>
      </c>
      <c r="C38" t="s">
        <v>116</v>
      </c>
      <c r="D38">
        <v>0.48333333333333334</v>
      </c>
      <c r="E38" s="2">
        <v>98.7</v>
      </c>
      <c r="F38" s="2">
        <v>100</v>
      </c>
      <c r="G38">
        <f t="shared" si="0"/>
        <v>0.89</v>
      </c>
      <c r="H38" s="3">
        <v>11.74</v>
      </c>
      <c r="I38">
        <f t="shared" si="1"/>
        <v>5.8850621769612612</v>
      </c>
      <c r="J38" s="3">
        <v>4320.09</v>
      </c>
      <c r="K38">
        <f t="shared" si="2"/>
        <v>34.645105163502379</v>
      </c>
      <c r="L38" s="12">
        <v>16.2</v>
      </c>
      <c r="M38" s="2">
        <v>27.5</v>
      </c>
      <c r="N38" s="2">
        <v>320</v>
      </c>
      <c r="O38" s="7">
        <v>105460</v>
      </c>
      <c r="P38" s="7">
        <v>48</v>
      </c>
      <c r="Q38">
        <f t="shared" si="3"/>
        <v>3.4798628524640498</v>
      </c>
      <c r="R38">
        <f t="shared" si="4"/>
        <v>0.15352336113811985</v>
      </c>
      <c r="S38">
        <f t="shared" si="5"/>
        <v>4.9767051070840201E-2</v>
      </c>
      <c r="T38">
        <f t="shared" si="6"/>
        <v>0.43498285655800623</v>
      </c>
      <c r="U38">
        <f t="shared" si="7"/>
        <v>3.8899999999999997</v>
      </c>
      <c r="V38" s="7">
        <v>15</v>
      </c>
      <c r="Y38" s="7">
        <v>39082</v>
      </c>
      <c r="Z38">
        <v>60700</v>
      </c>
      <c r="AA38" t="s">
        <v>28</v>
      </c>
    </row>
    <row r="39" spans="2:27">
      <c r="B39" t="s">
        <v>30</v>
      </c>
      <c r="C39" t="s">
        <v>117</v>
      </c>
      <c r="D39">
        <v>0.40666666666666668</v>
      </c>
      <c r="E39" s="2">
        <v>98</v>
      </c>
      <c r="F39" s="2">
        <v>100</v>
      </c>
      <c r="G39">
        <f t="shared" si="0"/>
        <v>0.85499999999999998</v>
      </c>
      <c r="H39" s="3">
        <v>15.51</v>
      </c>
      <c r="I39">
        <f t="shared" si="1"/>
        <v>7.1515122716149113</v>
      </c>
      <c r="J39" s="3">
        <v>4219.07</v>
      </c>
      <c r="K39">
        <f t="shared" si="2"/>
        <v>34.213214854237449</v>
      </c>
      <c r="L39" s="12">
        <v>10.5</v>
      </c>
      <c r="M39" s="2">
        <v>25.8</v>
      </c>
      <c r="N39" s="2">
        <v>341</v>
      </c>
      <c r="O39" s="7">
        <v>152616</v>
      </c>
      <c r="P39" s="19"/>
      <c r="Q39">
        <f t="shared" si="3"/>
        <v>0.26135094680320275</v>
      </c>
      <c r="R39">
        <f t="shared" si="4"/>
        <v>2.3759176982109338E-2</v>
      </c>
      <c r="S39">
        <f t="shared" si="5"/>
        <v>0.20066228668941979</v>
      </c>
      <c r="T39">
        <f t="shared" si="6"/>
        <v>0.21383259283898406</v>
      </c>
      <c r="U39">
        <f t="shared" si="7"/>
        <v>2.59</v>
      </c>
      <c r="V39" s="7">
        <v>23</v>
      </c>
      <c r="Y39" s="7">
        <v>42089</v>
      </c>
      <c r="Z39">
        <v>58600</v>
      </c>
      <c r="AA39" t="s">
        <v>30</v>
      </c>
    </row>
    <row r="40" spans="2:27">
      <c r="B40" t="s">
        <v>32</v>
      </c>
      <c r="C40" t="s">
        <v>118</v>
      </c>
      <c r="D40">
        <v>0.45</v>
      </c>
      <c r="E40" s="2">
        <v>98.5</v>
      </c>
      <c r="F40" s="2">
        <v>100</v>
      </c>
      <c r="G40">
        <f t="shared" si="0"/>
        <v>0.80400000000000005</v>
      </c>
      <c r="H40" s="3">
        <v>16.329999999999998</v>
      </c>
      <c r="I40">
        <f t="shared" si="1"/>
        <v>5.9286543216105754</v>
      </c>
      <c r="J40" s="3">
        <v>4308.57</v>
      </c>
      <c r="K40">
        <f t="shared" si="2"/>
        <v>32.46884302941622</v>
      </c>
      <c r="L40" s="12">
        <v>12.3</v>
      </c>
      <c r="M40" s="2">
        <v>24.1</v>
      </c>
      <c r="N40" s="2">
        <v>318.2</v>
      </c>
      <c r="O40" s="7">
        <v>130131</v>
      </c>
      <c r="P40" s="7">
        <v>111</v>
      </c>
      <c r="Q40">
        <f t="shared" si="3"/>
        <v>2.8507997376255108</v>
      </c>
      <c r="R40">
        <f t="shared" si="4"/>
        <v>0.37842474393258996</v>
      </c>
      <c r="S40">
        <f t="shared" si="5"/>
        <v>0.24752629582806576</v>
      </c>
      <c r="T40">
        <f t="shared" si="6"/>
        <v>0.30273979514607197</v>
      </c>
      <c r="U40">
        <f t="shared" si="7"/>
        <v>3.56</v>
      </c>
      <c r="V40" s="7">
        <v>21</v>
      </c>
      <c r="Y40" s="7">
        <v>39638</v>
      </c>
      <c r="Z40">
        <v>79100</v>
      </c>
      <c r="AA40" t="s">
        <v>32</v>
      </c>
    </row>
    <row r="41" spans="2:27">
      <c r="B41" t="s">
        <v>34</v>
      </c>
      <c r="C41" t="s">
        <v>119</v>
      </c>
      <c r="D41">
        <v>0.46666666666666662</v>
      </c>
      <c r="E41" s="2">
        <v>98.8</v>
      </c>
      <c r="F41" s="2">
        <v>99.5</v>
      </c>
      <c r="G41">
        <f t="shared" si="0"/>
        <v>0.74099999999999999</v>
      </c>
      <c r="H41" s="3">
        <v>14.28</v>
      </c>
      <c r="I41">
        <f t="shared" si="1"/>
        <v>6.7041768990850406</v>
      </c>
      <c r="J41" s="3">
        <v>4858.33</v>
      </c>
      <c r="K41">
        <f t="shared" si="2"/>
        <v>22.557949164309324</v>
      </c>
      <c r="L41" s="12">
        <v>7.2</v>
      </c>
      <c r="M41" s="2">
        <v>25.4</v>
      </c>
      <c r="N41" s="2">
        <v>332.6</v>
      </c>
      <c r="O41" s="7">
        <v>168983</v>
      </c>
      <c r="P41" s="7">
        <v>54</v>
      </c>
      <c r="Q41">
        <f t="shared" si="3"/>
        <v>3.5852321593252303</v>
      </c>
      <c r="R41">
        <f t="shared" si="4"/>
        <v>0.10361942657009336</v>
      </c>
      <c r="S41">
        <f t="shared" si="5"/>
        <v>0.3555278343516633</v>
      </c>
      <c r="T41">
        <f t="shared" si="6"/>
        <v>0.21760079579719604</v>
      </c>
      <c r="U41">
        <f t="shared" si="7"/>
        <v>2.8899999999999997</v>
      </c>
      <c r="V41" s="7">
        <v>11</v>
      </c>
      <c r="Y41" s="7">
        <v>96507</v>
      </c>
      <c r="Z41">
        <v>147300</v>
      </c>
      <c r="AA41" t="s">
        <v>34</v>
      </c>
    </row>
    <row r="42" spans="2:27">
      <c r="B42" t="s">
        <v>36</v>
      </c>
      <c r="C42" t="s">
        <v>121</v>
      </c>
      <c r="D42">
        <v>0.5033333333333333</v>
      </c>
      <c r="E42" s="2">
        <v>99.7</v>
      </c>
      <c r="F42" s="2">
        <v>100</v>
      </c>
      <c r="G42">
        <f t="shared" si="0"/>
        <v>0.73499999999999999</v>
      </c>
      <c r="H42" s="3">
        <v>13.98</v>
      </c>
      <c r="I42">
        <f t="shared" si="1"/>
        <v>5.8889008581995759</v>
      </c>
      <c r="J42" s="3">
        <v>4394.7</v>
      </c>
      <c r="K42">
        <f t="shared" si="2"/>
        <v>18.348953283780386</v>
      </c>
      <c r="L42" s="12">
        <v>10.5</v>
      </c>
      <c r="M42" s="2">
        <v>28.4</v>
      </c>
      <c r="N42" s="2">
        <v>302.39999999999998</v>
      </c>
      <c r="O42" s="7">
        <v>184402</v>
      </c>
      <c r="P42" s="7">
        <v>113</v>
      </c>
      <c r="Q42">
        <f t="shared" si="3"/>
        <v>2.5674171424467667</v>
      </c>
      <c r="R42">
        <f t="shared" si="4"/>
        <v>6.2838881108836939E-2</v>
      </c>
      <c r="S42">
        <f t="shared" si="5"/>
        <v>0.33682146341463415</v>
      </c>
      <c r="T42">
        <f t="shared" si="6"/>
        <v>0.17953966031096269</v>
      </c>
      <c r="U42">
        <f t="shared" si="7"/>
        <v>1.33</v>
      </c>
      <c r="V42" s="7">
        <v>9</v>
      </c>
      <c r="Y42" s="7">
        <v>111396</v>
      </c>
      <c r="Z42">
        <v>123000</v>
      </c>
      <c r="AA42" t="s">
        <v>36</v>
      </c>
    </row>
    <row r="43" spans="2:27">
      <c r="B43" t="s">
        <v>38</v>
      </c>
      <c r="C43" t="s">
        <v>122</v>
      </c>
      <c r="D43">
        <v>0.44</v>
      </c>
      <c r="E43" s="2">
        <v>98.4</v>
      </c>
      <c r="F43" s="2">
        <v>98.3</v>
      </c>
      <c r="G43">
        <f t="shared" si="0"/>
        <v>0.79099999999999993</v>
      </c>
      <c r="H43" s="3">
        <v>12.53</v>
      </c>
      <c r="I43">
        <f t="shared" si="1"/>
        <v>6.258824521105093</v>
      </c>
      <c r="J43" s="3">
        <v>4208.91</v>
      </c>
      <c r="K43">
        <f t="shared" si="2"/>
        <v>15.130760963479654</v>
      </c>
      <c r="L43" s="12">
        <v>11</v>
      </c>
      <c r="M43" s="2">
        <v>26</v>
      </c>
      <c r="N43" s="2">
        <v>316</v>
      </c>
      <c r="O43" s="7">
        <v>136178</v>
      </c>
      <c r="P43" s="7">
        <v>133</v>
      </c>
      <c r="Q43">
        <f t="shared" si="3"/>
        <v>2.8238467536299074</v>
      </c>
      <c r="R43">
        <f t="shared" si="4"/>
        <v>0.25288179883252904</v>
      </c>
      <c r="S43">
        <f t="shared" si="5"/>
        <v>0.48700548837209301</v>
      </c>
      <c r="T43">
        <f t="shared" si="6"/>
        <v>0.23180831559648493</v>
      </c>
      <c r="U43">
        <f t="shared" si="7"/>
        <v>2.87</v>
      </c>
      <c r="V43" s="7">
        <v>13</v>
      </c>
      <c r="Y43" s="7">
        <v>47453</v>
      </c>
      <c r="Z43">
        <v>107500</v>
      </c>
      <c r="AA43" t="s">
        <v>38</v>
      </c>
    </row>
    <row r="44" spans="2:27">
      <c r="B44" t="s">
        <v>40</v>
      </c>
      <c r="C44" t="s">
        <v>123</v>
      </c>
      <c r="D44">
        <v>0.41</v>
      </c>
      <c r="E44" s="2">
        <v>97.6</v>
      </c>
      <c r="F44" s="2">
        <v>100</v>
      </c>
      <c r="G44">
        <f t="shared" si="0"/>
        <v>0.78799999999999992</v>
      </c>
      <c r="H44" s="3">
        <v>10.54</v>
      </c>
      <c r="I44">
        <f t="shared" si="1"/>
        <v>10.385310054184226</v>
      </c>
      <c r="J44" s="3">
        <v>4709.17</v>
      </c>
      <c r="K44">
        <f t="shared" si="2"/>
        <v>19.205298013245034</v>
      </c>
      <c r="L44" s="12">
        <v>13</v>
      </c>
      <c r="M44" s="2">
        <v>25.3</v>
      </c>
      <c r="N44" s="2">
        <v>348.5</v>
      </c>
      <c r="O44" s="7">
        <v>144471</v>
      </c>
      <c r="P44" s="7">
        <v>29</v>
      </c>
      <c r="Q44">
        <f t="shared" si="3"/>
        <v>5.0571944611679713</v>
      </c>
      <c r="R44">
        <f t="shared" si="4"/>
        <v>6.0204695966285374E-2</v>
      </c>
      <c r="S44">
        <f t="shared" si="5"/>
        <v>8.3964143426294824E-2</v>
      </c>
      <c r="T44">
        <f t="shared" si="6"/>
        <v>0.18061408789885611</v>
      </c>
      <c r="U44">
        <f t="shared" si="7"/>
        <v>3.19</v>
      </c>
      <c r="V44" s="7">
        <v>16</v>
      </c>
      <c r="Y44" s="7">
        <v>33220</v>
      </c>
      <c r="Z44">
        <v>50200</v>
      </c>
      <c r="AA44" t="s">
        <v>40</v>
      </c>
    </row>
    <row r="45" spans="2:27">
      <c r="B45" t="s">
        <v>42</v>
      </c>
      <c r="C45" t="s">
        <v>125</v>
      </c>
      <c r="D45">
        <v>0.47666666666666663</v>
      </c>
      <c r="E45" s="2">
        <v>99.3</v>
      </c>
      <c r="F45" s="2">
        <v>99.8</v>
      </c>
      <c r="G45">
        <f t="shared" si="0"/>
        <v>0.625</v>
      </c>
      <c r="H45" s="3">
        <v>12.19</v>
      </c>
      <c r="I45">
        <f t="shared" si="1"/>
        <v>9.0810112346107363</v>
      </c>
      <c r="J45" s="3">
        <v>4383.49</v>
      </c>
      <c r="K45">
        <f t="shared" si="2"/>
        <v>14.919658774123306</v>
      </c>
      <c r="L45" s="12">
        <v>14.6</v>
      </c>
      <c r="M45" s="2">
        <v>27.7</v>
      </c>
      <c r="N45" s="2">
        <v>330.3</v>
      </c>
      <c r="O45" s="7">
        <v>105162</v>
      </c>
      <c r="P45" s="7">
        <v>67</v>
      </c>
      <c r="Q45">
        <f t="shared" si="3"/>
        <v>1.7827018102200261</v>
      </c>
      <c r="R45">
        <f t="shared" si="4"/>
        <v>8.3751091755303236E-2</v>
      </c>
      <c r="S45">
        <f t="shared" si="5"/>
        <v>0.18798559782608695</v>
      </c>
      <c r="T45">
        <f t="shared" si="6"/>
        <v>0.28714660030389683</v>
      </c>
      <c r="U45">
        <f t="shared" si="7"/>
        <v>1.46</v>
      </c>
      <c r="V45" s="7">
        <v>11</v>
      </c>
      <c r="Y45" s="7">
        <v>83581</v>
      </c>
      <c r="Z45">
        <v>147200</v>
      </c>
      <c r="AA45" t="s">
        <v>42</v>
      </c>
    </row>
    <row r="46" spans="2:27">
      <c r="B46" t="s">
        <v>44</v>
      </c>
      <c r="C46" t="s">
        <v>126</v>
      </c>
      <c r="D46">
        <v>0.46</v>
      </c>
      <c r="E46" s="2">
        <v>99.1</v>
      </c>
      <c r="F46" s="2">
        <v>100</v>
      </c>
      <c r="G46">
        <f t="shared" si="0"/>
        <v>0.82700000000000007</v>
      </c>
      <c r="H46" s="3">
        <v>14.37</v>
      </c>
      <c r="I46">
        <f t="shared" si="1"/>
        <v>7.3587270130854199</v>
      </c>
      <c r="J46" s="3">
        <v>4285.37</v>
      </c>
      <c r="K46">
        <f t="shared" si="2"/>
        <v>16.334916795383673</v>
      </c>
      <c r="L46" s="12">
        <v>10.199999999999999</v>
      </c>
      <c r="M46" s="2">
        <v>24.8</v>
      </c>
      <c r="N46" s="2">
        <v>326.8</v>
      </c>
      <c r="O46" s="7">
        <v>142540</v>
      </c>
      <c r="P46" s="7">
        <v>49</v>
      </c>
      <c r="Q46">
        <f t="shared" si="3"/>
        <v>7.7521639028939466</v>
      </c>
      <c r="R46">
        <f t="shared" si="4"/>
        <v>0.32057820651065194</v>
      </c>
      <c r="S46">
        <f t="shared" si="5"/>
        <v>0.17220812182741116</v>
      </c>
      <c r="T46">
        <f t="shared" si="6"/>
        <v>0.32057820651065194</v>
      </c>
      <c r="U46">
        <f t="shared" si="7"/>
        <v>3.44</v>
      </c>
      <c r="V46" s="7">
        <v>11</v>
      </c>
      <c r="Y46" s="7">
        <v>68626</v>
      </c>
      <c r="Z46">
        <v>98500</v>
      </c>
      <c r="AA46" t="s">
        <v>44</v>
      </c>
    </row>
    <row r="47" spans="2:27">
      <c r="B47" t="s">
        <v>46</v>
      </c>
      <c r="C47" t="s">
        <v>107</v>
      </c>
      <c r="D47">
        <v>0.54999999999999993</v>
      </c>
      <c r="E47" s="2">
        <v>97.6</v>
      </c>
      <c r="F47" s="2">
        <v>94.3</v>
      </c>
      <c r="G47">
        <f t="shared" si="0"/>
        <v>0.746</v>
      </c>
      <c r="H47" s="3">
        <v>21.38</v>
      </c>
      <c r="I47">
        <f t="shared" si="1"/>
        <v>2.8991234796559984</v>
      </c>
      <c r="J47" s="3">
        <v>5252.17</v>
      </c>
      <c r="K47">
        <f t="shared" si="2"/>
        <v>30.69000908372362</v>
      </c>
      <c r="L47" s="12">
        <v>3.6</v>
      </c>
      <c r="M47" s="2">
        <v>26</v>
      </c>
      <c r="N47" s="2">
        <v>454.8</v>
      </c>
      <c r="O47" s="7">
        <v>266515</v>
      </c>
      <c r="P47" s="7">
        <v>242</v>
      </c>
      <c r="Q47">
        <f t="shared" si="3"/>
        <v>0.72846744605801783</v>
      </c>
      <c r="R47">
        <f t="shared" si="4"/>
        <v>2.3594087321717177E-2</v>
      </c>
      <c r="S47">
        <f t="shared" si="5"/>
        <v>0.27595511363636366</v>
      </c>
      <c r="T47">
        <f t="shared" si="6"/>
        <v>0.35391130982575769</v>
      </c>
      <c r="U47">
        <f t="shared" si="7"/>
        <v>13.84</v>
      </c>
      <c r="V47" s="7">
        <v>5</v>
      </c>
      <c r="Y47" s="7">
        <v>339068</v>
      </c>
      <c r="Z47">
        <v>17600</v>
      </c>
      <c r="AA47" t="s">
        <v>46</v>
      </c>
    </row>
    <row r="48" spans="2:27">
      <c r="B48" t="s">
        <v>48</v>
      </c>
      <c r="C48" t="s">
        <v>110</v>
      </c>
      <c r="D48">
        <v>0.47000000000000003</v>
      </c>
      <c r="E48" s="2">
        <v>98.3</v>
      </c>
      <c r="F48" s="2">
        <v>100</v>
      </c>
      <c r="G48">
        <f t="shared" si="0"/>
        <v>0.60499999999999998</v>
      </c>
      <c r="H48" s="3">
        <v>22.15</v>
      </c>
      <c r="I48">
        <f t="shared" si="1"/>
        <v>3.5929849160358862</v>
      </c>
      <c r="J48" s="3">
        <v>4414.17</v>
      </c>
      <c r="K48">
        <f t="shared" si="2"/>
        <v>32.139688242833202</v>
      </c>
      <c r="L48" s="12">
        <v>11.7</v>
      </c>
      <c r="M48" s="2">
        <v>24.7</v>
      </c>
      <c r="N48" s="2">
        <v>434.9</v>
      </c>
      <c r="O48" s="7">
        <v>178138</v>
      </c>
      <c r="P48" s="7">
        <v>192</v>
      </c>
      <c r="Q48">
        <f t="shared" si="3"/>
        <v>1.3583235658184447</v>
      </c>
      <c r="R48">
        <f t="shared" si="4"/>
        <v>1.0954222304987457E-2</v>
      </c>
      <c r="S48">
        <f t="shared" si="5"/>
        <v>0.18942241379310346</v>
      </c>
      <c r="T48">
        <f t="shared" si="6"/>
        <v>0.36148933606458611</v>
      </c>
      <c r="U48">
        <f t="shared" si="7"/>
        <v>7.3</v>
      </c>
      <c r="V48" s="7">
        <v>9</v>
      </c>
      <c r="Y48" s="7">
        <v>91289</v>
      </c>
      <c r="Z48">
        <v>5800</v>
      </c>
      <c r="AA48" t="s">
        <v>48</v>
      </c>
    </row>
    <row r="49" spans="2:27">
      <c r="B49" t="s">
        <v>50</v>
      </c>
      <c r="C49" t="s">
        <v>120</v>
      </c>
      <c r="D49">
        <v>0.58666666666666656</v>
      </c>
      <c r="E49" s="2">
        <v>96.9</v>
      </c>
      <c r="F49" s="2">
        <v>94.3</v>
      </c>
      <c r="G49">
        <f t="shared" si="0"/>
        <v>0.64800000000000002</v>
      </c>
      <c r="H49" s="3">
        <v>23.44</v>
      </c>
      <c r="I49">
        <f t="shared" si="1"/>
        <v>3.5865010739382597</v>
      </c>
      <c r="J49" s="3">
        <v>5331.63</v>
      </c>
      <c r="K49">
        <f t="shared" si="2"/>
        <v>20.794664010744413</v>
      </c>
      <c r="L49" s="12">
        <v>4.7</v>
      </c>
      <c r="M49" s="2">
        <v>27.8</v>
      </c>
      <c r="N49" s="2">
        <v>473</v>
      </c>
      <c r="O49" s="7">
        <v>310801</v>
      </c>
      <c r="P49" s="7">
        <v>376</v>
      </c>
      <c r="Q49">
        <f t="shared" si="3"/>
        <v>2.9879125356512293</v>
      </c>
      <c r="R49">
        <f t="shared" si="4"/>
        <v>4.5271402055321652E-2</v>
      </c>
      <c r="S49">
        <f t="shared" si="5"/>
        <v>0.24584913793103447</v>
      </c>
      <c r="T49">
        <f t="shared" si="6"/>
        <v>0.35714106065864859</v>
      </c>
      <c r="U49">
        <f t="shared" si="7"/>
        <v>8.35</v>
      </c>
      <c r="V49" s="7">
        <v>9</v>
      </c>
      <c r="Y49" s="7">
        <v>198801</v>
      </c>
      <c r="Z49">
        <v>11600</v>
      </c>
      <c r="AA49" t="s">
        <v>50</v>
      </c>
    </row>
    <row r="50" spans="2:27">
      <c r="B50" t="s">
        <v>52</v>
      </c>
      <c r="C50" t="s">
        <v>124</v>
      </c>
      <c r="D50">
        <v>0.49333333333333335</v>
      </c>
      <c r="E50" s="2">
        <v>98</v>
      </c>
      <c r="F50" s="2">
        <v>100</v>
      </c>
      <c r="G50">
        <f t="shared" si="0"/>
        <v>0.69799999999999995</v>
      </c>
      <c r="H50" s="3">
        <v>30.83</v>
      </c>
      <c r="I50">
        <f t="shared" si="1"/>
        <v>2.8617607910249099</v>
      </c>
      <c r="J50" s="3">
        <v>4889.3</v>
      </c>
      <c r="K50">
        <f t="shared" si="2"/>
        <v>37.877923559612093</v>
      </c>
      <c r="L50" s="12">
        <v>10.9</v>
      </c>
      <c r="M50" s="2">
        <v>24.4</v>
      </c>
      <c r="N50" s="2">
        <v>444.8</v>
      </c>
      <c r="O50" s="7">
        <v>186246</v>
      </c>
      <c r="P50" s="7">
        <v>202</v>
      </c>
      <c r="Q50">
        <f t="shared" si="3"/>
        <v>1.8349496101920517</v>
      </c>
      <c r="R50">
        <f t="shared" si="4"/>
        <v>3.8030043734550295E-2</v>
      </c>
      <c r="S50">
        <f t="shared" si="5"/>
        <v>0.24214285714285713</v>
      </c>
      <c r="T50">
        <f t="shared" si="6"/>
        <v>0.3707929264118654</v>
      </c>
      <c r="U50">
        <f t="shared" si="7"/>
        <v>6.8599999999999994</v>
      </c>
      <c r="V50" s="7">
        <v>13</v>
      </c>
      <c r="Y50" s="7">
        <v>105180</v>
      </c>
      <c r="Z50">
        <v>8400</v>
      </c>
      <c r="AA50" t="s">
        <v>52</v>
      </c>
    </row>
    <row r="51" spans="2:27">
      <c r="V5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9B8B-3E78-AB4C-B180-23AA98C27033}">
  <dimension ref="A1:U24"/>
  <sheetViews>
    <sheetView workbookViewId="0">
      <selection activeCell="F24" sqref="F24"/>
    </sheetView>
  </sheetViews>
  <sheetFormatPr baseColWidth="10" defaultRowHeight="16"/>
  <sheetData>
    <row r="1" spans="1:21" s="24" customFormat="1" ht="119">
      <c r="A1" s="24" t="s">
        <v>0</v>
      </c>
      <c r="B1" s="24" t="s">
        <v>102</v>
      </c>
      <c r="C1" s="24" t="s">
        <v>145</v>
      </c>
      <c r="D1" s="24" t="s">
        <v>146</v>
      </c>
      <c r="E1" s="24" t="s">
        <v>147</v>
      </c>
      <c r="F1" s="24" t="s">
        <v>160</v>
      </c>
      <c r="G1" s="24" t="s">
        <v>161</v>
      </c>
      <c r="H1" s="24" t="s">
        <v>162</v>
      </c>
      <c r="I1" s="24" t="s">
        <v>151</v>
      </c>
      <c r="J1" s="24" t="s">
        <v>152</v>
      </c>
      <c r="K1" s="24" t="s">
        <v>153</v>
      </c>
      <c r="L1" s="24" t="s">
        <v>149</v>
      </c>
      <c r="M1" s="24" t="s">
        <v>150</v>
      </c>
      <c r="N1" s="24" t="s">
        <v>148</v>
      </c>
      <c r="O1" s="24" t="s">
        <v>154</v>
      </c>
      <c r="P1" s="24" t="s">
        <v>156</v>
      </c>
      <c r="Q1" s="24" t="s">
        <v>155</v>
      </c>
      <c r="R1" s="24" t="s">
        <v>157</v>
      </c>
      <c r="S1" s="24" t="s">
        <v>158</v>
      </c>
      <c r="T1" s="24" t="s">
        <v>159</v>
      </c>
      <c r="U1" s="24" t="s">
        <v>163</v>
      </c>
    </row>
    <row r="2" spans="1:21">
      <c r="A2" t="s">
        <v>7</v>
      </c>
      <c r="B2" t="s">
        <v>8</v>
      </c>
      <c r="C2">
        <v>0.47000000000000003</v>
      </c>
      <c r="D2">
        <v>98.5</v>
      </c>
      <c r="E2">
        <v>99.4</v>
      </c>
      <c r="F2">
        <v>0.879</v>
      </c>
      <c r="G2">
        <v>27.73</v>
      </c>
      <c r="H2">
        <v>3.9570066624949387</v>
      </c>
      <c r="I2">
        <v>4138.84</v>
      </c>
      <c r="J2">
        <v>21.12857510950786</v>
      </c>
      <c r="K2">
        <v>14.8</v>
      </c>
      <c r="L2">
        <v>30.1</v>
      </c>
      <c r="M2">
        <v>372.6</v>
      </c>
      <c r="N2">
        <v>168518</v>
      </c>
      <c r="O2">
        <v>55</v>
      </c>
      <c r="P2">
        <v>2.6318695476129128</v>
      </c>
      <c r="Q2">
        <v>0.12883277505797475</v>
      </c>
      <c r="R2">
        <v>7.2963578947368421E-2</v>
      </c>
      <c r="S2">
        <v>0.34968896087164575</v>
      </c>
      <c r="T2">
        <v>5.26</v>
      </c>
      <c r="U2" s="7">
        <v>9</v>
      </c>
    </row>
    <row r="3" spans="1:21">
      <c r="A3" t="s">
        <v>9</v>
      </c>
      <c r="B3" t="s">
        <v>10</v>
      </c>
      <c r="C3">
        <v>0.48</v>
      </c>
      <c r="D3">
        <v>99.3</v>
      </c>
      <c r="E3">
        <v>99.9</v>
      </c>
      <c r="F3">
        <v>0.88700000000000001</v>
      </c>
      <c r="G3">
        <v>17.920000000000002</v>
      </c>
      <c r="H3">
        <v>7.9594882457236888</v>
      </c>
      <c r="I3">
        <v>4291.16</v>
      </c>
      <c r="J3">
        <v>22.003392986976543</v>
      </c>
      <c r="K3">
        <v>8.4</v>
      </c>
      <c r="L3">
        <v>27.7</v>
      </c>
      <c r="M3">
        <v>347.5</v>
      </c>
      <c r="N3">
        <v>165777</v>
      </c>
      <c r="O3">
        <v>74</v>
      </c>
      <c r="P3">
        <v>2.6148959781624295</v>
      </c>
      <c r="Q3">
        <v>0.15306708164853247</v>
      </c>
      <c r="R3">
        <v>0.21631365384615384</v>
      </c>
      <c r="S3">
        <v>0.2423562126101764</v>
      </c>
      <c r="T3">
        <v>2.63</v>
      </c>
      <c r="U3" s="7">
        <v>9</v>
      </c>
    </row>
    <row r="4" spans="1:21">
      <c r="A4" t="s">
        <v>11</v>
      </c>
      <c r="B4" t="s">
        <v>12</v>
      </c>
      <c r="C4">
        <v>0.54999999999999993</v>
      </c>
      <c r="D4">
        <v>99.2</v>
      </c>
      <c r="E4">
        <v>100</v>
      </c>
      <c r="F4">
        <v>0.74099999999999999</v>
      </c>
      <c r="G4">
        <v>13.17</v>
      </c>
      <c r="H4">
        <v>4.8623560325139366</v>
      </c>
      <c r="I4">
        <v>4752.76</v>
      </c>
      <c r="J4">
        <v>14.86538477280355</v>
      </c>
      <c r="K4">
        <v>5.2</v>
      </c>
      <c r="L4">
        <v>32.299999999999997</v>
      </c>
      <c r="M4">
        <v>321.89999999999998</v>
      </c>
      <c r="N4">
        <v>243675</v>
      </c>
      <c r="O4">
        <v>117</v>
      </c>
      <c r="P4">
        <v>5.034257508410894</v>
      </c>
      <c r="Q4">
        <v>0.46658972029174134</v>
      </c>
      <c r="R4">
        <v>0.40612172043010752</v>
      </c>
      <c r="S4">
        <v>0.22101618329608802</v>
      </c>
      <c r="T4">
        <v>2.37</v>
      </c>
      <c r="U4" s="7">
        <v>10</v>
      </c>
    </row>
    <row r="5" spans="1:21">
      <c r="A5" t="s">
        <v>13</v>
      </c>
      <c r="B5" t="s">
        <v>14</v>
      </c>
      <c r="C5">
        <v>0.46333333333333332</v>
      </c>
      <c r="D5">
        <v>97.1</v>
      </c>
      <c r="E5">
        <v>99.8</v>
      </c>
      <c r="F5">
        <v>0.81700000000000006</v>
      </c>
      <c r="G5">
        <v>13.34</v>
      </c>
      <c r="H5">
        <v>4.9107320370591276</v>
      </c>
      <c r="I5">
        <v>4492.13</v>
      </c>
      <c r="J5">
        <v>38.570122072448207</v>
      </c>
      <c r="K5">
        <v>13.2</v>
      </c>
      <c r="L5">
        <v>24.3</v>
      </c>
      <c r="M5">
        <v>335.3</v>
      </c>
      <c r="N5">
        <v>156096</v>
      </c>
      <c r="O5">
        <v>71</v>
      </c>
      <c r="P5">
        <v>5.328243667740268</v>
      </c>
      <c r="Q5">
        <v>7.9526024891645786E-2</v>
      </c>
      <c r="R5">
        <v>6.7653130929791278E-2</v>
      </c>
      <c r="S5">
        <v>0.17893355600620303</v>
      </c>
      <c r="T5">
        <v>2.15</v>
      </c>
      <c r="U5" s="7">
        <v>16</v>
      </c>
    </row>
    <row r="6" spans="1:21">
      <c r="A6" t="s">
        <v>15</v>
      </c>
      <c r="B6" t="s">
        <v>16</v>
      </c>
      <c r="C6">
        <v>0.47</v>
      </c>
      <c r="D6">
        <v>98.5</v>
      </c>
      <c r="E6">
        <v>100</v>
      </c>
      <c r="F6">
        <v>0.84400000000000008</v>
      </c>
      <c r="G6">
        <v>16.149999999999999</v>
      </c>
      <c r="H6">
        <v>6.0441426146010189</v>
      </c>
      <c r="I6">
        <v>4974.93</v>
      </c>
      <c r="J6">
        <v>19.626485568760611</v>
      </c>
      <c r="K6">
        <v>11.9</v>
      </c>
      <c r="L6">
        <v>26.3</v>
      </c>
      <c r="M6">
        <v>330.8</v>
      </c>
      <c r="N6">
        <v>141199</v>
      </c>
      <c r="O6">
        <v>48</v>
      </c>
      <c r="P6">
        <v>1.7204301075268817</v>
      </c>
      <c r="Q6">
        <v>9.0548953027730611E-2</v>
      </c>
      <c r="R6">
        <v>0.19873572593800978</v>
      </c>
      <c r="S6">
        <v>0.22637238256932654</v>
      </c>
      <c r="T6">
        <v>2.7199999999999998</v>
      </c>
      <c r="U6" s="7">
        <v>15</v>
      </c>
    </row>
    <row r="7" spans="1:21">
      <c r="A7" t="s">
        <v>17</v>
      </c>
      <c r="B7" t="s">
        <v>18</v>
      </c>
      <c r="C7">
        <v>0.44</v>
      </c>
      <c r="D7">
        <v>92.4</v>
      </c>
      <c r="E7">
        <v>55.3</v>
      </c>
      <c r="F7">
        <v>0.70599999999999996</v>
      </c>
      <c r="G7">
        <v>8.31</v>
      </c>
      <c r="H7">
        <v>12.53336723020211</v>
      </c>
      <c r="I7">
        <v>4677.24</v>
      </c>
      <c r="J7">
        <v>18.126350578365322</v>
      </c>
      <c r="K7">
        <v>12.3</v>
      </c>
      <c r="L7">
        <v>26.7</v>
      </c>
      <c r="M7">
        <v>318.39999999999998</v>
      </c>
      <c r="N7">
        <v>89992</v>
      </c>
      <c r="O7">
        <v>32</v>
      </c>
      <c r="P7">
        <v>3.737129782636329</v>
      </c>
      <c r="Q7">
        <v>0.15253590949536036</v>
      </c>
      <c r="R7">
        <v>0.14496978021978021</v>
      </c>
      <c r="S7">
        <v>0.17795856107792044</v>
      </c>
      <c r="T7">
        <v>1.6300000000000001</v>
      </c>
      <c r="U7" s="7">
        <v>17</v>
      </c>
    </row>
    <row r="8" spans="1:21">
      <c r="A8" t="s">
        <v>19</v>
      </c>
      <c r="B8" t="s">
        <v>20</v>
      </c>
      <c r="C8">
        <v>0.49333333333333335</v>
      </c>
      <c r="D8">
        <v>98.8</v>
      </c>
      <c r="E8">
        <v>76</v>
      </c>
      <c r="F8">
        <v>0.72299999999999998</v>
      </c>
      <c r="G8">
        <v>15.94</v>
      </c>
      <c r="H8">
        <v>7.234149841934796</v>
      </c>
      <c r="I8">
        <v>4597.12</v>
      </c>
      <c r="J8">
        <v>27.863436835334198</v>
      </c>
      <c r="K8">
        <v>12.7</v>
      </c>
      <c r="L8">
        <v>24.3</v>
      </c>
      <c r="M8">
        <v>379.9</v>
      </c>
      <c r="N8">
        <v>182343</v>
      </c>
      <c r="O8">
        <v>123</v>
      </c>
      <c r="P8">
        <v>1.0990218705352237</v>
      </c>
      <c r="Q8">
        <v>4.5253841727920976E-2</v>
      </c>
      <c r="R8">
        <v>0.1041644081632653</v>
      </c>
      <c r="S8">
        <v>0.29091755396520624</v>
      </c>
      <c r="T8">
        <v>3.5799999999999996</v>
      </c>
      <c r="U8" s="7">
        <v>9</v>
      </c>
    </row>
    <row r="9" spans="1:21">
      <c r="A9" t="s">
        <v>21</v>
      </c>
      <c r="B9" t="s">
        <v>22</v>
      </c>
      <c r="C9">
        <v>0.43333333333333335</v>
      </c>
      <c r="D9">
        <v>98.5</v>
      </c>
      <c r="E9">
        <v>100</v>
      </c>
      <c r="F9">
        <v>0.7659999999999999</v>
      </c>
      <c r="G9">
        <v>16.670000000000002</v>
      </c>
      <c r="H9">
        <v>6.8399881043685138</v>
      </c>
      <c r="I9">
        <v>4106.8999999999996</v>
      </c>
      <c r="J9">
        <v>30.146034528635603</v>
      </c>
      <c r="K9">
        <v>15.9</v>
      </c>
      <c r="L9">
        <v>24.7</v>
      </c>
      <c r="M9">
        <v>320.60000000000002</v>
      </c>
      <c r="N9">
        <v>107588</v>
      </c>
      <c r="O9">
        <v>9</v>
      </c>
      <c r="P9">
        <v>1.9878226298736872</v>
      </c>
      <c r="Q9">
        <v>0.14086932022726917</v>
      </c>
      <c r="R9">
        <v>0.23077391732283464</v>
      </c>
      <c r="S9">
        <v>0.32869508053029473</v>
      </c>
      <c r="T9">
        <v>2.27</v>
      </c>
      <c r="U9" s="7">
        <v>13</v>
      </c>
    </row>
    <row r="10" spans="1:21">
      <c r="A10" t="s">
        <v>23</v>
      </c>
      <c r="B10" t="s">
        <v>24</v>
      </c>
      <c r="C10">
        <v>0.46333333333333337</v>
      </c>
      <c r="D10">
        <v>96.4</v>
      </c>
      <c r="E10">
        <v>100</v>
      </c>
      <c r="F10">
        <v>0.85</v>
      </c>
      <c r="G10">
        <v>16.59</v>
      </c>
      <c r="H10">
        <v>6.3439215333393326</v>
      </c>
      <c r="I10">
        <v>4263.04</v>
      </c>
      <c r="J10">
        <v>20.404031314676505</v>
      </c>
      <c r="K10">
        <v>10.7</v>
      </c>
      <c r="L10">
        <v>25.7</v>
      </c>
      <c r="M10">
        <v>329.9</v>
      </c>
      <c r="N10">
        <v>139359</v>
      </c>
      <c r="O10">
        <v>35</v>
      </c>
      <c r="P10">
        <v>2.0696481598128318</v>
      </c>
      <c r="Q10">
        <v>6.7488526950418432E-2</v>
      </c>
      <c r="R10">
        <v>0.16458444444444445</v>
      </c>
      <c r="S10">
        <v>0.26995410780167373</v>
      </c>
      <c r="T10">
        <v>2.27</v>
      </c>
      <c r="U10" s="7">
        <v>19</v>
      </c>
    </row>
    <row r="11" spans="1:21">
      <c r="A11" t="s">
        <v>25</v>
      </c>
      <c r="B11" t="s">
        <v>26</v>
      </c>
      <c r="C11">
        <v>0.46</v>
      </c>
      <c r="D11">
        <v>98.3</v>
      </c>
      <c r="E11">
        <v>99.9</v>
      </c>
      <c r="F11">
        <v>0.81099999999999994</v>
      </c>
      <c r="G11">
        <v>20.079999999999998</v>
      </c>
      <c r="H11">
        <v>5.6023076739695332</v>
      </c>
      <c r="I11">
        <v>4423.4799999999996</v>
      </c>
      <c r="J11">
        <v>41.588194626552557</v>
      </c>
      <c r="K11">
        <v>12.8</v>
      </c>
      <c r="L11">
        <v>23.5</v>
      </c>
      <c r="M11">
        <v>321.89999999999998</v>
      </c>
      <c r="N11">
        <v>156407</v>
      </c>
      <c r="O11">
        <v>64</v>
      </c>
      <c r="P11">
        <v>3.337544997258445</v>
      </c>
      <c r="Q11">
        <v>5.9599017808186522E-2</v>
      </c>
      <c r="R11">
        <v>0.23040830357142858</v>
      </c>
      <c r="S11">
        <v>0.23839607123274609</v>
      </c>
      <c r="T11">
        <v>2.87</v>
      </c>
      <c r="U11" s="7">
        <v>13</v>
      </c>
    </row>
    <row r="12" spans="1:21">
      <c r="A12" t="s">
        <v>27</v>
      </c>
      <c r="B12" t="s">
        <v>28</v>
      </c>
      <c r="C12">
        <v>0.48333333333333334</v>
      </c>
      <c r="D12">
        <v>98.7</v>
      </c>
      <c r="E12">
        <v>100</v>
      </c>
      <c r="F12">
        <v>0.89</v>
      </c>
      <c r="G12">
        <v>11.74</v>
      </c>
      <c r="H12">
        <v>5.8850621769612612</v>
      </c>
      <c r="I12">
        <v>4320.09</v>
      </c>
      <c r="J12">
        <v>34.645105163502379</v>
      </c>
      <c r="K12">
        <v>16.2</v>
      </c>
      <c r="L12">
        <v>27.5</v>
      </c>
      <c r="M12">
        <v>320</v>
      </c>
      <c r="N12">
        <v>105460</v>
      </c>
      <c r="O12">
        <v>48</v>
      </c>
      <c r="P12">
        <v>3.4798628524640498</v>
      </c>
      <c r="Q12">
        <v>0.15352336113811985</v>
      </c>
      <c r="R12">
        <v>4.9767051070840201E-2</v>
      </c>
      <c r="S12">
        <v>0.43498285655800623</v>
      </c>
      <c r="T12">
        <v>3.8899999999999997</v>
      </c>
      <c r="U12" s="7">
        <v>15</v>
      </c>
    </row>
    <row r="13" spans="1:21">
      <c r="A13" t="s">
        <v>29</v>
      </c>
      <c r="B13" t="s">
        <v>30</v>
      </c>
      <c r="C13">
        <v>0.40666666666666668</v>
      </c>
      <c r="D13">
        <v>98</v>
      </c>
      <c r="E13">
        <v>100</v>
      </c>
      <c r="F13">
        <v>0.85499999999999998</v>
      </c>
      <c r="G13">
        <v>15.51</v>
      </c>
      <c r="H13">
        <v>7.1515122716149113</v>
      </c>
      <c r="I13">
        <v>4219.07</v>
      </c>
      <c r="J13">
        <v>34.213214854237449</v>
      </c>
      <c r="K13">
        <v>10.5</v>
      </c>
      <c r="L13">
        <v>25.8</v>
      </c>
      <c r="M13">
        <v>341</v>
      </c>
      <c r="N13">
        <v>152616</v>
      </c>
      <c r="P13">
        <v>0.26135094680320275</v>
      </c>
      <c r="Q13">
        <v>2.3759176982109338E-2</v>
      </c>
      <c r="R13">
        <v>0.20066228668941979</v>
      </c>
      <c r="S13">
        <v>0.21383259283898406</v>
      </c>
      <c r="T13">
        <v>2.59</v>
      </c>
      <c r="U13" s="7">
        <v>23</v>
      </c>
    </row>
    <row r="14" spans="1:21">
      <c r="A14" t="s">
        <v>31</v>
      </c>
      <c r="B14" t="s">
        <v>32</v>
      </c>
      <c r="C14">
        <v>0.45</v>
      </c>
      <c r="D14">
        <v>98.5</v>
      </c>
      <c r="E14">
        <v>100</v>
      </c>
      <c r="F14">
        <v>0.80400000000000005</v>
      </c>
      <c r="G14">
        <v>16.329999999999998</v>
      </c>
      <c r="H14">
        <v>5.9286543216105754</v>
      </c>
      <c r="I14">
        <v>4308.57</v>
      </c>
      <c r="J14">
        <v>32.46884302941622</v>
      </c>
      <c r="K14">
        <v>12.3</v>
      </c>
      <c r="L14">
        <v>24.1</v>
      </c>
      <c r="M14">
        <v>318.2</v>
      </c>
      <c r="N14">
        <v>130131</v>
      </c>
      <c r="O14">
        <v>111</v>
      </c>
      <c r="P14">
        <v>2.8507997376255108</v>
      </c>
      <c r="Q14">
        <v>0.37842474393258996</v>
      </c>
      <c r="R14">
        <v>0.24752629582806576</v>
      </c>
      <c r="S14">
        <v>0.30273979514607197</v>
      </c>
      <c r="T14">
        <v>3.56</v>
      </c>
      <c r="U14" s="7">
        <v>21</v>
      </c>
    </row>
    <row r="15" spans="1:21">
      <c r="A15" t="s">
        <v>33</v>
      </c>
      <c r="B15" t="s">
        <v>34</v>
      </c>
      <c r="C15">
        <v>0.46666666666666662</v>
      </c>
      <c r="D15">
        <v>98.8</v>
      </c>
      <c r="E15">
        <v>99.5</v>
      </c>
      <c r="F15">
        <v>0.74099999999999999</v>
      </c>
      <c r="G15">
        <v>14.28</v>
      </c>
      <c r="H15">
        <v>6.7041768990850406</v>
      </c>
      <c r="I15">
        <v>4858.33</v>
      </c>
      <c r="J15">
        <v>22.557949164309324</v>
      </c>
      <c r="K15">
        <v>7.2</v>
      </c>
      <c r="L15">
        <v>25.4</v>
      </c>
      <c r="M15">
        <v>332.6</v>
      </c>
      <c r="N15">
        <v>168983</v>
      </c>
      <c r="O15">
        <v>54</v>
      </c>
      <c r="P15">
        <v>3.5852321593252303</v>
      </c>
      <c r="Q15">
        <v>0.10361942657009336</v>
      </c>
      <c r="R15">
        <v>0.3555278343516633</v>
      </c>
      <c r="S15">
        <v>0.21760079579719604</v>
      </c>
      <c r="T15">
        <v>2.8899999999999997</v>
      </c>
      <c r="U15" s="7">
        <v>11</v>
      </c>
    </row>
    <row r="16" spans="1:21">
      <c r="A16" t="s">
        <v>35</v>
      </c>
      <c r="B16" t="s">
        <v>36</v>
      </c>
      <c r="C16">
        <v>0.5033333333333333</v>
      </c>
      <c r="D16">
        <v>99.7</v>
      </c>
      <c r="E16">
        <v>100</v>
      </c>
      <c r="F16">
        <v>0.73499999999999999</v>
      </c>
      <c r="G16">
        <v>13.98</v>
      </c>
      <c r="H16">
        <v>5.8889008581995759</v>
      </c>
      <c r="I16">
        <v>4394.7</v>
      </c>
      <c r="J16">
        <v>18.348953283780386</v>
      </c>
      <c r="K16">
        <v>10.5</v>
      </c>
      <c r="L16">
        <v>28.4</v>
      </c>
      <c r="M16">
        <v>302.39999999999998</v>
      </c>
      <c r="N16">
        <v>184402</v>
      </c>
      <c r="O16">
        <v>113</v>
      </c>
      <c r="P16">
        <v>2.5674171424467667</v>
      </c>
      <c r="Q16">
        <v>6.2838881108836939E-2</v>
      </c>
      <c r="R16">
        <v>0.33682146341463415</v>
      </c>
      <c r="S16">
        <v>0.17953966031096269</v>
      </c>
      <c r="T16">
        <v>1.33</v>
      </c>
      <c r="U16" s="7">
        <v>9</v>
      </c>
    </row>
    <row r="17" spans="1:21">
      <c r="A17" t="s">
        <v>37</v>
      </c>
      <c r="B17" t="s">
        <v>38</v>
      </c>
      <c r="C17">
        <v>0.44</v>
      </c>
      <c r="D17">
        <v>98.4</v>
      </c>
      <c r="E17">
        <v>98.3</v>
      </c>
      <c r="F17">
        <v>0.79099999999999993</v>
      </c>
      <c r="G17">
        <v>12.53</v>
      </c>
      <c r="H17">
        <v>6.258824521105093</v>
      </c>
      <c r="I17">
        <v>4208.91</v>
      </c>
      <c r="J17">
        <v>15.130760963479654</v>
      </c>
      <c r="K17">
        <v>11</v>
      </c>
      <c r="L17">
        <v>26</v>
      </c>
      <c r="M17">
        <v>316</v>
      </c>
      <c r="N17">
        <v>136178</v>
      </c>
      <c r="O17">
        <v>133</v>
      </c>
      <c r="P17">
        <v>2.8238467536299074</v>
      </c>
      <c r="Q17">
        <v>0.25288179883252904</v>
      </c>
      <c r="R17">
        <v>0.48700548837209301</v>
      </c>
      <c r="S17">
        <v>0.23180831559648493</v>
      </c>
      <c r="T17">
        <v>2.87</v>
      </c>
      <c r="U17" s="7">
        <v>13</v>
      </c>
    </row>
    <row r="18" spans="1:21">
      <c r="A18" t="s">
        <v>39</v>
      </c>
      <c r="B18" t="s">
        <v>40</v>
      </c>
      <c r="C18">
        <v>0.41</v>
      </c>
      <c r="D18">
        <v>97.6</v>
      </c>
      <c r="E18">
        <v>100</v>
      </c>
      <c r="F18">
        <v>0.78799999999999992</v>
      </c>
      <c r="G18">
        <v>10.54</v>
      </c>
      <c r="H18">
        <v>10.385310054184226</v>
      </c>
      <c r="I18">
        <v>4709.17</v>
      </c>
      <c r="J18">
        <v>19.205298013245034</v>
      </c>
      <c r="K18">
        <v>13</v>
      </c>
      <c r="L18">
        <v>25.3</v>
      </c>
      <c r="M18">
        <v>348.5</v>
      </c>
      <c r="N18">
        <v>144471</v>
      </c>
      <c r="O18">
        <v>29</v>
      </c>
      <c r="P18">
        <v>5.0571944611679713</v>
      </c>
      <c r="Q18">
        <v>6.0204695966285374E-2</v>
      </c>
      <c r="R18">
        <v>8.3964143426294824E-2</v>
      </c>
      <c r="S18">
        <v>0.18061408789885611</v>
      </c>
      <c r="T18">
        <v>3.19</v>
      </c>
      <c r="U18" s="7">
        <v>16</v>
      </c>
    </row>
    <row r="19" spans="1:21">
      <c r="A19" t="s">
        <v>41</v>
      </c>
      <c r="B19" t="s">
        <v>42</v>
      </c>
      <c r="C19">
        <v>0.47666666666666663</v>
      </c>
      <c r="D19">
        <v>99.3</v>
      </c>
      <c r="E19">
        <v>99.8</v>
      </c>
      <c r="F19">
        <v>0.625</v>
      </c>
      <c r="G19">
        <v>12.19</v>
      </c>
      <c r="H19">
        <v>9.0810112346107363</v>
      </c>
      <c r="I19">
        <v>4383.49</v>
      </c>
      <c r="J19">
        <v>14.919658774123306</v>
      </c>
      <c r="K19">
        <v>14.6</v>
      </c>
      <c r="L19">
        <v>27.7</v>
      </c>
      <c r="M19">
        <v>330.3</v>
      </c>
      <c r="N19">
        <v>105162</v>
      </c>
      <c r="O19">
        <v>67</v>
      </c>
      <c r="P19">
        <v>1.7827018102200261</v>
      </c>
      <c r="Q19">
        <v>8.3751091755303236E-2</v>
      </c>
      <c r="R19">
        <v>0.18798559782608695</v>
      </c>
      <c r="S19">
        <v>0.28714660030389683</v>
      </c>
      <c r="T19">
        <v>1.46</v>
      </c>
      <c r="U19" s="7">
        <v>11</v>
      </c>
    </row>
    <row r="20" spans="1:21">
      <c r="A20" t="s">
        <v>43</v>
      </c>
      <c r="B20" t="s">
        <v>44</v>
      </c>
      <c r="C20">
        <v>0.46</v>
      </c>
      <c r="D20">
        <v>99.1</v>
      </c>
      <c r="E20">
        <v>100</v>
      </c>
      <c r="F20">
        <v>0.82700000000000007</v>
      </c>
      <c r="G20">
        <v>14.37</v>
      </c>
      <c r="H20">
        <v>7.3587270130854199</v>
      </c>
      <c r="I20">
        <v>4285.37</v>
      </c>
      <c r="J20">
        <v>16.334916795383673</v>
      </c>
      <c r="K20">
        <v>10.199999999999999</v>
      </c>
      <c r="L20">
        <v>24.8</v>
      </c>
      <c r="M20">
        <v>326.8</v>
      </c>
      <c r="N20">
        <v>142540</v>
      </c>
      <c r="O20">
        <v>49</v>
      </c>
      <c r="P20">
        <v>7.7521639028939466</v>
      </c>
      <c r="Q20">
        <v>0.32057820651065194</v>
      </c>
      <c r="R20">
        <v>0.17220812182741116</v>
      </c>
      <c r="S20">
        <v>0.32057820651065194</v>
      </c>
      <c r="T20">
        <v>3.44</v>
      </c>
      <c r="U20" s="7">
        <v>11</v>
      </c>
    </row>
    <row r="21" spans="1:21">
      <c r="A21" t="s">
        <v>45</v>
      </c>
      <c r="B21" t="s">
        <v>107</v>
      </c>
      <c r="C21">
        <v>0.54999999999999993</v>
      </c>
      <c r="D21">
        <v>97.6</v>
      </c>
      <c r="E21">
        <v>94.3</v>
      </c>
      <c r="F21">
        <v>0.746</v>
      </c>
      <c r="G21">
        <v>21.38</v>
      </c>
      <c r="H21">
        <v>2.8991234796559984</v>
      </c>
      <c r="I21">
        <v>5252.17</v>
      </c>
      <c r="J21">
        <v>30.69000908372362</v>
      </c>
      <c r="K21">
        <v>3.6</v>
      </c>
      <c r="L21">
        <v>26</v>
      </c>
      <c r="M21">
        <v>454.8</v>
      </c>
      <c r="N21">
        <v>266515</v>
      </c>
      <c r="O21">
        <v>242</v>
      </c>
      <c r="P21">
        <v>0.72846744605801783</v>
      </c>
      <c r="Q21">
        <v>2.3594087321717177E-2</v>
      </c>
      <c r="R21">
        <v>0.27595511363636366</v>
      </c>
      <c r="S21">
        <v>0.35391130982575769</v>
      </c>
      <c r="T21">
        <v>13.84</v>
      </c>
      <c r="U21" s="7">
        <v>5</v>
      </c>
    </row>
    <row r="22" spans="1:21">
      <c r="A22" t="s">
        <v>47</v>
      </c>
      <c r="B22" t="s">
        <v>110</v>
      </c>
      <c r="C22">
        <v>0.47000000000000003</v>
      </c>
      <c r="D22">
        <v>98.3</v>
      </c>
      <c r="E22">
        <v>100</v>
      </c>
      <c r="F22">
        <v>0.60499999999999998</v>
      </c>
      <c r="G22">
        <v>22.15</v>
      </c>
      <c r="H22">
        <v>3.5929849160358862</v>
      </c>
      <c r="I22">
        <v>4414.17</v>
      </c>
      <c r="J22">
        <v>32.139688242833202</v>
      </c>
      <c r="K22">
        <v>11.7</v>
      </c>
      <c r="L22">
        <v>24.7</v>
      </c>
      <c r="M22">
        <v>434.9</v>
      </c>
      <c r="N22">
        <v>178138</v>
      </c>
      <c r="O22">
        <v>192</v>
      </c>
      <c r="P22">
        <v>1.3583235658184447</v>
      </c>
      <c r="Q22">
        <v>1.0954222304987457E-2</v>
      </c>
      <c r="R22">
        <v>0.18942241379310346</v>
      </c>
      <c r="S22">
        <v>0.36148933606458611</v>
      </c>
      <c r="T22">
        <v>7.3</v>
      </c>
      <c r="U22" s="7">
        <v>9</v>
      </c>
    </row>
    <row r="23" spans="1:21">
      <c r="A23" t="s">
        <v>49</v>
      </c>
      <c r="B23" t="s">
        <v>120</v>
      </c>
      <c r="C23">
        <v>0.58666666666666656</v>
      </c>
      <c r="D23">
        <v>96.9</v>
      </c>
      <c r="E23">
        <v>94.3</v>
      </c>
      <c r="F23">
        <v>0.64800000000000002</v>
      </c>
      <c r="G23">
        <v>23.44</v>
      </c>
      <c r="H23">
        <v>3.5865010739382597</v>
      </c>
      <c r="I23">
        <v>5331.63</v>
      </c>
      <c r="J23">
        <v>20.794664010744413</v>
      </c>
      <c r="K23">
        <v>4.7</v>
      </c>
      <c r="L23">
        <v>27.8</v>
      </c>
      <c r="M23">
        <v>473</v>
      </c>
      <c r="N23">
        <v>310801</v>
      </c>
      <c r="O23">
        <v>376</v>
      </c>
      <c r="P23">
        <v>2.9879125356512293</v>
      </c>
      <c r="Q23">
        <v>4.5271402055321652E-2</v>
      </c>
      <c r="R23">
        <v>0.24584913793103447</v>
      </c>
      <c r="S23">
        <v>0.35714106065864859</v>
      </c>
      <c r="T23">
        <v>8.35</v>
      </c>
      <c r="U23" s="7">
        <v>9</v>
      </c>
    </row>
    <row r="24" spans="1:21">
      <c r="A24" t="s">
        <v>51</v>
      </c>
      <c r="B24" t="s">
        <v>124</v>
      </c>
      <c r="C24">
        <v>0.49333333333333335</v>
      </c>
      <c r="D24">
        <v>98</v>
      </c>
      <c r="E24">
        <v>100</v>
      </c>
      <c r="F24">
        <v>0.69799999999999995</v>
      </c>
      <c r="G24">
        <v>30.83</v>
      </c>
      <c r="H24">
        <v>2.8617607910249099</v>
      </c>
      <c r="I24">
        <v>4889.3</v>
      </c>
      <c r="J24">
        <v>37.877923559612093</v>
      </c>
      <c r="K24">
        <v>10.9</v>
      </c>
      <c r="L24">
        <v>24.4</v>
      </c>
      <c r="M24">
        <v>444.8</v>
      </c>
      <c r="N24">
        <v>186246</v>
      </c>
      <c r="O24">
        <v>202</v>
      </c>
      <c r="P24">
        <v>1.8349496101920517</v>
      </c>
      <c r="Q24">
        <v>3.8030043734550295E-2</v>
      </c>
      <c r="R24">
        <v>0.24214285714285713</v>
      </c>
      <c r="S24">
        <v>0.3707929264118654</v>
      </c>
      <c r="T24">
        <v>6.8599999999999994</v>
      </c>
      <c r="U24" s="7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21AB-B774-BD46-B5B9-DEF80A3E04ED}">
  <dimension ref="A1:E28"/>
  <sheetViews>
    <sheetView workbookViewId="0">
      <selection activeCell="F5" sqref="F5"/>
    </sheetView>
  </sheetViews>
  <sheetFormatPr baseColWidth="10" defaultRowHeight="16"/>
  <sheetData>
    <row r="1" spans="1:5">
      <c r="A1" s="20" t="s">
        <v>98</v>
      </c>
    </row>
    <row r="4" spans="1:5">
      <c r="A4" s="21"/>
      <c r="C4" s="21" t="s">
        <v>99</v>
      </c>
      <c r="D4" s="21" t="s">
        <v>100</v>
      </c>
      <c r="E4" s="21" t="s">
        <v>101</v>
      </c>
    </row>
    <row r="5" spans="1:5">
      <c r="A5" s="22" t="s">
        <v>102</v>
      </c>
      <c r="C5" s="22" t="s">
        <v>103</v>
      </c>
      <c r="D5" s="22" t="s">
        <v>103</v>
      </c>
      <c r="E5" s="22" t="s">
        <v>103</v>
      </c>
    </row>
    <row r="6" spans="1:5">
      <c r="A6" s="23" t="s">
        <v>104</v>
      </c>
      <c r="B6" t="s">
        <v>104</v>
      </c>
      <c r="C6" s="22">
        <v>0.56000000000000005</v>
      </c>
      <c r="D6" s="22">
        <v>0.38</v>
      </c>
      <c r="E6" s="22">
        <v>0.47</v>
      </c>
    </row>
    <row r="7" spans="1:5">
      <c r="A7" s="23" t="s">
        <v>105</v>
      </c>
      <c r="B7" t="s">
        <v>105</v>
      </c>
      <c r="C7" s="22">
        <v>0.54</v>
      </c>
      <c r="D7" s="22">
        <v>0.43</v>
      </c>
      <c r="E7" s="22">
        <v>0.47</v>
      </c>
    </row>
    <row r="8" spans="1:5">
      <c r="A8" s="23" t="s">
        <v>106</v>
      </c>
      <c r="B8" t="s">
        <v>106</v>
      </c>
      <c r="C8" s="22">
        <v>0.6</v>
      </c>
      <c r="D8" s="22">
        <v>0.48</v>
      </c>
      <c r="E8" s="22">
        <v>0.56999999999999995</v>
      </c>
    </row>
    <row r="9" spans="1:5">
      <c r="A9" s="23" t="s">
        <v>107</v>
      </c>
      <c r="B9" t="s">
        <v>107</v>
      </c>
      <c r="C9" s="22">
        <v>0.59</v>
      </c>
      <c r="D9" s="22">
        <v>0.47</v>
      </c>
      <c r="E9" s="22">
        <v>0.59</v>
      </c>
    </row>
    <row r="10" spans="1:5">
      <c r="A10" s="23" t="s">
        <v>108</v>
      </c>
      <c r="B10" t="s">
        <v>108</v>
      </c>
      <c r="C10" s="22">
        <v>0.54</v>
      </c>
      <c r="D10" s="22">
        <v>0.41</v>
      </c>
      <c r="E10" s="22">
        <v>0.44</v>
      </c>
    </row>
    <row r="11" spans="1:5">
      <c r="A11" s="23" t="s">
        <v>109</v>
      </c>
      <c r="B11" t="s">
        <v>109</v>
      </c>
      <c r="C11" s="22">
        <v>0.57999999999999996</v>
      </c>
      <c r="D11" s="22">
        <v>0.41</v>
      </c>
      <c r="E11" s="22">
        <v>0.42</v>
      </c>
    </row>
    <row r="12" spans="1:5">
      <c r="A12" s="23" t="s">
        <v>110</v>
      </c>
      <c r="B12" t="s">
        <v>110</v>
      </c>
      <c r="C12" s="22">
        <v>0.55000000000000004</v>
      </c>
      <c r="D12" s="22">
        <v>0.39</v>
      </c>
      <c r="E12" s="22">
        <v>0.47</v>
      </c>
    </row>
    <row r="13" spans="1:5">
      <c r="A13" s="23" t="s">
        <v>111</v>
      </c>
      <c r="B13" t="s">
        <v>111</v>
      </c>
      <c r="C13" s="22">
        <v>0.55000000000000004</v>
      </c>
      <c r="D13" s="22">
        <v>0.37</v>
      </c>
      <c r="E13" s="22">
        <v>0.4</v>
      </c>
    </row>
    <row r="14" spans="1:5">
      <c r="A14" s="23" t="s">
        <v>112</v>
      </c>
      <c r="B14" t="s">
        <v>112</v>
      </c>
      <c r="C14" s="22">
        <v>0.57999999999999996</v>
      </c>
      <c r="D14" s="22">
        <v>0.41</v>
      </c>
      <c r="E14" s="22">
        <v>0.49</v>
      </c>
    </row>
    <row r="15" spans="1:5">
      <c r="A15" s="23" t="s">
        <v>113</v>
      </c>
      <c r="B15" t="s">
        <v>113</v>
      </c>
      <c r="C15" s="22">
        <v>0.53</v>
      </c>
      <c r="D15" s="22">
        <v>0.37</v>
      </c>
      <c r="E15" s="22">
        <v>0.4</v>
      </c>
    </row>
    <row r="16" spans="1:5">
      <c r="A16" s="23" t="s">
        <v>114</v>
      </c>
      <c r="B16" t="s">
        <v>114</v>
      </c>
      <c r="C16" s="22">
        <v>0.55000000000000004</v>
      </c>
      <c r="D16" s="22">
        <v>0.38</v>
      </c>
      <c r="E16" s="22">
        <v>0.46</v>
      </c>
    </row>
    <row r="17" spans="1:5">
      <c r="A17" s="23" t="s">
        <v>115</v>
      </c>
      <c r="B17" t="s">
        <v>115</v>
      </c>
      <c r="C17" s="22">
        <v>0.54</v>
      </c>
      <c r="D17" s="22">
        <v>0.38</v>
      </c>
      <c r="E17" s="22">
        <v>0.46</v>
      </c>
    </row>
    <row r="18" spans="1:5">
      <c r="A18" s="23" t="s">
        <v>116</v>
      </c>
      <c r="B18" t="s">
        <v>116</v>
      </c>
      <c r="C18" s="22">
        <v>0.59</v>
      </c>
      <c r="D18" s="22">
        <v>0.43</v>
      </c>
      <c r="E18" s="22">
        <v>0.43</v>
      </c>
    </row>
    <row r="19" spans="1:5">
      <c r="A19" s="23" t="s">
        <v>117</v>
      </c>
      <c r="B19" t="s">
        <v>117</v>
      </c>
      <c r="C19" s="22">
        <v>0.5</v>
      </c>
      <c r="D19" s="22">
        <v>0.35</v>
      </c>
      <c r="E19" s="22">
        <v>0.37</v>
      </c>
    </row>
    <row r="20" spans="1:5">
      <c r="A20" s="23" t="s">
        <v>118</v>
      </c>
      <c r="B20" t="s">
        <v>118</v>
      </c>
      <c r="C20" s="22">
        <v>0.53</v>
      </c>
      <c r="D20" s="22">
        <v>0.38</v>
      </c>
      <c r="E20" s="22">
        <v>0.44</v>
      </c>
    </row>
    <row r="21" spans="1:5">
      <c r="A21" s="23" t="s">
        <v>119</v>
      </c>
      <c r="B21" t="s">
        <v>119</v>
      </c>
      <c r="C21" s="22">
        <v>0.53</v>
      </c>
      <c r="D21" s="22">
        <v>0.4</v>
      </c>
      <c r="E21" s="22">
        <v>0.47</v>
      </c>
    </row>
    <row r="22" spans="1:5">
      <c r="A22" s="23" t="s">
        <v>120</v>
      </c>
      <c r="B22" t="s">
        <v>120</v>
      </c>
      <c r="C22" s="22">
        <v>0.61</v>
      </c>
      <c r="D22" s="22">
        <v>0.52</v>
      </c>
      <c r="E22" s="22">
        <v>0.63</v>
      </c>
    </row>
    <row r="23" spans="1:5">
      <c r="A23" s="23" t="s">
        <v>121</v>
      </c>
      <c r="B23" t="s">
        <v>121</v>
      </c>
      <c r="C23" s="22">
        <v>0.56999999999999995</v>
      </c>
      <c r="D23" s="22">
        <v>0.44</v>
      </c>
      <c r="E23" s="22">
        <v>0.5</v>
      </c>
    </row>
    <row r="24" spans="1:5">
      <c r="A24" s="23" t="s">
        <v>122</v>
      </c>
      <c r="B24" t="s">
        <v>122</v>
      </c>
      <c r="C24" s="22">
        <v>0.52</v>
      </c>
      <c r="D24" s="22">
        <v>0.39</v>
      </c>
      <c r="E24" s="22">
        <v>0.41</v>
      </c>
    </row>
    <row r="25" spans="1:5">
      <c r="A25" s="23" t="s">
        <v>123</v>
      </c>
      <c r="B25" t="s">
        <v>123</v>
      </c>
      <c r="C25" s="22">
        <v>0.49</v>
      </c>
      <c r="D25" s="22">
        <v>0.36</v>
      </c>
      <c r="E25" s="22">
        <v>0.38</v>
      </c>
    </row>
    <row r="26" spans="1:5">
      <c r="A26" s="23" t="s">
        <v>124</v>
      </c>
      <c r="B26" t="s">
        <v>124</v>
      </c>
      <c r="C26" s="22">
        <v>0.54</v>
      </c>
      <c r="D26" s="22">
        <v>0.42</v>
      </c>
      <c r="E26" s="22">
        <v>0.52</v>
      </c>
    </row>
    <row r="27" spans="1:5">
      <c r="A27" s="23" t="s">
        <v>125</v>
      </c>
      <c r="B27" t="s">
        <v>125</v>
      </c>
      <c r="C27" s="22">
        <v>0.56000000000000005</v>
      </c>
      <c r="D27" s="22">
        <v>0.41</v>
      </c>
      <c r="E27" s="22">
        <v>0.46</v>
      </c>
    </row>
    <row r="28" spans="1:5">
      <c r="A28" s="23" t="s">
        <v>126</v>
      </c>
      <c r="B28" t="s">
        <v>126</v>
      </c>
      <c r="C28" s="22">
        <v>0.52</v>
      </c>
      <c r="D28" s="22">
        <v>0.4</v>
      </c>
      <c r="E28" s="22">
        <v>0.46</v>
      </c>
    </row>
  </sheetData>
  <hyperlinks>
    <hyperlink ref="A6" r:id="rId1" display="https://waszaedukacja.pl/egzaminy/egzamin-osmoklasisty/wyniki/kujawsko-pomorskie/aleksandrowski/2020" xr:uid="{242875E0-0F8F-2646-8749-215C3A00101F}"/>
    <hyperlink ref="A7" r:id="rId2" display="https://waszaedukacja.pl/egzaminy/egzamin-osmoklasisty/wyniki/kujawsko-pomorskie/brodnicki/2020" xr:uid="{902C5175-F3F8-E64C-86C7-8C0E13DA2E8C}"/>
    <hyperlink ref="A8" r:id="rId3" display="https://waszaedukacja.pl/egzaminy/egzamin-osmoklasisty/wyniki/kujawsko-pomorskie/bydgoski/2020" xr:uid="{3A659EAD-A405-0347-B2B1-5BB6D1ECC123}"/>
    <hyperlink ref="A9" r:id="rId4" display="https://waszaedukacja.pl/egzaminy/egzamin-osmoklasisty/wyniki/kujawsko-pomorskie/bydgoszcz/2020" xr:uid="{AA893B2D-F9A7-3F4D-8CE2-13E274BED057}"/>
    <hyperlink ref="A10" r:id="rId5" display="https://waszaedukacja.pl/egzaminy/egzamin-osmoklasisty/wyniki/kujawsko-pomorskie/chelminski/2020" xr:uid="{14A095AA-513B-8748-8257-5C487802FFF8}"/>
    <hyperlink ref="A11" r:id="rId6" display="https://waszaedukacja.pl/egzaminy/egzamin-osmoklasisty/wyniki/kujawsko-pomorskie/golubsko-dobrzynski/2020" xr:uid="{94791C60-DF93-D74D-9C3A-2C792364E521}"/>
    <hyperlink ref="A12" r:id="rId7" display="https://waszaedukacja.pl/egzaminy/egzamin-osmoklasisty/wyniki/kujawsko-pomorskie/grudziadz/2020" xr:uid="{0D1ECAB4-1849-5544-BABC-597437693438}"/>
    <hyperlink ref="A13" r:id="rId8" display="https://waszaedukacja.pl/egzaminy/egzamin-osmoklasisty/wyniki/kujawsko-pomorskie/grudziadzki/2020" xr:uid="{46FD69D2-438F-754F-960B-8AA5233B52DC}"/>
    <hyperlink ref="A14" r:id="rId9" display="https://waszaedukacja.pl/egzaminy/egzamin-osmoklasisty/wyniki/kujawsko-pomorskie/inowroclawski/2020" xr:uid="{0DF3ECD1-7839-1E4B-A320-D5CE5599EEA9}"/>
    <hyperlink ref="A15" r:id="rId10" display="https://waszaedukacja.pl/egzaminy/egzamin-osmoklasisty/wyniki/kujawsko-pomorskie/lipnowski/2020" xr:uid="{791DFC1C-5DFE-AB4B-B09D-FEE543241D6B}"/>
    <hyperlink ref="A16" r:id="rId11" display="https://waszaedukacja.pl/egzaminy/egzamin-osmoklasisty/wyniki/kujawsko-pomorskie/mogilenski/2020" xr:uid="{7E202D71-B375-3444-B9C2-8FAA39D0DB91}"/>
    <hyperlink ref="A17" r:id="rId12" display="https://waszaedukacja.pl/egzaminy/egzamin-osmoklasisty/wyniki/kujawsko-pomorskie/nakielski/2020" xr:uid="{BA16F821-9021-2049-B78B-AC31068C3DF3}"/>
    <hyperlink ref="A18" r:id="rId13" display="https://waszaedukacja.pl/egzaminy/egzamin-osmoklasisty/wyniki/kujawsko-pomorskie/radziejowski/2020" xr:uid="{87BC914D-3BB0-0B43-8361-CE7FFD24F564}"/>
    <hyperlink ref="A19" r:id="rId14" display="https://waszaedukacja.pl/egzaminy/egzamin-osmoklasisty/wyniki/kujawsko-pomorskie/rypinski/2020" xr:uid="{F57E95F3-4C2D-8645-82EA-29357DF2D382}"/>
    <hyperlink ref="A20" r:id="rId15" display="https://waszaedukacja.pl/egzaminy/egzamin-osmoklasisty/wyniki/kujawsko-pomorskie/sepolenski/2020" xr:uid="{E96073D8-9725-B247-B2B2-C888CEE20BB5}"/>
    <hyperlink ref="A21" r:id="rId16" display="https://waszaedukacja.pl/egzaminy/egzamin-osmoklasisty/wyniki/kujawsko-pomorskie/swiecki/2020" xr:uid="{DC828DB8-1CE8-8543-9C8E-2D74B2061AA9}"/>
    <hyperlink ref="A22" r:id="rId17" display="https://waszaedukacja.pl/egzaminy/egzamin-osmoklasisty/wyniki/kujawsko-pomorskie/torun/2020" xr:uid="{C9285963-BFE4-824E-903D-8A79272A22ED}"/>
    <hyperlink ref="A23" r:id="rId18" display="https://waszaedukacja.pl/egzaminy/egzamin-osmoklasisty/wyniki/kujawsko-pomorskie/torunski/2020" xr:uid="{3B1DB99D-959D-D84F-99ED-9A2A92A4104E}"/>
    <hyperlink ref="A24" r:id="rId19" display="https://waszaedukacja.pl/egzaminy/egzamin-osmoklasisty/wyniki/kujawsko-pomorskie/tucholski/2020" xr:uid="{EE5146B2-E75C-CC4D-8A8E-D31D883346F3}"/>
    <hyperlink ref="A25" r:id="rId20" display="https://waszaedukacja.pl/egzaminy/egzamin-osmoklasisty/wyniki/kujawsko-pomorskie/wabrzeski/2020" xr:uid="{CF41085F-35B6-9340-8337-D29610257BD5}"/>
    <hyperlink ref="A26" r:id="rId21" display="https://waszaedukacja.pl/egzaminy/egzamin-osmoklasisty/wyniki/kujawsko-pomorskie/wloclawek/2020" xr:uid="{19EFB3F7-9AE4-A244-B26E-6891D9A6EC7D}"/>
    <hyperlink ref="A27" r:id="rId22" display="https://waszaedukacja.pl/egzaminy/egzamin-osmoklasisty/wyniki/kujawsko-pomorskie/wloclawski/2020" xr:uid="{EB482A97-9B92-D94C-86BB-B6F18FFFD320}"/>
    <hyperlink ref="A28" r:id="rId23" display="https://waszaedukacja.pl/egzaminy/egzamin-osmoklasisty/wyniki/kujawsko-pomorskie/zninski/2020" xr:uid="{EE0A7777-EA15-244E-9EF8-046C72E5FD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hellwig</vt:lpstr>
      <vt:lpstr>dataHellwig</vt:lpstr>
      <vt:lpstr>Arkusz3</vt:lpstr>
      <vt:lpstr>dane</vt:lpstr>
      <vt:lpstr>egzamin 8-klasisty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NIQs</dc:creator>
  <cp:lastModifiedBy>NIQs</cp:lastModifiedBy>
  <dcterms:created xsi:type="dcterms:W3CDTF">2022-12-11T21:59:48Z</dcterms:created>
  <dcterms:modified xsi:type="dcterms:W3CDTF">2023-02-06T08:22:44Z</dcterms:modified>
</cp:coreProperties>
</file>