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8gre\Desktop\Assignment1_NM\"/>
    </mc:Choice>
  </mc:AlternateContent>
  <xr:revisionPtr revIDLastSave="0" documentId="13_ncr:1_{C2074627-FA02-4DA8-8D32-54F9B6878B8A}" xr6:coauthVersionLast="38" xr6:coauthVersionMax="38" xr10:uidLastSave="{00000000-0000-0000-0000-000000000000}"/>
  <bookViews>
    <workbookView xWindow="0" yWindow="0" windowWidth="14400" windowHeight="5983" tabRatio="922" activeTab="3" xr2:uid="{00000000-000D-0000-FFFF-FFFF00000000}"/>
  </bookViews>
  <sheets>
    <sheet name="SubCategoryPivot" sheetId="6" r:id="rId1"/>
    <sheet name="CategoryPivot" sheetId="3" r:id="rId2"/>
    <sheet name="StatePivot" sheetId="7" r:id="rId3"/>
    <sheet name="Bonus" sheetId="13" r:id="rId4"/>
    <sheet name="Table" sheetId="1" r:id="rId5"/>
  </sheets>
  <definedNames>
    <definedName name="_xlnm._FilterDatabase" localSheetId="4" hidden="1">Table!$A$1:$T$4115</definedName>
    <definedName name="area">#REF!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5" i="13" l="1"/>
  <c r="H15" i="13"/>
  <c r="G15" i="13"/>
  <c r="I14" i="13"/>
  <c r="H14" i="13"/>
  <c r="G14" i="13"/>
  <c r="I13" i="13"/>
  <c r="H13" i="13"/>
  <c r="G13" i="13"/>
  <c r="I12" i="13"/>
  <c r="H12" i="13"/>
  <c r="G12" i="13"/>
  <c r="I11" i="13"/>
  <c r="H11" i="13"/>
  <c r="G11" i="13"/>
  <c r="I10" i="13"/>
  <c r="H10" i="13"/>
  <c r="G10" i="13"/>
  <c r="I9" i="13"/>
  <c r="H9" i="13"/>
  <c r="G9" i="13"/>
  <c r="I8" i="13"/>
  <c r="H8" i="13"/>
  <c r="G8" i="13"/>
  <c r="I7" i="13"/>
  <c r="H7" i="13"/>
  <c r="G7" i="13"/>
  <c r="I6" i="13"/>
  <c r="H6" i="13"/>
  <c r="G6" i="13"/>
  <c r="I5" i="13"/>
  <c r="H5" i="13"/>
  <c r="G5" i="13"/>
  <c r="I4" i="13"/>
  <c r="H4" i="13"/>
  <c r="G4" i="13"/>
  <c r="F15" i="13"/>
  <c r="F14" i="13"/>
  <c r="F13" i="13"/>
  <c r="F12" i="13"/>
  <c r="F11" i="13"/>
  <c r="F10" i="13"/>
  <c r="F9" i="13"/>
  <c r="F8" i="13"/>
  <c r="F7" i="13"/>
  <c r="F6" i="13"/>
  <c r="F5" i="13"/>
  <c r="F4" i="13"/>
  <c r="D15" i="13"/>
  <c r="D14" i="13"/>
  <c r="D13" i="13"/>
  <c r="D12" i="13"/>
  <c r="D11" i="13"/>
  <c r="D10" i="13"/>
  <c r="D9" i="13"/>
  <c r="D8" i="13"/>
  <c r="D7" i="13"/>
  <c r="D6" i="13"/>
  <c r="D5" i="13"/>
  <c r="D4" i="13"/>
  <c r="E15" i="13"/>
  <c r="E14" i="13"/>
  <c r="E13" i="13"/>
  <c r="E12" i="13"/>
  <c r="E11" i="13"/>
  <c r="E10" i="13"/>
  <c r="E9" i="13"/>
  <c r="E8" i="13"/>
  <c r="E7" i="13"/>
  <c r="E6" i="13"/>
  <c r="E5" i="13"/>
  <c r="E4" i="13"/>
  <c r="C15" i="13"/>
  <c r="C14" i="13"/>
  <c r="C13" i="13"/>
  <c r="C12" i="13"/>
  <c r="C11" i="13"/>
  <c r="C10" i="13"/>
  <c r="C9" i="13"/>
  <c r="C8" i="13"/>
  <c r="C7" i="13"/>
  <c r="C6" i="13"/>
  <c r="C5" i="13"/>
  <c r="C4" i="13"/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<sst xmlns="http://schemas.openxmlformats.org/spreadsheetml/2006/main" count="24821" uniqueCount="8403">
  <si>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</si>
  <si>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</si>
  <si>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</si>
  <si>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</si>
  <si>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</si>
  <si>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</si>
  <si>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</si>
  <si>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</si>
  <si>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</si>
  <si>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</si>
  <si>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</si>
  <si>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</si>
  <si>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</si>
  <si>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</si>
  <si>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</si>
  <si>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</si>
  <si>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</si>
  <si>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</si>
  <si>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</si>
  <si>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</si>
  <si>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</si>
  <si>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</si>
  <si>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</si>
  <si>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</si>
  <si>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</si>
  <si>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</si>
  <si>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</si>
  <si>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</si>
  <si>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</si>
  <si>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</si>
  <si>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</si>
  <si>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</si>
  <si>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</si>
  <si>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</si>
  <si>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</si>
  <si>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</si>
  <si>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</si>
  <si>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</si>
  <si>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</si>
  <si>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</si>
  <si>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</si>
  <si>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</si>
  <si>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</si>
  <si>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</si>
  <si>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</si>
  <si>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</si>
  <si>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</si>
  <si>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</si>
  <si>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</si>
  <si>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</si>
  <si>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</si>
  <si>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</si>
  <si>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</si>
  <si>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</si>
  <si>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</si>
  <si>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</si>
  <si>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</si>
  <si>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</si>
  <si>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</si>
  <si>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</si>
  <si>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</si>
  <si>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</si>
  <si>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</si>
  <si>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</si>
  <si>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</si>
  <si>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</si>
  <si>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</si>
  <si>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</si>
  <si>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</si>
  <si>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</si>
  <si>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</si>
  <si>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</si>
  <si>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</si>
  <si>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</si>
  <si>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</si>
  <si>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</si>
  <si>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</si>
  <si>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</si>
  <si>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</si>
  <si>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</si>
  <si>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</si>
  <si>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</si>
  <si>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</si>
  <si>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</si>
  <si>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</si>
  <si>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</si>
  <si>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</si>
  <si>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</si>
  <si>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</si>
  <si>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</si>
  <si>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</si>
  <si>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</si>
  <si>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</si>
  <si>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</si>
  <si>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</si>
  <si>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</si>
  <si>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</si>
  <si>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</si>
  <si>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</si>
  <si>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</si>
  <si>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</si>
  <si>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</si>
  <si>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</si>
  <si>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</si>
  <si>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</si>
  <si>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</si>
  <si>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</si>
  <si>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</si>
  <si>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</si>
  <si>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</si>
  <si>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</si>
  <si>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</si>
  <si>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</si>
  <si>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</si>
  <si>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</si>
  <si>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</si>
  <si>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</si>
  <si>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</si>
  <si>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</si>
  <si>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</si>
  <si>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</si>
  <si>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</si>
  <si>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</si>
  <si>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</si>
  <si>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</si>
  <si>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</si>
  <si>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</si>
  <si>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</si>
  <si>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</si>
  <si>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</si>
  <si>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</si>
  <si>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</si>
  <si>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</si>
  <si>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</si>
  <si>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</si>
  <si>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</si>
  <si>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</si>
  <si>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</si>
  <si>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</si>
  <si>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</si>
  <si>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</si>
  <si>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</si>
  <si>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</si>
  <si>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</si>
  <si>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</si>
  <si>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</si>
  <si>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</si>
  <si>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</si>
  <si>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</si>
  <si>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</si>
  <si>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</si>
  <si>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</si>
  <si>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</si>
  <si>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</si>
  <si>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</si>
  <si>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</si>
  <si>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</si>
  <si>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</si>
  <si>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</si>
  <si>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</si>
  <si>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</si>
  <si>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</si>
  <si>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</si>
  <si>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</si>
  <si>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</si>
  <si>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</si>
  <si>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</si>
  <si>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</si>
  <si>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</si>
  <si>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</si>
  <si>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</si>
  <si>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</si>
  <si>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</si>
  <si>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</si>
  <si>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</si>
  <si>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</si>
  <si>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</si>
  <si>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</si>
  <si>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</si>
  <si>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</si>
  <si>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</si>
  <si>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</si>
  <si>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</si>
  <si>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</si>
  <si>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</si>
  <si>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</si>
  <si>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</si>
  <si>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</si>
  <si>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</si>
  <si>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</si>
  <si>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</si>
  <si>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</si>
  <si>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</si>
  <si>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</si>
  <si>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</si>
  <si>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</si>
  <si>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</si>
  <si>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</si>
  <si>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</si>
  <si>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</si>
  <si>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</si>
  <si>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</si>
  <si>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</si>
  <si>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</si>
  <si>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</si>
  <si>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</si>
  <si>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</si>
  <si>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</si>
  <si>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</si>
  <si>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</si>
  <si>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</si>
  <si>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</si>
  <si>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</si>
  <si>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</si>
  <si>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</si>
  <si>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</si>
  <si>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</si>
  <si>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</si>
  <si>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</si>
  <si>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</si>
  <si>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</si>
  <si>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</si>
  <si>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</si>
  <si>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</si>
  <si>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</si>
  <si>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</si>
  <si>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</si>
  <si>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</si>
  <si>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</si>
  <si>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</si>
  <si>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</si>
  <si>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</si>
  <si>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</si>
  <si>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</si>
  <si>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</si>
  <si>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</si>
  <si>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</si>
  <si>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</si>
  <si>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</si>
  <si>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</si>
  <si>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</si>
  <si>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</si>
  <si>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</si>
  <si>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</si>
  <si>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</si>
  <si>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</si>
  <si>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</si>
  <si>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</si>
  <si>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</si>
  <si>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</si>
  <si>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</si>
  <si>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</si>
  <si>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</si>
  <si>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</si>
  <si>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</si>
  <si>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</si>
  <si>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</si>
  <si>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</si>
  <si>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</si>
  <si>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</si>
  <si>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</si>
  <si>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</si>
  <si>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</si>
  <si>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</si>
  <si>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</si>
  <si>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</si>
  <si>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</si>
  <si>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</si>
  <si>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</si>
  <si>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</si>
  <si>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</si>
  <si>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</si>
  <si>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</si>
  <si>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</si>
  <si>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</si>
  <si>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</si>
  <si>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</si>
  <si>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</si>
  <si>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</si>
  <si>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</si>
  <si>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</si>
  <si>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</si>
  <si>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</si>
  <si>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</si>
  <si>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</si>
  <si>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</si>
  <si>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</si>
  <si>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</si>
  <si>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</si>
  <si>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</si>
  <si>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</si>
  <si>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</si>
  <si>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</si>
  <si>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</si>
  <si>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</si>
  <si>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</si>
  <si>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</si>
  <si>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</si>
  <si>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</si>
  <si>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</si>
  <si>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</si>
  <si>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</si>
  <si>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</si>
  <si>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</si>
  <si>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</si>
  <si>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</si>
  <si>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</si>
  <si>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</si>
  <si>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</si>
  <si>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</si>
  <si>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</si>
  <si>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</si>
  <si>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</si>
  <si>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</si>
  <si>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</si>
  <si>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</si>
  <si>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</si>
  <si>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</si>
  <si>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</si>
  <si>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</si>
  <si>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</si>
  <si>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</si>
  <si>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</si>
  <si>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</si>
  <si>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</si>
  <si>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</si>
  <si>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</si>
  <si>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</si>
  <si>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</si>
  <si>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</si>
  <si>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</si>
  <si>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</si>
  <si>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</si>
  <si>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</si>
  <si>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</si>
  <si>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</si>
  <si>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</si>
  <si>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</si>
  <si>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</si>
  <si>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</si>
  <si>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</si>
  <si>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</si>
  <si>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</si>
  <si>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</si>
  <si>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</si>
  <si>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</si>
  <si>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</si>
  <si>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</si>
  <si>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</si>
  <si>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</si>
  <si>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</si>
  <si>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</si>
  <si>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</si>
  <si>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</si>
  <si>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</si>
  <si>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</si>
  <si>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</si>
  <si>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</si>
  <si>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</si>
  <si>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</si>
  <si>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</si>
  <si>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</si>
  <si>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</si>
  <si>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</si>
  <si>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</si>
  <si>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</si>
  <si>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</si>
  <si>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</si>
  <si>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</si>
  <si>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</si>
  <si>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</si>
  <si>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</si>
  <si>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</si>
  <si>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</si>
  <si>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</si>
  <si>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</si>
  <si>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</si>
  <si>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</si>
  <si>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</si>
  <si>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</si>
  <si>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</si>
  <si>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</si>
  <si>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</si>
  <si>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</si>
  <si>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</si>
  <si>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</si>
  <si>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</si>
  <si>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</si>
  <si>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</si>
  <si>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</si>
  <si>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</si>
  <si>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</si>
  <si>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</si>
  <si>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</si>
  <si>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</si>
  <si>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</si>
  <si>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</si>
  <si>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</si>
  <si>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</si>
  <si>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</si>
  <si>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</si>
  <si>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</si>
  <si>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</si>
  <si>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</si>
  <si>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</si>
  <si>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</si>
  <si>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</si>
  <si>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</si>
  <si>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</si>
  <si>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</si>
  <si>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</si>
  <si>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</si>
  <si>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</si>
  <si>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</si>
  <si>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</si>
  <si>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</si>
  <si>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</si>
  <si>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</si>
  <si>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</si>
  <si>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</si>
  <si>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</si>
  <si>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</si>
  <si>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</si>
  <si>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</si>
  <si>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</si>
  <si>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</si>
  <si>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</si>
  <si>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</si>
  <si>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</si>
  <si>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</si>
  <si>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</si>
  <si>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</si>
  <si>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</si>
  <si>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</si>
  <si>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</si>
  <si>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</si>
  <si>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</si>
  <si>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</si>
  <si>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</si>
  <si>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</si>
  <si>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</si>
  <si>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</si>
  <si>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</si>
  <si>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</si>
  <si>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</si>
  <si>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</si>
  <si>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</si>
  <si>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</si>
  <si>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</si>
  <si>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</si>
  <si>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</si>
  <si>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</si>
  <si>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</si>
  <si>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</si>
  <si>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</si>
  <si>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</si>
  <si>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</si>
  <si>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</si>
  <si>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</si>
  <si>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</si>
  <si>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</si>
  <si>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</si>
  <si>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</si>
  <si>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</si>
  <si>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</si>
  <si>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</si>
  <si>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</si>
  <si>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</si>
  <si>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</si>
  <si>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</si>
  <si>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</si>
  <si>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</si>
  <si>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</si>
  <si>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</si>
  <si>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</si>
  <si>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</si>
  <si>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</si>
  <si>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</si>
  <si>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</si>
  <si>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</si>
  <si>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</si>
  <si>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</si>
  <si>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</si>
  <si>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</si>
  <si>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</si>
  <si>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</si>
  <si>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</si>
  <si>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</si>
  <si>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</si>
  <si>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</si>
  <si>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</si>
  <si>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</si>
  <si>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</si>
  <si>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</si>
  <si>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</si>
  <si>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</si>
  <si>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</si>
  <si>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</si>
  <si>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</si>
  <si>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</si>
  <si>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</si>
  <si>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</si>
  <si>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</si>
  <si>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</si>
  <si>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</si>
  <si>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</si>
  <si>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</si>
  <si>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</si>
  <si>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</si>
  <si>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</si>
  <si>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</si>
  <si>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</si>
  <si>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</si>
  <si>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</si>
  <si>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</si>
  <si>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</si>
  <si>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</si>
  <si>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</si>
  <si>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</si>
  <si>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</si>
  <si>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</si>
  <si>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</si>
  <si>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</si>
  <si>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</si>
  <si>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</si>
  <si>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</si>
  <si>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</si>
  <si>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</si>
  <si>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</si>
  <si>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</si>
  <si>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</si>
  <si>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</si>
  <si>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</si>
  <si>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</si>
  <si>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</si>
  <si>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</si>
  <si>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</si>
  <si>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</si>
  <si>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</si>
  <si>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</si>
  <si>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</si>
  <si>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</si>
  <si>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</si>
  <si>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</si>
  <si>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</si>
  <si>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</si>
  <si>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</si>
  <si>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</si>
  <si>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</si>
  <si>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</si>
  <si>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</si>
  <si>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</si>
  <si>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</si>
  <si>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</si>
  <si>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</si>
  <si>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</si>
  <si>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</si>
  <si>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</si>
  <si>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</si>
  <si>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</si>
  <si>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</si>
  <si>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</si>
  <si>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</si>
  <si>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</si>
  <si>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</si>
  <si>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</si>
  <si>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</si>
  <si>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</si>
  <si>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</si>
  <si>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</si>
  <si>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</si>
  <si>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</si>
  <si>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</si>
  <si>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</si>
  <si>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</si>
  <si>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</si>
  <si>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</si>
  <si>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</si>
  <si>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</si>
  <si>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</si>
  <si>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</si>
  <si>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</si>
  <si>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</si>
  <si>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</si>
  <si>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</si>
  <si>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</si>
  <si>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</si>
  <si>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</si>
  <si>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</si>
  <si>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</si>
  <si>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</si>
  <si>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</si>
  <si>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</si>
  <si>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</si>
  <si>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</si>
  <si>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</si>
  <si>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</si>
  <si>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</si>
  <si>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</si>
  <si>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</si>
  <si>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</si>
  <si>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</si>
  <si>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</si>
  <si>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</si>
  <si>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</si>
  <si>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</si>
  <si>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</si>
  <si>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</si>
  <si>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</si>
  <si>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</si>
  <si>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</si>
  <si>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</si>
  <si>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</si>
  <si>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</si>
  <si>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</si>
  <si>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</si>
  <si>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</si>
  <si>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</si>
  <si>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</si>
  <si>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</si>
  <si>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</si>
  <si>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</si>
  <si>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</si>
  <si>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</si>
  <si>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</si>
  <si>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</si>
  <si>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</si>
  <si>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</si>
  <si>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</si>
  <si>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</si>
  <si>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</si>
  <si>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</si>
  <si>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</si>
  <si>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</si>
  <si>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</si>
  <si>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</si>
  <si>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</si>
  <si>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</si>
  <si>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</si>
  <si>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</si>
  <si>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</si>
  <si>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</si>
  <si>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</si>
  <si>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</si>
  <si>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</si>
  <si>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</si>
  <si>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</si>
  <si>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</si>
  <si>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</si>
  <si>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</si>
  <si>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</si>
  <si>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</si>
  <si>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</si>
  <si>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</si>
  <si>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</si>
  <si>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</si>
  <si>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</si>
  <si>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</si>
  <si>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</si>
  <si>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</si>
  <si>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</si>
  <si>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</si>
  <si>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</si>
  <si>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</si>
  <si>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</si>
  <si>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</si>
  <si>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</si>
  <si>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</si>
  <si>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</si>
  <si>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</si>
  <si>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</si>
  <si>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</si>
  <si>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</si>
  <si>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</si>
  <si>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</si>
  <si>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</si>
  <si>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</si>
  <si>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</si>
  <si>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</si>
  <si>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</si>
  <si>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</si>
  <si>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</si>
  <si>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</si>
  <si>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</si>
  <si>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</si>
  <si>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</si>
  <si>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</si>
  <si>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</si>
  <si>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</si>
  <si>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</si>
  <si>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</si>
  <si>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</si>
  <si>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</si>
  <si>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</si>
  <si>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</si>
  <si>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</si>
  <si>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</si>
  <si>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</si>
  <si>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</si>
  <si>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</si>
  <si>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</si>
  <si>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</si>
  <si>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</si>
  <si>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</si>
  <si>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</si>
  <si>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</si>
  <si>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</si>
  <si>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</si>
  <si>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</si>
  <si>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</si>
  <si>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</si>
  <si>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</si>
  <si>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</si>
  <si>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</si>
  <si>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</si>
  <si>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</si>
  <si>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</si>
  <si>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</si>
  <si>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</si>
  <si>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</si>
  <si>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</si>
  <si>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</si>
  <si>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</si>
  <si>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</si>
  <si>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</si>
  <si>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</si>
  <si>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</si>
  <si>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</si>
  <si>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</si>
  <si>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</si>
  <si>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</si>
  <si>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</si>
  <si>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</si>
  <si>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</si>
  <si>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</si>
  <si>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</si>
  <si>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</si>
  <si>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</si>
  <si>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</si>
  <si>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</si>
  <si>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</si>
  <si>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</si>
  <si>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</si>
  <si>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</si>
  <si>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</si>
  <si>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</si>
  <si>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</si>
  <si>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</si>
  <si>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</si>
  <si>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</si>
  <si>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</si>
  <si>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</si>
  <si>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</si>
  <si>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</si>
  <si>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</si>
  <si>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</si>
  <si>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</si>
  <si>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</si>
  <si>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</si>
  <si>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</si>
  <si>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</si>
  <si>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</si>
  <si>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</si>
  <si>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</si>
  <si>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</si>
  <si>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</si>
  <si>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</si>
  <si>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</si>
  <si>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</si>
  <si>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</si>
  <si>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</si>
  <si>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</si>
  <si>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</si>
  <si>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</si>
  <si>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</si>
  <si>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</si>
  <si>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</si>
  <si>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</si>
  <si>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</si>
  <si>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</si>
  <si>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</si>
  <si>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</si>
  <si>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</si>
  <si>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</si>
  <si>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</si>
  <si>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</si>
  <si>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</si>
  <si>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</si>
  <si>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</si>
  <si>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</si>
  <si>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</si>
  <si>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</si>
  <si>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</si>
  <si>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</si>
  <si>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</si>
  <si>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</si>
  <si>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</si>
  <si>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</si>
  <si>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</si>
  <si>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</si>
  <si>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</si>
  <si>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</si>
  <si>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</si>
  <si>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</si>
  <si>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</si>
  <si>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</si>
  <si>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</si>
  <si>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</si>
  <si>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</si>
  <si>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</si>
  <si>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</si>
  <si>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</si>
  <si>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</si>
  <si>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</si>
  <si>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</si>
  <si>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</si>
  <si>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</si>
  <si>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</si>
  <si>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</si>
  <si>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</si>
  <si>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</si>
  <si>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</si>
  <si>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</si>
  <si>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</si>
  <si>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</si>
  <si>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</si>
  <si>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</si>
  <si>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</si>
  <si>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</si>
  <si>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</si>
  <si>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</si>
  <si>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</si>
  <si>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</si>
  <si>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</si>
  <si>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</si>
  <si>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</si>
  <si>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</si>
  <si>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</si>
  <si>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</si>
  <si>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</si>
  <si>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</si>
  <si>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</si>
  <si>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</si>
  <si>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</si>
  <si>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</si>
  <si>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</si>
  <si>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</si>
  <si>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</si>
  <si>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</si>
  <si>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</si>
  <si>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</si>
  <si>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</si>
  <si>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</si>
  <si>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</si>
  <si>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</si>
  <si>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</si>
  <si>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</si>
  <si>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</si>
  <si>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</si>
  <si>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</si>
  <si>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</si>
  <si>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</si>
  <si>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</si>
  <si>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</si>
  <si>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</si>
  <si>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</si>
  <si>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</si>
  <si>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</si>
  <si>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</si>
  <si>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</si>
  <si>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</si>
  <si>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</si>
  <si>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</si>
  <si>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</si>
  <si>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</si>
  <si>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</si>
  <si>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</si>
  <si>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</si>
  <si>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</si>
  <si>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</si>
  <si>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</si>
  <si>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</si>
  <si>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</si>
  <si>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</si>
  <si>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</si>
  <si>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</si>
  <si>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</si>
  <si>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</si>
  <si>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</si>
  <si>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</si>
  <si>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</si>
  <si>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</si>
  <si>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</si>
  <si>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</si>
  <si>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</si>
  <si>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</si>
  <si>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</si>
  <si>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</si>
  <si>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</si>
  <si>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</si>
  <si>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</si>
  <si>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</si>
  <si>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</si>
  <si>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</si>
  <si>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</si>
  <si>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</si>
  <si>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</si>
  <si>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</si>
  <si>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</si>
  <si>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</si>
  <si>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</si>
  <si>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</si>
  <si>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</si>
  <si>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</si>
  <si>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</si>
  <si>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</si>
  <si>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</si>
  <si>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</si>
  <si>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</si>
  <si>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</si>
  <si>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</si>
  <si>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</si>
  <si>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</si>
  <si>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</si>
  <si>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</si>
  <si>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</si>
  <si>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</si>
  <si>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</si>
  <si>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</si>
  <si>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</si>
  <si>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</si>
  <si>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</si>
  <si>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</si>
  <si>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</si>
  <si>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</si>
  <si>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</si>
  <si>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</si>
  <si>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</si>
  <si>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</si>
  <si>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</si>
  <si>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</si>
  <si>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</si>
  <si>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</si>
  <si>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</si>
  <si>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</si>
  <si>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</si>
  <si>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</si>
  <si>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</si>
  <si>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</si>
  <si>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</si>
  <si>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</si>
  <si>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</si>
  <si>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</si>
  <si>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</si>
  <si>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</si>
  <si>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</si>
  <si>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</si>
  <si>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</si>
  <si>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</si>
  <si>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</si>
  <si>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</si>
  <si>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</si>
  <si>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</si>
  <si>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</si>
  <si>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</si>
  <si>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</si>
  <si>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</si>
  <si>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</si>
  <si>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</si>
  <si>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</si>
  <si>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</si>
  <si>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</si>
  <si>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</si>
  <si>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</si>
  <si>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</si>
  <si>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</si>
  <si>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</si>
  <si>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</si>
  <si>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</si>
  <si>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</si>
  <si>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</si>
  <si>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</si>
  <si>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</si>
  <si>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</si>
  <si>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</si>
  <si>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</si>
  <si>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</si>
  <si>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</si>
  <si>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</si>
  <si>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</si>
  <si>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</si>
  <si>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</si>
  <si>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</si>
  <si>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</si>
  <si>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</si>
  <si>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</si>
  <si>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</si>
  <si>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</si>
  <si>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</si>
  <si>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</si>
  <si>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</si>
  <si>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</si>
  <si>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</si>
  <si>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</si>
  <si>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</si>
  <si>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</si>
  <si>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</si>
  <si>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</si>
  <si>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</si>
  <si>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</si>
  <si>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</si>
  <si>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</si>
  <si>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</si>
  <si>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</si>
  <si>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</si>
  <si>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</si>
  <si>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</si>
  <si>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</si>
  <si>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</si>
  <si>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</si>
  <si>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</si>
  <si>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</si>
  <si>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</si>
  <si>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</si>
  <si>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</si>
  <si>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</si>
  <si>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</si>
  <si>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</si>
  <si>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</si>
  <si>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</si>
  <si>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</si>
  <si>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</si>
  <si>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</si>
  <si>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</si>
  <si>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</si>
  <si>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</si>
  <si>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</si>
  <si>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</si>
  <si>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</si>
  <si>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</si>
  <si>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</si>
  <si>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</si>
  <si>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</si>
  <si>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</si>
  <si>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</si>
  <si>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</si>
  <si>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</si>
  <si>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</si>
  <si>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</si>
  <si>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</si>
  <si>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</si>
  <si>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</si>
  <si>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</si>
  <si>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</si>
  <si>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</si>
  <si>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</si>
  <si>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</si>
  <si>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</si>
  <si>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</si>
  <si>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</si>
  <si>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</si>
  <si>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</si>
  <si>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</si>
  <si>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</si>
  <si>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</si>
  <si>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</si>
  <si>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</si>
  <si>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</si>
  <si>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</si>
  <si>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</si>
  <si>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</si>
  <si>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</si>
  <si>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</si>
  <si>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</si>
  <si>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</si>
  <si>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</si>
  <si>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</si>
  <si>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</si>
  <si>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</si>
  <si>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</si>
  <si>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</si>
  <si>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</si>
  <si>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</si>
  <si>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</si>
  <si>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</si>
  <si>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</si>
  <si>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</si>
  <si>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</si>
  <si>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</si>
  <si>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</si>
  <si>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</si>
  <si>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</si>
  <si>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</si>
  <si>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</si>
  <si>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</si>
  <si>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</si>
  <si>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</si>
  <si>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</si>
  <si>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</si>
  <si>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</si>
  <si>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</si>
  <si>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</si>
  <si>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</si>
  <si>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</si>
  <si>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</si>
  <si>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</si>
  <si>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</si>
  <si>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</si>
  <si>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</si>
  <si>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</si>
  <si>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</si>
  <si>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</si>
  <si>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</si>
  <si>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</si>
  <si>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</si>
  <si>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</si>
  <si>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</si>
  <si>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</si>
  <si>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</si>
  <si>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</si>
  <si>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</si>
  <si>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</si>
  <si>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</si>
  <si>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</si>
  <si>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</si>
  <si>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</si>
  <si>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</si>
  <si>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</si>
  <si>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</si>
  <si>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</si>
  <si>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</si>
  <si>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</si>
  <si>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</si>
  <si>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</si>
  <si>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</si>
  <si>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</si>
  <si>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</si>
  <si>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</si>
  <si>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</si>
  <si>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</si>
  <si>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</si>
  <si>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</si>
  <si>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</si>
  <si>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</si>
  <si>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</si>
  <si>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</si>
  <si>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</si>
  <si>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</si>
  <si>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</si>
  <si>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</si>
  <si>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</si>
  <si>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</si>
  <si>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</si>
  <si>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</si>
  <si>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</si>
  <si>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</si>
  <si>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</si>
  <si>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</si>
  <si>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</si>
  <si>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</si>
  <si>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</si>
  <si>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</si>
  <si>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</si>
  <si>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</si>
  <si>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</si>
  <si>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</si>
  <si>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</si>
  <si>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</si>
  <si>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</si>
  <si>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</si>
  <si>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</si>
  <si>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</si>
  <si>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</si>
  <si>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</si>
  <si>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</si>
  <si>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</si>
  <si>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</si>
  <si>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</si>
  <si>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</si>
  <si>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</si>
  <si>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</si>
  <si>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</si>
  <si>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</si>
  <si>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</si>
  <si>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</si>
  <si>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</si>
  <si>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</si>
  <si>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</si>
  <si>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</si>
  <si>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</si>
  <si>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</si>
  <si>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</si>
  <si>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</si>
  <si>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</si>
  <si>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</si>
  <si>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</si>
  <si>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</si>
  <si>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</si>
  <si>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</si>
  <si>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</si>
  <si>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</si>
  <si>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</si>
  <si>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</si>
  <si>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</si>
  <si>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</si>
  <si>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</si>
  <si>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</si>
  <si>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</si>
  <si>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</si>
  <si>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</si>
  <si>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</si>
  <si>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</si>
  <si>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</si>
  <si>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</si>
  <si>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</si>
  <si>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</si>
  <si>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</si>
  <si>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</si>
  <si>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</si>
  <si>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</si>
  <si>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</si>
  <si>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</si>
  <si>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</si>
  <si>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</si>
  <si>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</si>
  <si>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</si>
  <si>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</si>
  <si>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</si>
  <si>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</si>
  <si>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</si>
  <si>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</si>
  <si>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</si>
  <si>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</si>
  <si>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</si>
  <si>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</si>
  <si>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</si>
  <si>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</si>
  <si>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</si>
  <si>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</si>
  <si>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</si>
  <si>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</si>
  <si>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</si>
  <si>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</si>
  <si>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</si>
  <si>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</si>
  <si>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</si>
  <si>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</si>
  <si>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</si>
  <si>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</si>
  <si>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</si>
  <si>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</si>
  <si>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</si>
  <si>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</si>
  <si>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</si>
  <si>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</si>
  <si>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</si>
  <si>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</si>
  <si>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</si>
  <si>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</si>
  <si>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</si>
  <si>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</si>
  <si>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</si>
  <si>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</si>
  <si>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</si>
  <si>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</si>
  <si>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</si>
  <si>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</si>
  <si>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</si>
  <si>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</si>
  <si>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</si>
  <si>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</si>
  <si>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</si>
  <si>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</si>
  <si>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</si>
  <si>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</si>
  <si>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</si>
  <si>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</si>
  <si>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</si>
  <si>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</si>
  <si>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</si>
  <si>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</si>
  <si>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</si>
  <si>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</si>
  <si>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</si>
  <si>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</si>
  <si>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</si>
  <si>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</si>
  <si>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</si>
  <si>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</si>
  <si>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</si>
  <si>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</si>
  <si>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</si>
  <si>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</si>
  <si>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</si>
  <si>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</si>
  <si>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</si>
  <si>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</si>
  <si>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</si>
  <si>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</si>
  <si>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</si>
  <si>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</si>
  <si>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</si>
  <si>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</si>
  <si>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</si>
  <si>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</si>
  <si>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</si>
  <si>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</si>
  <si>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</si>
  <si>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</si>
  <si>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</si>
  <si>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</si>
  <si>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</si>
  <si>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</si>
  <si>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</si>
  <si>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</si>
  <si>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</si>
  <si>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</si>
  <si>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</si>
  <si>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</si>
  <si>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</si>
  <si>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</si>
  <si>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</si>
  <si>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</si>
  <si>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</si>
  <si>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</si>
  <si>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</si>
  <si>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</si>
  <si>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</si>
  <si>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</si>
  <si>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</si>
  <si>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</si>
  <si>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</si>
  <si>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</si>
  <si>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</si>
  <si>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</si>
  <si>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</si>
  <si>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</si>
  <si>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</si>
  <si>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</si>
  <si>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</si>
  <si>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</si>
  <si>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</si>
  <si>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</si>
  <si>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</si>
  <si>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</si>
  <si>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</si>
  <si>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</si>
  <si>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</si>
  <si>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</si>
  <si>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</si>
  <si>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</si>
  <si>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</si>
  <si>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</si>
  <si>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</si>
  <si>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</si>
  <si>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</si>
  <si>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</si>
  <si>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</si>
  <si>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</si>
  <si>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</si>
  <si>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</si>
  <si>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</si>
  <si>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</si>
  <si>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</si>
  <si>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</si>
  <si>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</si>
  <si>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</si>
  <si>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</si>
  <si>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</si>
  <si>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</si>
  <si>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</si>
  <si>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</si>
  <si>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</si>
  <si>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</si>
  <si>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</si>
  <si>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</si>
  <si>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</si>
  <si>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</si>
  <si>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</si>
  <si>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</si>
  <si>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</si>
  <si>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</si>
  <si>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</si>
  <si>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</si>
  <si>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</si>
  <si>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</si>
  <si>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</si>
  <si>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</si>
  <si>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</si>
  <si>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</si>
  <si>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</si>
  <si>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</si>
  <si>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</si>
  <si>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</si>
  <si>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</si>
  <si>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</si>
  <si>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</si>
  <si>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</si>
  <si>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</si>
  <si>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</si>
  <si>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</si>
  <si>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</si>
  <si>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</si>
  <si>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</si>
  <si>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</si>
  <si>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</si>
  <si>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</si>
  <si>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</si>
  <si>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</si>
  <si>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</si>
  <si>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</si>
  <si>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</si>
  <si>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</si>
  <si>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</si>
  <si>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</si>
  <si>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</si>
  <si>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</si>
  <si>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</si>
  <si>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</si>
  <si>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</si>
  <si>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</si>
  <si>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</si>
  <si>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</si>
  <si>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</si>
  <si>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</si>
  <si>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</si>
  <si>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</si>
  <si>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</si>
  <si>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</si>
  <si>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</si>
  <si>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</si>
  <si>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</si>
  <si>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</si>
  <si>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</si>
  <si>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</si>
  <si>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</si>
  <si>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</si>
  <si>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</si>
  <si>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</si>
  <si>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</si>
  <si>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</si>
  <si>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</si>
  <si>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</si>
  <si>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</si>
  <si>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</si>
  <si>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</si>
  <si>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</si>
  <si>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</si>
  <si>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</si>
  <si>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</si>
  <si>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</si>
  <si>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</si>
  <si>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</si>
  <si>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</si>
  <si>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</si>
  <si>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</si>
  <si>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</si>
  <si>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</si>
  <si>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</si>
  <si>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</si>
  <si>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</si>
  <si>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</si>
  <si>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</si>
  <si>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</si>
  <si>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</si>
  <si>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</si>
  <si>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</si>
  <si>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</si>
  <si>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</si>
  <si>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</si>
  <si>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</si>
  <si>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</si>
  <si>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</si>
  <si>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</si>
  <si>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</si>
  <si>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</si>
  <si>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</si>
  <si>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</si>
  <si>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</si>
  <si>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</si>
  <si>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</si>
  <si>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</si>
  <si>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</si>
  <si>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</si>
  <si>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</si>
  <si>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</si>
  <si>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</si>
  <si>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</si>
  <si>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</si>
  <si>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</si>
  <si>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</si>
  <si>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</si>
  <si>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</si>
  <si>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</si>
  <si>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</si>
  <si>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</si>
  <si>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</si>
  <si>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</si>
  <si>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</si>
  <si>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</si>
  <si>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</si>
  <si>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</si>
  <si>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</si>
  <si>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</si>
  <si>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</si>
  <si>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</si>
  <si>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</si>
  <si>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</si>
  <si>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</si>
  <si>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</si>
  <si>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</si>
  <si>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</si>
  <si>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</si>
  <si>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</si>
  <si>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</si>
  <si>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</si>
  <si>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</si>
  <si>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</si>
  <si>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</si>
  <si>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</si>
  <si>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</si>
  <si>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</si>
  <si>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</si>
  <si>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</si>
  <si>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</si>
  <si>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</si>
  <si>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</si>
  <si>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</si>
  <si>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</si>
  <si>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</si>
  <si>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</si>
  <si>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</si>
  <si>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</si>
  <si>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</si>
  <si>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</si>
  <si>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</si>
  <si>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</si>
  <si>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</si>
  <si>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</si>
  <si>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</si>
  <si>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</si>
  <si>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</si>
  <si>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</si>
  <si>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</si>
  <si>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</si>
  <si>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</si>
  <si>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</si>
  <si>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</si>
  <si>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</si>
  <si>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</si>
  <si>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</si>
  <si>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</si>
  <si>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</si>
  <si>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</si>
  <si>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</si>
  <si>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</si>
  <si>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</si>
  <si>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</si>
  <si>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</si>
  <si>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</si>
  <si>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</si>
  <si>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</si>
  <si>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</si>
  <si>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</si>
  <si>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</si>
  <si>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</si>
  <si>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</si>
  <si>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</si>
  <si>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</si>
  <si>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</si>
  <si>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</si>
  <si>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</si>
  <si>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</si>
  <si>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</si>
  <si>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</si>
  <si>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</si>
  <si>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</si>
  <si>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</si>
  <si>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</si>
  <si>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</si>
  <si>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</si>
  <si>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</si>
  <si>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</si>
  <si>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</si>
  <si>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</si>
  <si>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</si>
  <si>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</si>
  <si>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</si>
  <si>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</si>
  <si>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</si>
  <si>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</si>
  <si>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</si>
  <si>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</si>
  <si>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</si>
  <si>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</si>
  <si>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</si>
  <si>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</si>
  <si>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</si>
  <si>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</si>
  <si>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</si>
  <si>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</si>
  <si>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</si>
  <si>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</si>
  <si>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</si>
  <si>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</si>
  <si>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</si>
  <si>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</si>
  <si>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</si>
  <si>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</si>
  <si>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</si>
  <si>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</si>
  <si>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</si>
  <si>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</si>
  <si>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</si>
  <si>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</si>
  <si>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</si>
  <si>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</si>
  <si>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</si>
  <si>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</si>
  <si>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</si>
  <si>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</si>
  <si>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</si>
  <si>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</si>
  <si>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</si>
  <si>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</si>
  <si>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</si>
  <si>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</si>
  <si>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</si>
  <si>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</si>
  <si>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</si>
  <si>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</si>
  <si>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</si>
  <si>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</si>
  <si>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</si>
  <si>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</si>
  <si>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</si>
  <si>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</si>
  <si>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</si>
  <si>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</si>
  <si>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</si>
  <si>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</si>
  <si>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</si>
  <si>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</si>
  <si>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</si>
  <si>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</si>
  <si>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</si>
  <si>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</si>
  <si>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</si>
  <si>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</si>
  <si>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</si>
  <si>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</si>
  <si>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</si>
  <si>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</si>
  <si>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</si>
  <si>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</si>
  <si>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</si>
  <si>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</si>
  <si>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</si>
  <si>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</si>
  <si>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</si>
  <si>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</si>
  <si>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</si>
  <si>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</si>
  <si>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</si>
  <si>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</si>
  <si>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</si>
  <si>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</si>
  <si>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</si>
  <si>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</si>
  <si>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</si>
  <si>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</si>
  <si>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</si>
  <si>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</si>
  <si>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</si>
  <si>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</si>
  <si>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</si>
  <si>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</si>
  <si>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</si>
  <si>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</si>
  <si>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</si>
  <si>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</si>
  <si>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</si>
  <si>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</si>
  <si>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</si>
  <si>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</si>
  <si>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</si>
  <si>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</si>
  <si>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</si>
  <si>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</si>
  <si>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</si>
  <si>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</si>
  <si>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</si>
  <si>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</si>
  <si>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</si>
  <si>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</si>
  <si>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</si>
  <si>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</si>
  <si>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</si>
  <si>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</si>
  <si>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</si>
  <si>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</si>
  <si>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</si>
  <si>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</si>
  <si>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</si>
  <si>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</si>
  <si>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</si>
  <si>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</si>
  <si>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</si>
  <si>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</si>
  <si>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</si>
  <si>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</si>
  <si>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</si>
  <si>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</si>
  <si>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</si>
  <si>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</si>
  <si>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</si>
  <si>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</si>
  <si>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</si>
  <si>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</si>
  <si>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</si>
  <si>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</si>
  <si>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</si>
  <si>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</si>
  <si>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</si>
  <si>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</si>
  <si>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</si>
  <si>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</si>
  <si>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</si>
  <si>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</si>
  <si>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</si>
  <si>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</si>
  <si>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</si>
  <si>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</si>
  <si>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</si>
  <si>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</si>
  <si>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</si>
  <si>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</si>
  <si>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</si>
  <si>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</si>
  <si>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</si>
  <si>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</si>
  <si>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</si>
  <si>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</si>
  <si>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</si>
  <si>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</si>
  <si>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</si>
  <si>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</si>
  <si>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</si>
  <si>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</si>
  <si>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</si>
  <si>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</si>
  <si>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</si>
  <si>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</si>
  <si>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</si>
  <si>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</si>
  <si>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</si>
  <si>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</si>
  <si>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</si>
  <si>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</si>
  <si>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</si>
  <si>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</si>
  <si>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</si>
  <si>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</si>
  <si>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</si>
  <si>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</si>
  <si>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</si>
  <si>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</si>
  <si>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</si>
  <si>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</si>
  <si>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</si>
  <si>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</si>
  <si>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</si>
  <si>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</si>
  <si>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</si>
  <si>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</si>
  <si>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</si>
  <si>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</si>
  <si>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</si>
  <si>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</si>
  <si>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</si>
  <si>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</si>
  <si>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</si>
  <si>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</si>
  <si>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</si>
  <si>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</si>
  <si>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</si>
  <si>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</si>
  <si>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</si>
  <si>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</si>
  <si>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</si>
  <si>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</si>
  <si>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</si>
  <si>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</si>
  <si>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</si>
  <si>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</si>
  <si>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</si>
  <si>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</si>
  <si>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</si>
  <si>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</si>
  <si>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</si>
  <si>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</si>
  <si>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</si>
  <si>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</si>
  <si>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</si>
  <si>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</si>
  <si>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</si>
  <si>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</si>
  <si>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</si>
  <si>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</si>
  <si>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</si>
  <si>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</si>
  <si>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</si>
  <si>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</si>
  <si>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</si>
  <si>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</si>
  <si>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</si>
  <si>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</si>
  <si>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</si>
  <si>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</si>
  <si>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</si>
  <si>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</si>
  <si>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</si>
  <si>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</si>
  <si>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</si>
  <si>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</si>
  <si>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</si>
  <si>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</si>
  <si>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</si>
  <si>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</si>
  <si>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</si>
  <si>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</si>
  <si>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</si>
  <si>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</si>
  <si>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</si>
  <si>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</si>
  <si>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</si>
  <si>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</si>
  <si>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</si>
  <si>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</si>
  <si>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</si>
  <si>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</si>
  <si>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</si>
  <si>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</si>
  <si>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</si>
  <si>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</si>
  <si>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</si>
  <si>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</si>
  <si>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</si>
  <si>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</si>
  <si>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</si>
  <si>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</si>
  <si>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</si>
  <si>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</si>
  <si>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</si>
  <si>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</si>
  <si>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</si>
  <si>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</si>
  <si>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</si>
  <si>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</si>
  <si>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</si>
  <si>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</si>
  <si>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</si>
  <si>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</si>
  <si>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</si>
  <si>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</si>
  <si>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</si>
  <si>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</si>
  <si>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</si>
  <si>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</si>
  <si>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</si>
  <si>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</si>
  <si>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</si>
  <si>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</si>
  <si>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</si>
  <si>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</si>
  <si>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</si>
  <si>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</si>
  <si>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</si>
  <si>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</si>
  <si>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</si>
  <si>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</si>
  <si>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</si>
  <si>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</si>
  <si>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</si>
  <si>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</si>
  <si>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</si>
  <si>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</si>
  <si>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</si>
  <si>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</si>
  <si>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</si>
  <si>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</si>
  <si>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</si>
  <si>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</si>
  <si>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</si>
  <si>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</si>
  <si>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</si>
  <si>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</si>
  <si>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</si>
  <si>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</si>
  <si>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</si>
  <si>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</si>
  <si>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</si>
  <si>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</si>
  <si>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</si>
  <si>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</si>
  <si>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</si>
  <si>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</si>
  <si>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</si>
  <si>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</si>
  <si>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</si>
  <si>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</si>
  <si>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</si>
  <si>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</si>
  <si>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</si>
  <si>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</si>
  <si>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</si>
  <si>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</si>
  <si>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</si>
  <si>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</si>
  <si>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</si>
  <si>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</si>
  <si>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</si>
  <si>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</si>
  <si>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</si>
  <si>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</si>
  <si>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</si>
  <si>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</si>
  <si>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</si>
  <si>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</si>
  <si>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</si>
  <si>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</si>
  <si>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</si>
  <si>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</si>
  <si>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</si>
  <si>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</si>
  <si>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</si>
  <si>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</si>
  <si>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</si>
  <si>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</si>
  <si>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</si>
  <si>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</si>
  <si>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</si>
  <si>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</si>
  <si>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</si>
  <si>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</si>
  <si>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</si>
  <si>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</si>
  <si>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</si>
  <si>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</si>
  <si>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</si>
  <si>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</si>
  <si>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</si>
  <si>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</si>
  <si>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</si>
  <si>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</si>
  <si>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</si>
  <si>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</si>
  <si>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</si>
  <si>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</si>
  <si>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</si>
  <si>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</si>
  <si>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</si>
  <si>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</si>
  <si>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</si>
  <si>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</si>
  <si>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</si>
  <si>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</si>
  <si>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</si>
  <si>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</si>
  <si>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</si>
  <si>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</si>
  <si>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</si>
  <si>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</si>
  <si>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</si>
  <si>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</si>
  <si>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</si>
  <si>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</si>
  <si>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</si>
  <si>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</si>
  <si>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</si>
  <si>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</si>
  <si>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</si>
  <si>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</si>
  <si>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</si>
  <si>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</si>
  <si>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</si>
  <si>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</si>
  <si>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</si>
  <si>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</si>
  <si>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</si>
  <si>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</si>
  <si>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</si>
  <si>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</si>
  <si>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</si>
  <si>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</si>
  <si>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</si>
  <si>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</si>
  <si>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</si>
  <si>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</si>
  <si>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</si>
  <si>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</si>
  <si>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</si>
  <si>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</si>
  <si>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</si>
  <si>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</si>
  <si>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</si>
  <si>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</si>
  <si>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</si>
  <si>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</si>
  <si>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</si>
  <si>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</si>
  <si>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</si>
  <si>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</si>
  <si>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</si>
  <si>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</si>
  <si>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</si>
  <si>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</si>
  <si>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</si>
  <si>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</si>
  <si>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</si>
  <si>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</si>
  <si>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</si>
  <si>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</si>
  <si>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</si>
  <si>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</si>
  <si>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</si>
  <si>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</si>
  <si>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</si>
  <si>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</si>
  <si>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</si>
  <si>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</si>
  <si>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</si>
  <si>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</si>
  <si>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</si>
  <si>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</si>
  <si>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</si>
  <si>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</si>
  <si>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</si>
  <si>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</si>
  <si>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</si>
  <si>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</si>
  <si>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</si>
  <si>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</si>
  <si>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</si>
  <si>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</si>
  <si>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</si>
  <si>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</si>
  <si>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</si>
  <si>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</si>
  <si>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</si>
  <si>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</si>
  <si>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</si>
  <si>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</si>
  <si>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</si>
  <si>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</si>
  <si>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</si>
  <si>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</si>
  <si>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</si>
  <si>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</si>
  <si>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</si>
  <si>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</si>
  <si>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</si>
  <si>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</si>
  <si>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</si>
  <si>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</si>
  <si>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</si>
  <si>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</si>
  <si>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</si>
  <si>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</si>
  <si>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</si>
  <si>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</si>
  <si>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</si>
  <si>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</si>
  <si>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</si>
  <si>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</si>
  <si>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</si>
  <si>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</si>
  <si>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</si>
  <si>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</si>
  <si>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</si>
  <si>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</si>
  <si>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</si>
  <si>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</si>
  <si>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</si>
  <si>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</si>
  <si>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</si>
  <si>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</si>
  <si>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</si>
  <si>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</si>
  <si>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</si>
  <si>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</si>
  <si>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</si>
  <si>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</si>
  <si>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</si>
  <si>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</si>
  <si>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</si>
  <si>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</si>
  <si>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</si>
  <si>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</si>
  <si>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</si>
  <si>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</si>
  <si>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</si>
  <si>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</si>
  <si>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</si>
  <si>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</si>
  <si>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</si>
  <si>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</si>
  <si>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</si>
  <si>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</si>
  <si>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</si>
  <si>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</si>
  <si>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</si>
  <si>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</si>
  <si>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</si>
  <si>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</si>
  <si>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</si>
  <si>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</si>
  <si>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</si>
  <si>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</si>
  <si>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</si>
  <si>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</si>
  <si>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</si>
  <si>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</si>
  <si>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</si>
  <si>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</si>
  <si>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</si>
  <si>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</si>
  <si>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</si>
  <si>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</si>
  <si>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</si>
  <si>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</si>
  <si>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</si>
  <si>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</si>
  <si>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</si>
  <si>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</si>
  <si>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</si>
  <si>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</si>
  <si>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</si>
  <si>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</si>
  <si>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</si>
  <si>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</si>
  <si>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</si>
  <si>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</si>
  <si>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</si>
  <si>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</si>
  <si>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</si>
  <si>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</si>
  <si>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</si>
  <si>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</si>
  <si>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</si>
  <si>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</si>
  <si>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</si>
  <si>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</si>
  <si>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</si>
  <si>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</si>
  <si>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</si>
  <si>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</si>
  <si>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</si>
  <si>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</si>
  <si>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</si>
  <si>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</si>
  <si>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</si>
  <si>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</si>
  <si>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</si>
  <si>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</si>
  <si>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</si>
  <si>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</si>
  <si>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</si>
  <si>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</si>
  <si>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</si>
  <si>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</si>
  <si>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</si>
  <si>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</si>
  <si>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</si>
  <si>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</si>
  <si>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</si>
  <si>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</si>
  <si>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</si>
  <si>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</si>
  <si>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</si>
  <si>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</si>
  <si>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</si>
  <si>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</si>
  <si>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</si>
  <si>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</si>
  <si>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</si>
  <si>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</si>
  <si>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</si>
  <si>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</si>
  <si>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</si>
  <si>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</si>
  <si>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</si>
  <si>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</si>
  <si>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</si>
  <si>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</si>
  <si>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</si>
  <si>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</si>
  <si>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</si>
  <si>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</si>
  <si>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</si>
  <si>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</si>
  <si>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</si>
  <si>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</si>
  <si>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</si>
  <si>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</si>
  <si>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</si>
  <si>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</si>
  <si>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</si>
  <si>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</si>
  <si>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</si>
  <si>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</si>
  <si>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</si>
  <si>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</si>
  <si>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</si>
  <si>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</si>
  <si>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</si>
  <si>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</si>
  <si>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</si>
  <si>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</si>
  <si>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</si>
  <si>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</si>
  <si>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</si>
  <si>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</si>
  <si>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</si>
  <si>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</si>
  <si>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</si>
  <si>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</si>
  <si>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</si>
  <si>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</si>
  <si>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</si>
  <si>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</si>
  <si>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</si>
  <si>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</si>
  <si>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</si>
  <si>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</si>
  <si>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</si>
  <si>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</si>
  <si>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</si>
  <si>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</si>
  <si>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</si>
  <si>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</si>
  <si>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</si>
  <si>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</si>
  <si>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</si>
  <si>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</si>
  <si>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</si>
  <si>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</si>
  <si>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</si>
  <si>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</si>
  <si>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</si>
  <si>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</si>
  <si>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</si>
  <si>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</si>
  <si>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</si>
  <si>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</si>
  <si>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</si>
  <si>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</si>
  <si>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</si>
  <si>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</si>
  <si>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</si>
  <si>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</si>
  <si>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</si>
  <si>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</si>
  <si>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</si>
  <si>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</si>
  <si>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</si>
  <si>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</si>
  <si>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</si>
  <si>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</si>
  <si>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</si>
  <si>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</si>
  <si>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</si>
  <si>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</si>
  <si>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</si>
  <si>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</si>
  <si>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</si>
  <si>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</si>
  <si>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</si>
  <si>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</si>
  <si>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</si>
  <si>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</si>
  <si>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</si>
  <si>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</si>
  <si>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</si>
  <si>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</si>
  <si>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</si>
  <si>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</si>
  <si>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</si>
  <si>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</si>
  <si>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</si>
  <si>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</si>
  <si>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</si>
  <si>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</si>
  <si>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</si>
  <si>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</si>
  <si>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</si>
  <si>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</si>
  <si>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</si>
  <si>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</si>
  <si>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</si>
  <si>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</si>
  <si>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</si>
  <si>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</si>
  <si>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</si>
  <si>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</si>
  <si>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</si>
  <si>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</si>
  <si>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</si>
  <si>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</si>
  <si>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</si>
  <si>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</si>
  <si>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</si>
  <si>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</si>
  <si>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</si>
  <si>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</si>
  <si>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</si>
  <si>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</si>
  <si>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</si>
  <si>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</si>
  <si>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</si>
  <si>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</si>
  <si>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</si>
  <si>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</si>
  <si>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</si>
  <si>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</si>
  <si>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</si>
  <si>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</si>
  <si>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</si>
  <si>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</si>
  <si>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</si>
  <si>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</si>
  <si>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</si>
  <si>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</si>
  <si>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</si>
  <si>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</si>
  <si>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</si>
  <si>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</si>
  <si>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</si>
  <si>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</si>
  <si>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</si>
  <si>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</si>
  <si>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</si>
  <si>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</si>
  <si>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</si>
  <si>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</si>
  <si>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</si>
  <si>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</si>
  <si>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</si>
  <si>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</si>
  <si>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</si>
  <si>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</si>
  <si>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</si>
  <si>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</si>
  <si>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</si>
  <si>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</si>
  <si>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</si>
  <si>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</si>
  <si>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</si>
  <si>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</si>
  <si>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</si>
  <si>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</si>
  <si>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</si>
  <si>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</si>
  <si>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</si>
  <si>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</si>
  <si>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</si>
  <si>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</si>
  <si>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</si>
  <si>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</si>
  <si>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</si>
  <si>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</si>
  <si>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</si>
  <si>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</si>
  <si>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</si>
  <si>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</si>
  <si>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</si>
  <si>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</si>
  <si>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</si>
  <si>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</si>
  <si>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</si>
  <si>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</si>
  <si>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</si>
  <si>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</si>
  <si>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</si>
  <si>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</si>
  <si>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</si>
  <si>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</si>
  <si>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</si>
  <si>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</si>
  <si>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</si>
  <si>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</si>
  <si>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</si>
  <si>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</si>
  <si>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</si>
  <si>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</si>
  <si>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</si>
  <si>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</si>
  <si>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</si>
  <si>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</si>
  <si>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</si>
  <si>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</si>
  <si>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</si>
  <si>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</si>
  <si>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</si>
  <si>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</si>
  <si>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</si>
  <si>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</si>
  <si>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</si>
  <si>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</si>
  <si>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</si>
  <si>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</si>
  <si>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</si>
  <si>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</si>
  <si>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</si>
  <si>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</si>
  <si>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</si>
  <si>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</si>
  <si>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</si>
  <si>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</si>
  <si>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</si>
  <si>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</si>
  <si>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</si>
  <si>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</si>
  <si>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</si>
  <si>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</si>
  <si>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</si>
  <si>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</si>
  <si>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</si>
  <si>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</si>
  <si>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</si>
  <si>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</si>
  <si>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</si>
  <si>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</si>
  <si>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</si>
  <si>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</si>
  <si>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</si>
  <si>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</si>
  <si>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</si>
  <si>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</si>
  <si>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</si>
  <si>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</si>
  <si>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</si>
  <si>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</si>
  <si>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</si>
  <si>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</si>
  <si>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</si>
  <si>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</si>
  <si>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</si>
  <si>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</si>
  <si>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</si>
  <si>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</si>
  <si>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</si>
  <si>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</si>
  <si>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</si>
  <si>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</si>
  <si>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</si>
  <si>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</si>
  <si>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</si>
  <si>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</si>
  <si>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</si>
  <si>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</si>
  <si>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</si>
  <si>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</si>
  <si>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</si>
  <si>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</si>
  <si>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</si>
  <si>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</si>
  <si>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</si>
  <si>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</si>
  <si>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</si>
  <si>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</si>
  <si>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</si>
  <si>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</si>
  <si>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</si>
  <si>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</si>
  <si>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</si>
  <si>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</si>
  <si>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</si>
  <si>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</si>
  <si>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</si>
  <si>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</si>
  <si>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</si>
  <si>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</si>
  <si>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</si>
  <si>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</si>
  <si>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</si>
  <si>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</si>
  <si>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</si>
  <si>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</si>
  <si>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</si>
  <si>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</si>
  <si>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</si>
  <si>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</si>
  <si>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</si>
  <si>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</si>
  <si>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</si>
  <si>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</si>
  <si>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</si>
  <si>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</si>
  <si>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</si>
  <si>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</si>
  <si>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</si>
  <si>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</si>
  <si>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</si>
  <si>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</si>
  <si>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</si>
  <si>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</si>
  <si>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</si>
  <si>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</si>
  <si>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</si>
  <si>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</si>
  <si>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</si>
  <si>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</si>
  <si>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</si>
  <si>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</si>
  <si>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</si>
  <si>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</si>
  <si>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</si>
  <si>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</si>
  <si>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</si>
  <si>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</si>
  <si>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</si>
  <si>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</si>
  <si>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</si>
  <si>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</si>
  <si>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</si>
  <si>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</si>
  <si>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</si>
  <si>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</si>
  <si>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</si>
  <si>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</si>
  <si>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</si>
  <si>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</si>
  <si>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</si>
  <si>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</si>
  <si>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</si>
  <si>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</si>
  <si>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</si>
  <si>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</si>
  <si>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</si>
  <si>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</si>
  <si>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</si>
  <si>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</si>
  <si>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</si>
  <si>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</si>
  <si>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</si>
  <si>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</si>
  <si>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</si>
  <si>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</si>
  <si>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</si>
  <si>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</si>
  <si>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</si>
  <si>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</si>
  <si>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</si>
  <si>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</si>
  <si>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</si>
  <si>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</si>
  <si>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</si>
  <si>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</si>
  <si>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</si>
  <si>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</si>
  <si>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</si>
  <si>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</si>
  <si>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</si>
  <si>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</si>
  <si>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</si>
  <si>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</si>
  <si>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</si>
  <si>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</si>
  <si>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</si>
  <si>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</si>
  <si>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</si>
  <si>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</si>
  <si>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</si>
  <si>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</si>
  <si>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</si>
  <si>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</si>
  <si>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</si>
  <si>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</si>
  <si>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</si>
  <si>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</si>
  <si>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</si>
  <si>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</si>
  <si>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</si>
  <si>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</si>
  <si>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</si>
  <si>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</si>
  <si>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</si>
  <si>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</si>
  <si>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</si>
  <si>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</si>
  <si>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</si>
  <si>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</si>
  <si>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</si>
  <si>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</si>
  <si>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</si>
  <si>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</si>
  <si>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</si>
  <si>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</si>
  <si>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</si>
  <si>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</si>
  <si>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</si>
  <si>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</si>
  <si>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</si>
  <si>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</si>
  <si>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</si>
  <si>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</si>
  <si>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</si>
  <si>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</si>
  <si>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</si>
  <si>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</si>
  <si>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</si>
  <si>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</si>
  <si>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</si>
  <si>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</si>
  <si>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</si>
  <si>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</si>
  <si>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</si>
  <si>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</si>
  <si>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</si>
  <si>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</si>
  <si>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</si>
  <si>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</si>
  <si>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</si>
  <si>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</si>
  <si>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</si>
  <si>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</si>
  <si>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</si>
  <si>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</si>
  <si>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</si>
  <si>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</si>
  <si>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</si>
  <si>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</si>
  <si>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</si>
  <si>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</si>
  <si>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</si>
  <si>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</si>
  <si>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</si>
  <si>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</si>
  <si>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</si>
  <si>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</si>
  <si>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</si>
  <si>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</si>
  <si>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</si>
  <si>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</si>
  <si>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</si>
  <si>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</si>
  <si>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</si>
  <si>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</si>
  <si>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</si>
  <si>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</si>
  <si>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</si>
  <si>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</si>
  <si>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</si>
  <si>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</si>
  <si>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</si>
  <si>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</si>
  <si>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</si>
  <si>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</si>
  <si>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</si>
  <si>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</si>
  <si>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</si>
  <si>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</si>
  <si>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</si>
  <si>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</si>
  <si>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</si>
  <si>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</si>
  <si>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</si>
  <si>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</si>
  <si>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</si>
  <si>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</si>
  <si>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</si>
  <si>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</si>
  <si>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</si>
  <si>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</si>
  <si>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</si>
  <si>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</si>
  <si>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</si>
  <si>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</si>
  <si>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</si>
  <si>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</si>
  <si>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</si>
  <si>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</si>
  <si>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</si>
  <si>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</si>
  <si>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</si>
  <si>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</si>
  <si>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</si>
  <si>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</si>
  <si>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</si>
  <si>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</si>
  <si>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</si>
  <si>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</si>
  <si>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</si>
  <si>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</si>
  <si>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</si>
  <si>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</si>
  <si>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</si>
  <si>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</si>
  <si>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</si>
  <si>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</si>
  <si>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</si>
  <si>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</si>
  <si>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</si>
  <si>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</si>
  <si>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</si>
  <si>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</si>
  <si>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</si>
  <si>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</si>
  <si>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</si>
  <si>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</si>
  <si>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</si>
  <si>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</si>
  <si>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</si>
  <si>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</si>
  <si>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</si>
  <si>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</si>
  <si>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</si>
  <si>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</si>
  <si>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</si>
  <si>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</si>
  <si>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</si>
  <si>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</si>
  <si>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</si>
  <si>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</si>
  <si>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</si>
  <si>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</si>
  <si>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</si>
  <si>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</si>
  <si>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</si>
  <si>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</si>
  <si>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</si>
  <si>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</si>
  <si>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</si>
  <si>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</si>
  <si>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</si>
  <si>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</si>
  <si>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</si>
  <si>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</si>
  <si>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</si>
  <si>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</si>
  <si>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</si>
  <si>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</si>
  <si>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</si>
  <si>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</si>
  <si>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</si>
  <si>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</si>
  <si>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</si>
  <si>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</si>
  <si>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</si>
  <si>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</si>
  <si>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</si>
  <si>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</si>
  <si>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</si>
  <si>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</si>
  <si>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</si>
  <si>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</si>
  <si>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</si>
  <si>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</si>
  <si>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</si>
  <si>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</si>
  <si>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</si>
  <si>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</si>
  <si>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</si>
  <si>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</si>
  <si>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</si>
  <si>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</si>
  <si>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</si>
  <si>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</si>
  <si>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</si>
  <si>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</si>
  <si>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</si>
  <si>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</si>
  <si>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</si>
  <si>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</si>
  <si>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</si>
  <si>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</si>
  <si>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</si>
  <si>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</si>
  <si>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</si>
  <si>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</si>
  <si>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</si>
  <si>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</si>
  <si>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</si>
  <si>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</si>
  <si>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</si>
  <si>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</si>
  <si>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</si>
  <si>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</si>
  <si>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</si>
  <si>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</si>
  <si>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</si>
  <si>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</si>
  <si>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</si>
  <si>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</si>
  <si>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</si>
  <si>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</si>
  <si>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</si>
  <si>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</si>
  <si>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</si>
  <si>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</si>
  <si>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</si>
  <si>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</si>
  <si>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</si>
  <si>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</si>
  <si>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</si>
  <si>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</si>
  <si>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</si>
  <si>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</si>
  <si>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</si>
  <si>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</si>
  <si>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</si>
  <si>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</si>
  <si>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</si>
  <si>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</si>
  <si>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</si>
  <si>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</si>
  <si>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</si>
  <si>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</si>
  <si>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</si>
  <si>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</si>
  <si>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</si>
  <si>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</si>
  <si>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</si>
  <si>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</si>
  <si>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</si>
  <si>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</si>
  <si>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</si>
  <si>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</si>
  <si>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</si>
  <si>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</si>
  <si>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</si>
  <si>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</si>
  <si>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</si>
  <si>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</si>
  <si>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</si>
  <si>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</si>
  <si>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</si>
  <si>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</si>
  <si>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</si>
  <si>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</si>
  <si>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</si>
  <si>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</si>
  <si>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</si>
  <si>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</si>
  <si>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</si>
  <si>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</si>
  <si>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</si>
  <si>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</si>
  <si>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</si>
  <si>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</si>
  <si>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</si>
  <si>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</si>
  <si>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</si>
  <si>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</si>
  <si>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</si>
  <si>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</si>
  <si>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</si>
  <si>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</si>
  <si>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</si>
  <si>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</si>
  <si>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</si>
  <si>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</si>
  <si>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</si>
  <si>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</si>
  <si>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</si>
  <si>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</si>
  <si>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</si>
  <si>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</si>
  <si>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</si>
  <si>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</si>
  <si>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</si>
  <si>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</si>
  <si>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</si>
  <si>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</si>
  <si>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</si>
  <si>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</si>
  <si>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</si>
  <si>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</si>
  <si>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</si>
  <si>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</si>
  <si>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</si>
  <si>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</si>
  <si>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</si>
  <si>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</si>
  <si>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</si>
  <si>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</si>
  <si>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</si>
  <si>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</si>
  <si>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</si>
  <si>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</si>
  <si>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</si>
  <si>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</si>
  <si>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</si>
  <si>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</si>
  <si>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</si>
  <si>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</si>
  <si>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</si>
  <si>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</si>
  <si>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</si>
  <si>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</si>
  <si>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</si>
  <si>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</si>
  <si>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</si>
  <si>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</si>
  <si>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</si>
  <si>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</si>
  <si>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</si>
  <si>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</si>
  <si>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</si>
  <si>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</si>
  <si>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</si>
  <si>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</si>
  <si>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</si>
  <si>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</si>
  <si>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</si>
  <si>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</si>
  <si>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</si>
  <si>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</si>
  <si>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</si>
  <si>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</si>
  <si>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</si>
  <si>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</si>
  <si>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</si>
  <si>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</si>
  <si>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</si>
  <si>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</si>
  <si>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</si>
  <si>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</si>
  <si>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</si>
  <si>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</si>
  <si>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</si>
  <si>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</si>
  <si>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</si>
  <si>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</si>
  <si>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</si>
  <si>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</si>
  <si>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</si>
  <si>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</si>
  <si>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</si>
  <si>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</si>
  <si>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</si>
  <si>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</si>
  <si>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</si>
  <si>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</si>
  <si>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</si>
  <si>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</si>
  <si>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</si>
  <si>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</si>
  <si>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</si>
  <si>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</si>
  <si>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</si>
  <si>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</si>
  <si>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</si>
  <si>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</si>
  <si>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</si>
  <si>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</si>
  <si>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</si>
  <si>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</si>
  <si>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</si>
  <si>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</si>
  <si>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</si>
  <si>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</si>
  <si>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</si>
  <si>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</si>
  <si>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</si>
  <si>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</si>
  <si>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</si>
  <si>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</si>
  <si>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</si>
  <si>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</si>
  <si>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</si>
  <si>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</si>
  <si>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</si>
  <si>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</si>
  <si>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</si>
  <si>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</si>
  <si>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</si>
  <si>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</si>
  <si>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</si>
  <si>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</si>
  <si>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</si>
  <si>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</si>
  <si>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</si>
  <si>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</si>
  <si>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</si>
  <si>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</si>
  <si>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</si>
  <si>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</si>
  <si>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</si>
  <si>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</si>
  <si>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</si>
  <si>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</si>
  <si>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</si>
  <si>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</si>
  <si>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</si>
  <si>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</si>
  <si>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</si>
  <si>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</si>
  <si>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</si>
  <si>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</si>
  <si>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</si>
  <si>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</si>
  <si>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</si>
  <si>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</si>
  <si>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</si>
  <si>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</si>
  <si>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</si>
  <si>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</si>
  <si>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</si>
  <si>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</si>
  <si>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</si>
  <si>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</si>
  <si>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</si>
  <si>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</si>
  <si>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</si>
  <si>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</si>
  <si>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</si>
  <si>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</si>
  <si>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</si>
  <si>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</si>
  <si>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</si>
  <si>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</si>
  <si>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</si>
  <si>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</si>
  <si>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</si>
  <si>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</si>
  <si>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</si>
  <si>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</si>
  <si>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</si>
  <si>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</si>
  <si>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</si>
  <si>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</si>
  <si>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</si>
  <si>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</si>
  <si>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</si>
  <si>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</si>
  <si>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</si>
  <si>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</si>
  <si>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</si>
  <si>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</si>
  <si>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</si>
  <si>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</si>
  <si>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</si>
  <si>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</si>
  <si>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</si>
  <si>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</si>
  <si>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</si>
  <si>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</si>
  <si>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</si>
  <si>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</si>
  <si>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</si>
  <si>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</si>
  <si>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</si>
  <si>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</si>
  <si>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</si>
  <si>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</si>
  <si>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</si>
  <si>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</si>
  <si>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</si>
  <si>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</si>
  <si>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</si>
  <si>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</si>
  <si>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</si>
  <si>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</si>
  <si>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</si>
  <si>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</si>
  <si>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</si>
  <si>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</si>
  <si>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</si>
  <si>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</si>
  <si>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</si>
  <si>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</si>
  <si>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</si>
  <si>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</si>
  <si>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</si>
  <si>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</si>
  <si>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</si>
  <si>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</si>
  <si>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</si>
  <si>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</si>
  <si>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</si>
  <si>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</si>
  <si>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</si>
  <si>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</si>
  <si>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</si>
  <si>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</si>
  <si>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</si>
  <si>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</si>
  <si>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</si>
  <si>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</si>
  <si>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</si>
  <si>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</si>
  <si>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</si>
  <si>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</si>
  <si>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</si>
  <si>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</si>
  <si>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</si>
  <si>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</si>
  <si>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</si>
  <si>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</si>
  <si>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</si>
  <si>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</si>
  <si>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</si>
  <si>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</si>
  <si>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</si>
  <si>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</si>
  <si>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</si>
  <si>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</si>
  <si>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</si>
  <si>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</si>
  <si>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</si>
  <si>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</si>
  <si>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</si>
  <si>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</si>
  <si>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</si>
  <si>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</si>
  <si>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</si>
  <si>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</si>
  <si>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</si>
  <si>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</si>
  <si>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</si>
  <si>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</si>
  <si>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</si>
  <si>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</si>
  <si>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</si>
  <si>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</si>
  <si>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</si>
  <si>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</si>
  <si>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</si>
  <si>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</si>
  <si>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</si>
  <si>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</si>
  <si>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</si>
  <si>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</si>
  <si>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</si>
  <si>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</si>
  <si>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</si>
  <si>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</si>
  <si>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</si>
  <si>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</si>
  <si>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</si>
  <si>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</si>
  <si>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</si>
  <si>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</si>
  <si>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</si>
  <si>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</si>
  <si>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</si>
  <si>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</si>
  <si>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</si>
  <si>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</si>
  <si>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</si>
  <si>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</si>
  <si>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</si>
  <si>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</si>
  <si>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</si>
  <si>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</si>
  <si>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</si>
  <si>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</si>
  <si>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</si>
  <si>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</si>
  <si>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</si>
  <si>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</si>
  <si>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</si>
  <si>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</si>
  <si>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</si>
  <si>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</si>
  <si>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</si>
  <si>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</si>
  <si>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</si>
  <si>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</si>
  <si>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</si>
  <si>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</si>
  <si>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</si>
  <si>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</si>
  <si>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</si>
  <si>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</si>
  <si>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</si>
  <si>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</si>
  <si>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</si>
  <si>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</si>
  <si>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</si>
  <si>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</si>
  <si>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</si>
  <si>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</si>
  <si>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</si>
  <si>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</si>
  <si>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</si>
  <si>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</si>
  <si>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</si>
  <si>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</si>
  <si>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</si>
  <si>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</si>
  <si>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</si>
  <si>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</si>
  <si>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</si>
  <si>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</si>
  <si>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</si>
  <si>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</si>
  <si>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</si>
  <si>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</si>
  <si>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</si>
  <si>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</si>
  <si>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</si>
  <si>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</si>
  <si>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</si>
  <si>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</si>
  <si>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</si>
  <si>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</si>
  <si>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</si>
  <si>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</si>
  <si>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</si>
  <si>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</si>
  <si>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</si>
  <si>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</si>
  <si>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</si>
  <si>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</si>
  <si>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</si>
  <si>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</si>
  <si>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</si>
  <si>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</si>
  <si>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</si>
  <si>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</si>
  <si>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</si>
  <si>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</si>
  <si>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</si>
  <si>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</si>
  <si>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</si>
  <si>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</si>
  <si>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</si>
  <si>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</si>
  <si>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</si>
  <si>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</si>
  <si>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</si>
  <si>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</si>
  <si>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</si>
  <si>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</si>
  <si>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</si>
  <si>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</si>
  <si>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</si>
  <si>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</si>
  <si>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</si>
  <si>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</si>
  <si>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</si>
  <si>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</si>
  <si>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</si>
  <si>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</si>
  <si>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</si>
  <si>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</si>
  <si>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</si>
  <si>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</si>
  <si>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</si>
  <si>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</si>
  <si>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</si>
  <si>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</si>
  <si>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</si>
  <si>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</si>
  <si>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</si>
  <si>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</si>
  <si>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</si>
  <si>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</si>
  <si>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</si>
  <si>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</si>
  <si>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</si>
  <si>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</si>
  <si>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</si>
  <si>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</si>
  <si>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</si>
  <si>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</si>
  <si>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</si>
  <si>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</si>
  <si>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</si>
  <si>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</si>
  <si>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</si>
  <si>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</si>
  <si>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</si>
  <si>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</si>
  <si>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</si>
  <si>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</si>
  <si>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</si>
  <si>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</si>
  <si>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</si>
  <si>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</si>
  <si>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</si>
  <si>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</si>
  <si>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</si>
  <si>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</si>
  <si>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</si>
  <si>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</si>
  <si>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</si>
  <si>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</si>
  <si>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</si>
  <si>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</si>
  <si>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</si>
  <si>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</si>
  <si>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</si>
  <si>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</si>
  <si>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</si>
  <si>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</si>
  <si>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</si>
  <si>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</si>
  <si>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</si>
  <si>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</si>
  <si>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</si>
  <si>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</si>
  <si>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</si>
  <si>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</si>
  <si>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</si>
  <si>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</si>
  <si>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</si>
  <si>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</si>
  <si>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</si>
  <si>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</si>
  <si>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</si>
  <si>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</si>
  <si>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</si>
  <si>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</si>
  <si>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</si>
  <si>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</si>
  <si>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</si>
  <si>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</si>
  <si>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</si>
  <si>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</si>
  <si>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</si>
  <si>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</si>
  <si>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</si>
  <si>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</si>
  <si>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</si>
  <si>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</si>
  <si>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</si>
  <si>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</si>
  <si>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</si>
  <si>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</si>
  <si>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</si>
  <si>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</si>
  <si>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</si>
  <si>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</si>
  <si>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</si>
  <si>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</si>
  <si>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</si>
  <si>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</si>
  <si>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</si>
  <si>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</si>
  <si>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</si>
  <si>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</si>
  <si>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</si>
  <si>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</si>
  <si>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</si>
  <si>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</si>
  <si>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</si>
  <si>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</si>
  <si>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</si>
  <si>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</si>
  <si>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</si>
  <si>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</si>
  <si>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</si>
  <si>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</si>
  <si>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</si>
  <si>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</si>
  <si>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</si>
  <si>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</si>
  <si>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</si>
  <si>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</si>
  <si>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</si>
  <si>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</si>
  <si>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</si>
  <si>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</si>
  <si>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</si>
  <si>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</si>
  <si>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</si>
  <si>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</si>
  <si>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</si>
  <si>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</si>
  <si>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</si>
  <si>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</si>
  <si>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</si>
  <si>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</si>
  <si>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</si>
  <si>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</si>
  <si>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</si>
  <si>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</si>
  <si>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</si>
  <si>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</si>
  <si>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</si>
  <si>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</si>
  <si>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</si>
  <si>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</si>
  <si>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</si>
  <si>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</si>
  <si>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</si>
  <si>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</si>
  <si>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</si>
  <si>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</si>
  <si>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</si>
  <si>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</si>
  <si>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</si>
  <si>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</si>
  <si>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</si>
  <si>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</si>
  <si>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</si>
  <si>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</si>
  <si>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</si>
  <si>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</si>
  <si>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</si>
  <si>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</si>
  <si>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</si>
  <si>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</si>
  <si>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</si>
  <si>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</si>
  <si>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</si>
  <si>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</si>
  <si>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</si>
  <si>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</si>
  <si>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</si>
  <si>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</si>
  <si>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</si>
  <si>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</si>
  <si>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</si>
  <si>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</si>
  <si>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</si>
  <si>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</si>
  <si>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</si>
  <si>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</si>
  <si>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</si>
  <si>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</si>
  <si>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</si>
  <si>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</si>
  <si>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</si>
  <si>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</si>
  <si>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</si>
  <si>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</si>
  <si>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</si>
  <si>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</si>
  <si>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</si>
  <si>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</si>
  <si>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</si>
  <si>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</si>
  <si>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</si>
  <si>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</si>
  <si>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</si>
  <si>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</si>
  <si>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</si>
  <si>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</si>
  <si>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</si>
  <si>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</si>
  <si>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</si>
  <si>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</si>
  <si>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</si>
  <si>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</si>
  <si>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</si>
  <si>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</si>
  <si>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</si>
  <si>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</si>
  <si>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</si>
  <si>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</si>
  <si>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</si>
  <si>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</si>
  <si>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</si>
  <si>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</si>
  <si>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</si>
  <si>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</si>
  <si>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</si>
  <si>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</si>
  <si>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</si>
  <si>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</si>
  <si>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</si>
  <si>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</si>
  <si>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</si>
  <si>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</si>
  <si>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</si>
  <si>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</si>
  <si>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</si>
  <si>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</si>
  <si>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</si>
  <si>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</si>
  <si>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</si>
  <si>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</si>
  <si>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</si>
  <si>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</si>
  <si>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</si>
  <si>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</si>
  <si>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</si>
  <si>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</si>
  <si>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</si>
  <si>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</si>
  <si>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</si>
  <si>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</si>
  <si>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</si>
  <si>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</si>
  <si>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</si>
  <si>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</si>
  <si>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</si>
  <si>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</si>
  <si>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</si>
  <si>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</si>
  <si>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</si>
  <si>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</si>
  <si>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</si>
  <si>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</si>
  <si>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</si>
  <si>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</si>
  <si>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</si>
  <si>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</si>
  <si>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</si>
  <si>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</si>
  <si>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</si>
  <si>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</si>
  <si>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</si>
  <si>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</si>
  <si>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</si>
  <si>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</si>
  <si>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</si>
  <si>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</si>
  <si>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</si>
  <si>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</si>
  <si>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</si>
  <si>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</si>
  <si>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</si>
  <si>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</si>
  <si>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</si>
  <si>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</si>
  <si>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</si>
  <si>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</si>
  <si>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</si>
  <si>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</si>
  <si>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</si>
  <si>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</si>
  <si>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</si>
  <si>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</si>
  <si>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</si>
  <si>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</si>
  <si>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</si>
  <si>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</si>
  <si>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</si>
  <si>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</si>
  <si>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</si>
  <si>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</si>
  <si>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</si>
  <si>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</si>
  <si>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</si>
  <si>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</si>
  <si>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</si>
  <si>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</si>
  <si>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</si>
  <si>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</si>
  <si>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</si>
  <si>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</si>
  <si>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</si>
  <si>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</si>
  <si>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</si>
  <si>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</si>
  <si>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</si>
  <si>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</si>
  <si>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</si>
  <si>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</si>
  <si>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</si>
  <si>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</si>
  <si>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</si>
  <si>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</si>
  <si>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</si>
  <si>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</si>
  <si>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</si>
  <si>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</si>
  <si>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</si>
  <si>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</si>
  <si>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</si>
  <si>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</si>
  <si>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</si>
  <si>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</si>
  <si>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</si>
  <si>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</si>
  <si>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</si>
  <si>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</si>
  <si>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</si>
  <si>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</si>
  <si>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</si>
  <si>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</si>
  <si>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</si>
  <si>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</si>
  <si>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</si>
  <si>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</si>
  <si>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</si>
  <si>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</si>
  <si>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</si>
  <si>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</si>
  <si>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</si>
  <si>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</si>
  <si>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</si>
  <si>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</si>
  <si>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</si>
  <si>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</si>
  <si>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</si>
  <si>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</si>
  <si>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</si>
  <si>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</si>
  <si>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</si>
  <si>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</si>
  <si>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</si>
  <si>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</si>
  <si>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</si>
  <si>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</si>
  <si>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</si>
  <si>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</si>
  <si>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</si>
  <si>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</si>
  <si>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</si>
  <si>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</si>
  <si>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</si>
  <si>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</si>
  <si>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</si>
  <si>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</si>
  <si>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</si>
  <si>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</si>
  <si>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</si>
  <si>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</si>
  <si>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</si>
  <si>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</si>
  <si>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</si>
  <si>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</si>
  <si>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</si>
  <si>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</si>
  <si>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</si>
  <si>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</si>
  <si>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</si>
  <si>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</si>
  <si>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</si>
  <si>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</si>
  <si>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</si>
  <si>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</si>
  <si>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</si>
  <si>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</si>
  <si>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</si>
  <si>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</si>
  <si>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</si>
  <si>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</si>
  <si>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</si>
  <si>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</si>
  <si>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</si>
  <si>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</si>
  <si>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</si>
  <si>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</si>
  <si>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</si>
  <si>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</si>
  <si>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</si>
  <si>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</si>
  <si>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</si>
  <si>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</si>
  <si>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</si>
  <si>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</si>
  <si>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</si>
  <si>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</si>
  <si>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</si>
  <si>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</si>
  <si>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</si>
  <si>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</si>
  <si>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</si>
  <si>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</si>
  <si>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</si>
  <si>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</si>
  <si>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</si>
  <si>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</si>
  <si>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</si>
  <si>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</si>
  <si>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</si>
  <si>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</si>
  <si>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</si>
  <si>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</si>
  <si>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</si>
  <si>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</si>
  <si>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</si>
  <si>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</si>
  <si>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</si>
  <si>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</si>
  <si>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</si>
  <si>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</si>
  <si>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</si>
  <si>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</si>
  <si>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</si>
  <si>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</si>
  <si>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</si>
  <si>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</si>
  <si>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</si>
  <si>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</si>
  <si>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</si>
  <si>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</si>
  <si>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</si>
  <si>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</si>
  <si>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</si>
  <si>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</si>
  <si>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</si>
  <si>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</si>
  <si>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</si>
  <si>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</si>
  <si>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</si>
  <si>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</si>
  <si>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</si>
  <si>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</si>
  <si>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</si>
  <si>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</si>
  <si>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</si>
  <si>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</si>
  <si>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</si>
  <si>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</si>
  <si>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</si>
  <si>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</si>
  <si>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</si>
  <si>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</si>
  <si>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</si>
  <si>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</si>
  <si>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</si>
  <si>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</si>
  <si>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</si>
  <si>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</si>
  <si>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</si>
  <si>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</si>
  <si>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</si>
  <si>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</si>
  <si>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</si>
  <si>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</si>
  <si>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</si>
  <si>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</si>
  <si>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</si>
  <si>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</si>
  <si>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</si>
  <si>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</si>
  <si>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</si>
  <si>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</si>
  <si>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</si>
  <si>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</si>
  <si>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</si>
  <si>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</si>
  <si>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</si>
  <si>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</si>
  <si>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</si>
  <si>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</si>
  <si>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</si>
  <si>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</si>
  <si>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</si>
  <si>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</si>
  <si>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</si>
  <si>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</si>
  <si>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</si>
  <si>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</si>
  <si>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</si>
  <si>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</si>
  <si>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</si>
  <si>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</si>
  <si>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</si>
  <si>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</si>
  <si>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</si>
  <si>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</si>
  <si>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</si>
  <si>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</si>
  <si>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</si>
  <si>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</si>
  <si>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</si>
  <si>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</si>
  <si>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</si>
  <si>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</si>
  <si>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</si>
  <si>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</si>
  <si>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</si>
  <si>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</si>
  <si>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</si>
  <si>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</si>
  <si>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</si>
  <si>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</si>
  <si>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</si>
  <si>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</si>
  <si>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</si>
  <si>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</si>
  <si>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</si>
  <si>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</si>
  <si>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</si>
  <si>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</si>
  <si>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</si>
  <si>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</si>
  <si>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</si>
  <si>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</si>
  <si>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</si>
  <si>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</si>
  <si>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</si>
  <si>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</si>
  <si>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</si>
  <si>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</si>
  <si>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</si>
  <si>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</si>
  <si>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</si>
  <si>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</si>
  <si>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</si>
  <si>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</si>
  <si>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</si>
  <si>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</si>
  <si>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</si>
  <si>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</si>
  <si>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</si>
  <si>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</si>
  <si>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</si>
  <si>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</si>
  <si>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</si>
  <si>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</si>
  <si>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</si>
  <si>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</si>
  <si>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</si>
  <si>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</si>
  <si>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</si>
  <si>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</si>
  <si>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</si>
  <si>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</si>
  <si>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</si>
  <si>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</si>
  <si>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</si>
  <si>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</si>
  <si>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</si>
  <si>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</si>
  <si>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</si>
  <si>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</si>
  <si>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</si>
  <si>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</si>
  <si>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</si>
  <si>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</si>
  <si>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</si>
  <si>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</si>
  <si>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</si>
  <si>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</si>
  <si>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</si>
  <si>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</si>
  <si>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</si>
  <si>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</si>
  <si>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</si>
  <si>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</si>
  <si>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</si>
  <si>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</si>
  <si>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</si>
  <si>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</si>
  <si>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</si>
  <si>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</si>
  <si>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</si>
  <si>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</si>
  <si>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</si>
  <si>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</si>
  <si>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</si>
  <si>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</si>
  <si>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</si>
  <si>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</si>
  <si>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</si>
  <si>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</si>
  <si>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</si>
  <si>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</si>
  <si>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</si>
  <si>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</si>
  <si>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</si>
  <si>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</si>
  <si>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</si>
  <si>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</si>
  <si>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</si>
  <si>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</si>
  <si>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</si>
  <si>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</si>
  <si>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</si>
  <si>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</si>
  <si>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</si>
  <si>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</si>
  <si>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</si>
  <si>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</si>
  <si>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</si>
  <si>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</si>
  <si>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</si>
  <si>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</si>
  <si>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</si>
  <si>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</si>
  <si>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</si>
  <si>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</si>
  <si>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</si>
  <si>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</si>
  <si>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</si>
  <si>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</si>
  <si>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</si>
  <si>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</si>
  <si>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</si>
  <si>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</si>
  <si>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</si>
  <si>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</si>
  <si>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</si>
  <si>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</si>
  <si>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</si>
  <si>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</si>
  <si>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</si>
  <si>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</si>
  <si>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</si>
  <si>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</si>
  <si>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</si>
  <si>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</si>
  <si>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</si>
  <si>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</si>
  <si>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</si>
  <si>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</si>
  <si>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</si>
  <si>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</si>
  <si>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</si>
  <si>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</si>
  <si>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</si>
  <si>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</si>
  <si>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</si>
  <si>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</si>
  <si>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</si>
  <si>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</si>
  <si>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</si>
  <si>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</si>
  <si>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</si>
  <si>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</si>
  <si>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</si>
  <si>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</si>
  <si>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</si>
  <si>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</si>
  <si>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</si>
  <si>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</si>
  <si>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</si>
  <si>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</si>
  <si>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</si>
  <si>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</si>
  <si>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</si>
  <si>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</si>
  <si>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</si>
  <si>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</si>
  <si>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</si>
  <si>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</si>
  <si>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</si>
  <si>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</si>
  <si>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</si>
  <si>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</si>
  <si>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</si>
  <si>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</si>
  <si>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</si>
  <si>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</si>
  <si>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</si>
  <si>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</si>
  <si>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</si>
  <si>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</si>
  <si>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</si>
  <si>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</si>
  <si>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</si>
  <si>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</si>
  <si>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</si>
  <si>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</si>
  <si>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</si>
  <si>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</si>
  <si>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</si>
  <si>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</si>
  <si>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</si>
  <si>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</si>
  <si>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</si>
  <si>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</si>
  <si>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</si>
  <si>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</si>
  <si>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</si>
  <si>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</si>
  <si>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</si>
  <si>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</si>
  <si>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</si>
  <si>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</si>
  <si>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</si>
  <si>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</si>
  <si>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</si>
  <si>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</si>
  <si>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</si>
  <si>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</si>
  <si>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</si>
  <si>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</si>
  <si>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</si>
  <si>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</si>
  <si>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</si>
  <si>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</si>
  <si>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</si>
  <si>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</si>
  <si>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</si>
  <si>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</si>
  <si>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</si>
  <si>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</si>
  <si>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</si>
  <si>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</si>
  <si>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</si>
  <si>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</si>
  <si>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</si>
  <si>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</si>
  <si>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</si>
  <si>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</si>
  <si>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</si>
  <si>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</si>
  <si>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</si>
  <si>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</si>
  <si>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</si>
  <si>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</si>
  <si>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</si>
  <si>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</si>
  <si>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</si>
  <si>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</si>
  <si>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</si>
  <si>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</si>
  <si>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</si>
  <si>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</si>
  <si>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</si>
  <si>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</si>
  <si>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</si>
  <si>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</si>
  <si>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</si>
  <si>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</si>
  <si>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</si>
  <si>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</si>
  <si>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</si>
  <si>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</si>
  <si>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</si>
  <si>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</si>
  <si>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</si>
  <si>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</si>
  <si>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</si>
  <si>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</si>
  <si>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</si>
  <si>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</si>
  <si>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</si>
  <si>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</si>
  <si>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</si>
  <si>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</si>
  <si>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</si>
  <si>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</si>
  <si>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</si>
  <si>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</si>
  <si>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</si>
  <si>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</si>
  <si>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</si>
  <si>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</si>
  <si>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</si>
  <si>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</si>
  <si>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</si>
  <si>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</si>
  <si>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</si>
  <si>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</si>
  <si>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</si>
  <si>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</si>
  <si>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</si>
  <si>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</si>
  <si>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</si>
  <si>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</si>
  <si>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</si>
  <si>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</si>
  <si>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</si>
  <si>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</si>
  <si>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</si>
  <si>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</si>
  <si>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</si>
  <si>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</si>
  <si>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</si>
  <si>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</si>
  <si>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</si>
  <si>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</si>
  <si>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</si>
  <si>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</si>
  <si>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</si>
  <si>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</si>
  <si>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</si>
  <si>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</si>
  <si>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</si>
  <si>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</si>
  <si>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</si>
  <si>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</si>
  <si>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</si>
  <si>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</si>
  <si>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</si>
  <si>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</si>
  <si>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</si>
  <si>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</si>
  <si>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</si>
  <si>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</si>
  <si>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</si>
  <si>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</si>
  <si>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</si>
  <si>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</si>
  <si>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</si>
  <si>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</si>
  <si>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</si>
  <si>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</si>
  <si>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</si>
  <si>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</si>
  <si>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</si>
  <si>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</si>
  <si>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</si>
  <si>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</si>
  <si>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</si>
  <si>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</si>
  <si>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</si>
  <si>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</si>
  <si>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</si>
  <si>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</si>
  <si>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</si>
  <si>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</si>
  <si>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</si>
  <si>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</si>
  <si>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</si>
  <si>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</si>
  <si>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</si>
  <si>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</si>
  <si>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</si>
  <si>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</si>
  <si>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</si>
  <si>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</si>
  <si>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</si>
  <si>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</si>
  <si>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</si>
  <si>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</si>
  <si>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</si>
  <si>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</si>
  <si>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</si>
  <si>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</si>
  <si>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</si>
  <si>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</si>
  <si>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</si>
  <si>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</si>
  <si>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</si>
  <si>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</si>
  <si>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</si>
  <si>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</si>
  <si>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</si>
  <si>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</si>
  <si>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</si>
  <si>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</si>
  <si>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</si>
  <si>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</si>
  <si>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</si>
  <si>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</si>
  <si>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</si>
  <si>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</si>
  <si>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</si>
  <si>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</si>
  <si>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</si>
  <si>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</si>
  <si>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</si>
  <si>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</si>
  <si>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</si>
  <si>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</si>
  <si>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</si>
  <si>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</si>
  <si>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</si>
  <si>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</si>
  <si>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</si>
  <si>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</si>
  <si>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</si>
  <si>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</si>
  <si>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</si>
  <si>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</si>
  <si>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</si>
  <si>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</si>
  <si>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</si>
  <si>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</si>
  <si>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</si>
  <si>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</si>
  <si>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</si>
  <si>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</si>
  <si>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</si>
  <si>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</si>
  <si>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</si>
  <si>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</si>
  <si>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</si>
  <si>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</si>
  <si>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</si>
  <si>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</si>
  <si>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</si>
  <si>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</si>
  <si>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</si>
  <si>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</si>
  <si>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</si>
  <si>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</si>
  <si>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</si>
  <si>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</si>
  <si>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</si>
  <si>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</si>
  <si>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</si>
  <si>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</si>
  <si>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</si>
  <si>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</si>
  <si>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</si>
  <si>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</si>
  <si>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</si>
  <si>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</si>
  <si>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</si>
  <si>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</si>
  <si>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</si>
  <si>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</si>
  <si>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</si>
  <si>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</si>
  <si>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</si>
  <si>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</si>
  <si>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</si>
  <si>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</si>
  <si>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</si>
  <si>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</si>
  <si>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</si>
  <si>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</si>
  <si>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</si>
  <si>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</si>
  <si>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</si>
  <si>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</si>
  <si>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</si>
  <si>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</si>
  <si>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</si>
  <si>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</si>
  <si>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</si>
  <si>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</si>
  <si>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</si>
  <si>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</si>
  <si>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</si>
  <si>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</si>
  <si>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</si>
  <si>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</si>
  <si>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</si>
  <si>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</si>
  <si>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</si>
  <si>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</si>
  <si>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</si>
  <si>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</si>
  <si>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</si>
  <si>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</si>
  <si>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</si>
  <si>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</si>
  <si>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</si>
  <si>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</si>
  <si>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</si>
  <si>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</si>
  <si>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</si>
  <si>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</si>
  <si>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</si>
  <si>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</si>
  <si>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</si>
  <si>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</si>
  <si>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</si>
  <si>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</si>
  <si>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</si>
  <si>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</si>
  <si>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</si>
  <si>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</si>
  <si>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</si>
  <si>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</si>
  <si>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</si>
  <si>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</si>
  <si>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</si>
  <si>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</si>
  <si>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</si>
  <si>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</si>
  <si>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</si>
  <si>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</si>
  <si>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</si>
  <si>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</si>
  <si>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</si>
  <si>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</si>
  <si>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</si>
  <si>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</si>
  <si>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</si>
  <si>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</si>
  <si>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</si>
  <si>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</si>
  <si>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</si>
  <si>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</si>
  <si>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</si>
  <si>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</si>
  <si>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</si>
  <si>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</si>
  <si>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</si>
  <si>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</si>
  <si>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</si>
  <si>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</si>
  <si>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</si>
  <si>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</si>
  <si>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</si>
  <si>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</si>
  <si>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</si>
  <si>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</si>
  <si>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</si>
  <si>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</si>
  <si>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</si>
  <si>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</si>
  <si>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</si>
  <si>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</si>
  <si>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</si>
  <si>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</si>
  <si>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</si>
  <si>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</si>
  <si>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</si>
  <si>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</si>
  <si>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</si>
  <si>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</si>
  <si>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</si>
  <si>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</si>
  <si>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</si>
  <si>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</si>
  <si>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</si>
  <si>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</si>
  <si>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</si>
  <si>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</si>
  <si>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</si>
  <si>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</si>
  <si>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</si>
  <si>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</si>
  <si>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</si>
  <si>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</si>
  <si>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</si>
  <si>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</si>
  <si>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</si>
  <si>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</si>
  <si>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</si>
  <si>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</si>
  <si>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</si>
  <si>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</si>
  <si>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</si>
  <si>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</si>
  <si>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</si>
  <si>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</si>
  <si>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</si>
  <si>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</si>
  <si>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</si>
  <si>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</si>
  <si>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</si>
  <si>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</si>
  <si>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</si>
  <si>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</si>
  <si>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</si>
  <si>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</si>
  <si>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</si>
  <si>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</si>
  <si>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</si>
  <si>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</si>
  <si>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</si>
  <si>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</si>
  <si>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</si>
  <si>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</si>
  <si>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</si>
  <si>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</si>
  <si>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</si>
  <si>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</si>
  <si>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</si>
  <si>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</si>
  <si>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</si>
  <si>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</si>
  <si>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</si>
  <si>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</si>
  <si>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</si>
  <si>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</si>
  <si>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</si>
  <si>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</si>
  <si>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</si>
  <si>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</si>
  <si>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</si>
  <si>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</si>
  <si>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</si>
  <si>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</si>
  <si>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</si>
  <si>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</si>
  <si>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</si>
  <si>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</si>
  <si>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</si>
  <si>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</si>
  <si>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</si>
  <si>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</si>
  <si>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</si>
  <si>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</si>
  <si>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</si>
  <si>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</si>
  <si>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</si>
  <si>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</si>
  <si>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</si>
  <si>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</si>
  <si>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</si>
  <si>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</si>
  <si>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</si>
  <si>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</si>
  <si>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</si>
  <si>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</si>
  <si>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</si>
  <si>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</si>
  <si>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</si>
  <si>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</si>
  <si>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</si>
  <si>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</si>
  <si>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</si>
  <si>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</si>
  <si>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</si>
  <si>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</si>
  <si>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</si>
  <si>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</si>
  <si>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</si>
  <si>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</si>
  <si>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</si>
  <si>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</si>
  <si>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</si>
  <si>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</si>
  <si>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</si>
  <si>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</si>
  <si>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</si>
  <si>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</si>
  <si>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</si>
  <si>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</si>
  <si>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</si>
  <si>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</si>
  <si>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</si>
  <si>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</si>
  <si>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</si>
  <si>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</si>
  <si>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</si>
  <si>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</si>
  <si>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</si>
  <si>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</si>
  <si>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</si>
  <si>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</si>
  <si>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</si>
  <si>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</si>
  <si>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</si>
  <si>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</si>
  <si>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</si>
  <si>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</si>
  <si>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</si>
  <si>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</si>
  <si>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</si>
  <si>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</si>
  <si>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</si>
  <si>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</si>
  <si>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</si>
  <si>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</si>
  <si>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</si>
  <si>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</si>
  <si>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</si>
  <si>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</si>
  <si>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</si>
  <si>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</si>
  <si>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</si>
  <si>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</si>
  <si>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</si>
  <si>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</si>
  <si>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</si>
  <si>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</si>
  <si>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</si>
  <si>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</si>
  <si>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</si>
  <si>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</si>
  <si>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</si>
  <si>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</si>
  <si>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</si>
  <si>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</si>
  <si>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</si>
  <si>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</si>
  <si>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</si>
  <si>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</si>
  <si>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</si>
  <si>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</si>
  <si>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</si>
  <si>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</si>
  <si>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</si>
  <si>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</si>
  <si>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</si>
  <si>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</si>
  <si>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</si>
  <si>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</si>
  <si>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</si>
  <si>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</si>
  <si>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</si>
  <si>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</si>
  <si>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</si>
  <si>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</si>
  <si>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</si>
  <si>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</si>
  <si>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</si>
  <si>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</si>
  <si>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</si>
  <si>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</si>
  <si>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</si>
  <si>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</si>
  <si>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</si>
  <si>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</si>
  <si>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</si>
  <si>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</si>
  <si>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</si>
  <si>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</si>
  <si>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</si>
  <si>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</si>
  <si>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</si>
  <si>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</si>
  <si>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</si>
  <si>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</si>
  <si>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</si>
  <si>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</si>
  <si>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</si>
  <si>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</si>
  <si>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</si>
  <si>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</si>
  <si>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</si>
  <si>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</si>
  <si>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</si>
  <si>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</si>
  <si>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</si>
  <si>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</si>
  <si>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</si>
  <si>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</si>
  <si>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</si>
  <si>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</si>
  <si>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</si>
  <si>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</si>
  <si>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</si>
  <si>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</si>
  <si>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</si>
  <si>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</si>
  <si>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</si>
  <si>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</si>
  <si>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</si>
  <si>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</si>
  <si>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</si>
  <si>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</si>
  <si>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</si>
  <si>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</si>
  <si>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</si>
  <si>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</si>
  <si>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</si>
  <si>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</si>
  <si>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</si>
  <si>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</si>
  <si>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</si>
  <si>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</si>
  <si>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</si>
  <si>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</si>
  <si>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</si>
  <si>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</si>
  <si>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</si>
  <si>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</si>
  <si>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</si>
  <si>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</si>
  <si>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</si>
  <si>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</si>
  <si>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</si>
  <si>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</si>
  <si>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</si>
  <si>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</si>
  <si>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</si>
  <si>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</si>
  <si>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</si>
  <si>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</si>
  <si>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</si>
  <si>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</si>
  <si>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</si>
  <si>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</si>
  <si>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</si>
  <si>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</si>
  <si>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</si>
  <si>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</si>
  <si>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</si>
  <si>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</si>
  <si>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</si>
  <si>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</si>
  <si>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</si>
  <si>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</si>
  <si>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</si>
  <si>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</si>
  <si>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</si>
  <si>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</si>
  <si>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</si>
  <si>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</si>
  <si>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</si>
  <si>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</si>
  <si>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</si>
  <si>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</si>
  <si>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</si>
  <si>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</si>
  <si>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</si>
  <si>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</si>
  <si>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</si>
  <si>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</si>
  <si>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</si>
  <si>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</si>
  <si>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</si>
  <si>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</si>
  <si>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</si>
  <si>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</si>
  <si>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</si>
  <si>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</si>
  <si>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</si>
  <si>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</si>
  <si>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</si>
  <si>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</si>
  <si>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</si>
  <si>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</si>
  <si>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</si>
  <si>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</si>
  <si>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</si>
  <si>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</si>
  <si>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</si>
  <si>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</si>
  <si>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</si>
  <si>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</si>
  <si>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</si>
  <si>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</si>
  <si>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</si>
  <si>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</si>
  <si>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</si>
  <si>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</si>
  <si>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</si>
  <si>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</si>
  <si>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</si>
  <si>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</si>
  <si>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</si>
  <si>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</si>
  <si>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</si>
  <si>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</si>
  <si>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</si>
  <si>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</si>
  <si>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</si>
  <si>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</si>
  <si>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</si>
  <si>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</si>
  <si>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</si>
  <si>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</si>
  <si>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</si>
  <si>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</si>
  <si>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</si>
  <si>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</si>
  <si>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</si>
  <si>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</si>
  <si>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</si>
  <si>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</si>
  <si>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</si>
  <si>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</si>
  <si>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</si>
  <si>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</si>
  <si>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</si>
  <si>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</si>
  <si>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</si>
  <si>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</si>
  <si>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</si>
  <si>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</si>
  <si>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</si>
  <si>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</si>
  <si>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</si>
  <si>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</si>
  <si>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</si>
  <si>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</si>
  <si>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</si>
  <si>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</si>
  <si>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</si>
  <si>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</si>
  <si>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</si>
  <si>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</si>
  <si>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</si>
  <si>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</si>
  <si>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</si>
  <si>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</si>
  <si>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</si>
  <si>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</si>
  <si>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</si>
  <si>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</si>
  <si>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</si>
  <si>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</si>
  <si>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</si>
  <si>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</si>
  <si>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</si>
  <si>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</si>
  <si>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</si>
  <si>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</si>
  <si>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</si>
  <si>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</si>
  <si>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</si>
  <si>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</si>
  <si>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</si>
  <si>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</si>
  <si>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</si>
  <si>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</si>
  <si>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</si>
  <si>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</si>
  <si>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</si>
  <si>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</si>
  <si>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</si>
  <si>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</si>
  <si>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</si>
  <si>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</si>
  <si>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</si>
  <si>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</si>
  <si>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</si>
  <si>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</si>
  <si>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</si>
  <si>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</si>
  <si>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</si>
  <si>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</si>
  <si>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</si>
  <si>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</si>
  <si>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</si>
  <si>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</si>
  <si>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</si>
  <si>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</si>
  <si>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</si>
  <si>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</si>
  <si>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</si>
  <si>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</si>
  <si>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</si>
  <si>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</si>
  <si>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</si>
  <si>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</si>
  <si>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</si>
  <si>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</si>
  <si>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</si>
  <si>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</si>
  <si>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</si>
  <si>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</si>
  <si>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</si>
  <si>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</si>
  <si>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</si>
  <si>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</si>
  <si>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</si>
  <si>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</si>
  <si>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</si>
  <si>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</si>
  <si>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</si>
  <si>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</si>
  <si>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</si>
  <si>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</si>
  <si>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</si>
  <si>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</si>
  <si>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</si>
  <si>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</si>
  <si>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</si>
  <si>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</si>
  <si>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</si>
  <si>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</si>
  <si>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</si>
  <si>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</si>
  <si>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</si>
  <si>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</si>
  <si>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</si>
  <si>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</si>
  <si>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</si>
  <si>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</si>
  <si>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</si>
  <si>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</si>
  <si>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</si>
  <si>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</si>
  <si>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</si>
  <si>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</si>
  <si>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</si>
  <si>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</si>
  <si>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</si>
  <si>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</si>
  <si>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</si>
  <si>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</si>
  <si>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</si>
  <si>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</si>
  <si>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</si>
  <si>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</si>
  <si>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</si>
  <si>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</si>
  <si>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</si>
  <si>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</si>
  <si>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</si>
  <si>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</si>
  <si>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</si>
  <si>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</si>
  <si>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</si>
  <si>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</si>
  <si>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</si>
  <si>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</si>
  <si>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</si>
  <si>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</si>
  <si>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</si>
  <si>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</si>
  <si>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</si>
  <si>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</si>
  <si>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</si>
  <si>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</si>
  <si>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</si>
  <si>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</si>
  <si>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</si>
  <si>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</si>
  <si>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</si>
  <si>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</si>
  <si>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</si>
  <si>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</si>
  <si>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</si>
  <si>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</si>
  <si>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</si>
  <si>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</si>
  <si>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</si>
  <si>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</si>
  <si>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</si>
  <si>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</si>
  <si>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</si>
  <si>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</si>
  <si>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</si>
  <si>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</si>
  <si>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</si>
  <si>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</si>
  <si>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</si>
  <si>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</si>
  <si>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</si>
  <si>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</si>
  <si>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</si>
  <si>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</si>
  <si>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</si>
  <si>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</si>
  <si>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</si>
  <si>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</si>
  <si>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</si>
  <si>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</si>
  <si>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</si>
  <si>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</si>
  <si>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</si>
  <si>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</si>
  <si>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</si>
  <si>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</si>
  <si>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</si>
  <si>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</si>
  <si>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</si>
  <si>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</si>
  <si>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</si>
  <si>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</si>
  <si>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</si>
  <si>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</si>
  <si>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</si>
  <si>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</si>
  <si>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</si>
  <si>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</si>
  <si>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</si>
  <si>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</si>
  <si>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</si>
  <si>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</si>
  <si>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</si>
  <si>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</si>
  <si>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</si>
  <si>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</si>
  <si>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</si>
  <si>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</si>
  <si>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</si>
  <si>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</si>
  <si>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</si>
  <si>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</si>
  <si>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</si>
  <si>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</si>
  <si>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</si>
  <si>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</si>
  <si>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</si>
  <si>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</si>
  <si>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</si>
  <si>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</si>
  <si>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</si>
  <si>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</si>
  <si>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</si>
  <si>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</si>
  <si>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</si>
  <si>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</si>
  <si>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</si>
  <si>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</si>
  <si>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</si>
  <si>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</si>
  <si>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</si>
  <si>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</si>
  <si>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</si>
  <si>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</si>
  <si>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</si>
  <si>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</si>
  <si>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</si>
  <si>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</si>
  <si>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</si>
  <si>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</si>
  <si>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</si>
  <si>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</si>
  <si>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</si>
  <si>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</si>
  <si>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</si>
  <si>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</si>
  <si>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</si>
  <si>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</si>
  <si>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</si>
  <si>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</si>
  <si>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</si>
  <si>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</si>
  <si>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</si>
  <si>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</si>
  <si>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</si>
  <si>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</si>
  <si>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</si>
  <si>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</si>
  <si>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</si>
  <si>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</si>
  <si>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</si>
  <si>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</si>
  <si>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</si>
  <si>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</si>
  <si>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</si>
  <si>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</si>
  <si>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</si>
  <si>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</si>
  <si>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</si>
  <si>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</si>
  <si>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</si>
  <si>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</si>
  <si>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</si>
  <si>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</si>
  <si>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</si>
  <si>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</si>
  <si>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</si>
  <si>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</si>
  <si>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</si>
  <si>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</si>
  <si>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</si>
  <si>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</si>
  <si>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</si>
  <si>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</si>
  <si>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</si>
  <si>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</si>
  <si>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</si>
  <si>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</si>
  <si>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</si>
  <si>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</si>
  <si>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</si>
  <si>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</si>
  <si>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</si>
  <si>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</si>
  <si>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</si>
  <si>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</si>
  <si>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</si>
  <si>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</si>
  <si>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</si>
  <si>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</si>
  <si>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</si>
  <si>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</si>
  <si>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</si>
  <si>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</si>
  <si>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</si>
  <si>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</si>
  <si>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</si>
  <si>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</si>
  <si>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</si>
  <si>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</si>
  <si>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</si>
  <si>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</si>
  <si>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</si>
  <si>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</si>
  <si>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</si>
  <si>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</si>
  <si>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</si>
  <si>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</si>
  <si>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</si>
  <si>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</si>
  <si>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</si>
  <si>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</si>
  <si>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</si>
  <si>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</si>
  <si>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</si>
  <si>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</si>
  <si>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</si>
  <si>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</si>
  <si>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</si>
  <si>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</si>
  <si>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</si>
  <si>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</si>
  <si>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</si>
  <si>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</si>
  <si>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</si>
  <si>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</si>
  <si>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</si>
  <si>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</si>
  <si>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</si>
  <si>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</si>
  <si>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</si>
  <si>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</si>
  <si>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</si>
  <si>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</si>
  <si>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</si>
  <si>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</si>
  <si>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</si>
  <si>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</si>
  <si>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</si>
  <si>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</si>
  <si>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</si>
  <si>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</si>
  <si>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</si>
  <si>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</si>
  <si>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</si>
  <si>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</si>
  <si>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</si>
  <si>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</si>
  <si>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</si>
  <si>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</si>
  <si>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</si>
  <si>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</si>
  <si>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</si>
  <si>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</si>
  <si>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</si>
  <si>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</si>
  <si>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</si>
  <si>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</si>
  <si>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</si>
  <si>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</si>
  <si>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</si>
  <si>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</si>
  <si>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</si>
  <si>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</si>
  <si>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</si>
  <si>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</si>
  <si>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</si>
  <si>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</si>
  <si>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</si>
  <si>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</si>
  <si>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</si>
  <si>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</si>
  <si>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</si>
  <si>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</si>
  <si>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</si>
  <si>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</si>
  <si>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</si>
  <si>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</si>
  <si>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</si>
  <si>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</si>
  <si>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</si>
  <si>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</si>
  <si>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</si>
  <si>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</si>
  <si>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</si>
  <si>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</si>
  <si>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</si>
  <si>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</si>
  <si>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</si>
  <si>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</si>
  <si>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</si>
  <si>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</si>
  <si>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</si>
  <si>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</si>
  <si>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</si>
  <si>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</si>
  <si>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</si>
  <si>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</si>
  <si>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</si>
  <si>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</si>
  <si>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</si>
  <si>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</si>
  <si>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</si>
  <si>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</si>
  <si>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</si>
  <si>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</si>
  <si>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</si>
  <si>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</si>
  <si>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</si>
  <si>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</si>
  <si>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</si>
  <si>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</si>
  <si>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</si>
  <si>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</si>
  <si>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</si>
  <si>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</si>
  <si>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</si>
  <si>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</si>
  <si>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</si>
  <si>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</si>
  <si>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</si>
  <si>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</si>
  <si>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</si>
  <si>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</si>
  <si>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</si>
  <si>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</si>
  <si>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</si>
  <si>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</si>
  <si>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</si>
  <si>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</si>
  <si>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</si>
  <si>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</si>
  <si>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</si>
  <si>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</si>
  <si>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</si>
  <si>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</si>
  <si>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</si>
  <si>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</si>
  <si>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</si>
  <si>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</si>
  <si>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</si>
  <si>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</si>
  <si>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</si>
  <si>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</si>
  <si>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</si>
  <si>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</si>
  <si>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</si>
  <si>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</si>
  <si>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</si>
  <si>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</si>
  <si>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</si>
  <si>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</si>
  <si>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</si>
  <si>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</si>
  <si>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</si>
  <si>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</si>
  <si>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</si>
  <si>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</si>
  <si>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</si>
  <si>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</si>
  <si>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</si>
  <si>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</si>
  <si>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</si>
  <si>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</si>
  <si>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</si>
  <si>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</si>
  <si>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</si>
  <si>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</si>
  <si>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</si>
  <si>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</si>
  <si>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</si>
  <si>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</si>
  <si>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</si>
  <si>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</si>
  <si>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</si>
  <si>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</si>
  <si>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</si>
  <si>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</si>
  <si>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</si>
  <si>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</si>
  <si>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</si>
  <si>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</si>
  <si>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</si>
  <si>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</si>
  <si>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</si>
  <si>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</si>
  <si>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</si>
  <si>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</si>
  <si>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</si>
  <si>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</si>
  <si>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</si>
  <si>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</si>
  <si>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</si>
  <si>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</si>
  <si>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</si>
  <si>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</si>
  <si>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</si>
  <si>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</si>
  <si>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</si>
  <si>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</si>
  <si>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</si>
  <si>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</si>
  <si>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</si>
  <si>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</si>
  <si>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</si>
  <si>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</si>
  <si>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</si>
  <si>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</si>
  <si>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</si>
  <si>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</si>
  <si>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</si>
  <si>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</si>
  <si>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</si>
  <si>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</si>
  <si>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</si>
  <si>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</si>
  <si>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</si>
  <si>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</si>
  <si>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</si>
  <si>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</si>
  <si>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</si>
  <si>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</si>
  <si>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</si>
  <si>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</si>
  <si>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</si>
  <si>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</si>
  <si>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</si>
  <si>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</si>
  <si>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</si>
  <si>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</si>
  <si>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</si>
  <si>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</si>
  <si>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</si>
  <si>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</si>
  <si>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</si>
  <si>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</si>
  <si>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</si>
  <si>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</si>
  <si>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</si>
  <si>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</si>
  <si>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</si>
  <si>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</si>
  <si>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</si>
  <si>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</si>
  <si>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</si>
  <si>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</si>
  <si>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</si>
  <si>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</si>
  <si>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</si>
  <si>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</si>
  <si>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</si>
  <si>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</si>
  <si>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</si>
  <si>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</si>
  <si>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</si>
  <si>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</si>
  <si>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</si>
  <si>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</si>
  <si>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</si>
  <si>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</si>
  <si>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</si>
  <si>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</si>
  <si>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</si>
  <si>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</si>
  <si>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</si>
  <si>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</si>
  <si>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</si>
  <si>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</si>
  <si>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</si>
  <si>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</si>
  <si>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</si>
  <si>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</si>
  <si>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</si>
  <si>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</si>
  <si>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</si>
  <si>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</si>
  <si>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</si>
  <si>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</si>
  <si>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</si>
  <si>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</si>
  <si>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</si>
  <si>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</si>
  <si>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</si>
  <si>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</si>
  <si>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</si>
  <si>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</si>
  <si>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</si>
  <si>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</si>
  <si>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</si>
  <si>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</si>
  <si>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</si>
  <si>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</si>
  <si>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</si>
  <si>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</si>
  <si>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</si>
  <si>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</si>
  <si>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</si>
  <si>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</si>
  <si>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</si>
  <si>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</si>
  <si>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</si>
  <si>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</si>
  <si>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</si>
  <si>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</si>
  <si>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</si>
  <si>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</si>
  <si>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</si>
  <si>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</si>
  <si>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</si>
  <si>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</si>
  <si>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</si>
  <si>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</si>
  <si>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</si>
  <si>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</si>
  <si>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</si>
  <si>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</si>
  <si>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</si>
  <si>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</si>
  <si>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</si>
  <si>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</si>
  <si>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</si>
  <si>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</si>
  <si>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</si>
  <si>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</si>
  <si>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</si>
  <si>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</si>
  <si>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</si>
  <si>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</si>
  <si>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</si>
  <si>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</si>
  <si>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</si>
  <si>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</si>
  <si>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</si>
  <si>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</si>
  <si>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</si>
  <si>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</si>
  <si>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</si>
  <si>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</si>
  <si>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</si>
  <si>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</si>
  <si>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</si>
  <si>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</si>
  <si>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</si>
  <si>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</si>
  <si>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</si>
  <si>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</si>
  <si>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</si>
  <si>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</si>
  <si>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</si>
  <si>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</si>
  <si>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</si>
  <si>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</si>
  <si>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</si>
  <si>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</si>
  <si>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</si>
  <si>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</si>
  <si>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</si>
  <si>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</si>
  <si>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</si>
  <si>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</si>
  <si>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</si>
  <si>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</si>
  <si>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</si>
  <si>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</si>
  <si>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</si>
  <si>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</si>
  <si>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</si>
  <si>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</si>
  <si>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</si>
  <si>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</si>
  <si>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</si>
  <si>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</si>
  <si>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</si>
  <si>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</si>
  <si>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</si>
  <si>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</si>
  <si>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</si>
  <si>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</si>
  <si>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</si>
  <si>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</si>
  <si>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</si>
  <si>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</si>
  <si>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</si>
  <si>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</si>
  <si>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</si>
  <si>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</si>
  <si>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</si>
  <si>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</si>
  <si>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</si>
  <si>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</si>
  <si>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</si>
  <si>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</si>
  <si>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</si>
  <si>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</si>
  <si>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</si>
  <si>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</si>
  <si>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</si>
  <si>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</si>
  <si>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</si>
  <si>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</si>
  <si>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</si>
  <si>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</si>
  <si>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</si>
  <si>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</si>
  <si>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</si>
  <si>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</si>
  <si>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</si>
  <si>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</si>
  <si>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</si>
  <si>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</si>
  <si>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</si>
  <si>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</si>
  <si>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</si>
  <si>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</si>
  <si>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</si>
  <si>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</si>
  <si>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</si>
  <si>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</si>
  <si>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</si>
  <si>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</si>
  <si>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</si>
  <si>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</si>
  <si>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</si>
  <si>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</si>
  <si>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</si>
  <si>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</si>
  <si>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</si>
  <si>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</si>
  <si>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</si>
  <si>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</si>
  <si>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</si>
  <si>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</si>
  <si>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</si>
  <si>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</si>
  <si>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</si>
  <si>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</si>
  <si>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</si>
  <si>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</si>
  <si>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</si>
  <si>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</si>
  <si>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</si>
  <si>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</si>
  <si>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</si>
  <si>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</si>
  <si>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</si>
  <si>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</si>
  <si>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</si>
  <si>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</si>
  <si>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</si>
  <si>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</si>
  <si>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</si>
  <si>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</si>
  <si>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</si>
  <si>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</si>
  <si>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</si>
  <si>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</si>
  <si>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</si>
  <si>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</si>
  <si>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</si>
  <si>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</si>
  <si>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</si>
  <si>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</si>
  <si>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</si>
  <si>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</si>
  <si>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</si>
  <si>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</si>
  <si>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</si>
  <si>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</si>
  <si>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</si>
  <si>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</si>
  <si>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</si>
  <si>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</si>
  <si>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</si>
  <si>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</si>
  <si>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</si>
  <si>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</si>
  <si>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</si>
  <si>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</si>
  <si>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</si>
  <si>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</si>
  <si>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</si>
  <si>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</si>
  <si>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</si>
  <si>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</si>
  <si>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</si>
  <si>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</si>
  <si>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</si>
  <si>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</si>
  <si>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</si>
  <si>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</si>
  <si>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</si>
  <si>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</si>
  <si>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</si>
  <si>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</si>
  <si>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</si>
  <si>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</si>
  <si>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</si>
  <si>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</si>
  <si>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</si>
  <si>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</si>
  <si>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</si>
  <si>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</si>
  <si>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</si>
  <si>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</si>
  <si>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</si>
  <si>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</si>
  <si>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</si>
  <si>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</si>
  <si>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</si>
  <si>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</si>
  <si>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</si>
  <si>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</si>
  <si>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</si>
  <si>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</si>
  <si>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</si>
  <si>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</si>
  <si>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</si>
  <si>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</si>
  <si>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</si>
  <si>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</si>
  <si>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</si>
  <si>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</si>
  <si>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</si>
  <si>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</si>
  <si>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</si>
  <si>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</si>
  <si>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</si>
  <si>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</si>
  <si>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</si>
  <si>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</si>
  <si>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</si>
  <si>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</si>
  <si>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</si>
  <si>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</si>
  <si>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</si>
  <si>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</si>
  <si>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</si>
  <si>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</si>
  <si>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</si>
  <si>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</si>
  <si>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</si>
  <si>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</si>
  <si>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</si>
  <si>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</si>
  <si>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</si>
  <si>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</si>
  <si>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</si>
  <si>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</si>
  <si>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</si>
  <si>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</si>
  <si>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</si>
  <si>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</si>
  <si>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</si>
  <si>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</si>
  <si>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</si>
  <si>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</si>
  <si>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</si>
  <si>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</si>
  <si>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</si>
  <si>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</si>
  <si>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</si>
  <si>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</si>
  <si>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</si>
  <si>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</si>
  <si>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</si>
  <si>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</si>
  <si>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</si>
  <si>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</si>
  <si>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</si>
  <si>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</si>
  <si>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</si>
  <si>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</si>
  <si>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</si>
  <si>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</si>
  <si>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</si>
  <si>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</si>
  <si>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</si>
  <si>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</si>
  <si>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</si>
  <si>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</si>
  <si>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</si>
  <si>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</si>
  <si>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</si>
  <si>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</si>
  <si>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</si>
  <si>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</si>
  <si>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</si>
  <si>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</si>
  <si>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</si>
  <si>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</si>
  <si>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</si>
  <si>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</si>
  <si>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</si>
  <si>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</si>
  <si>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</si>
  <si>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</si>
  <si>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</si>
  <si>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</si>
  <si>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</si>
  <si>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</si>
  <si>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</si>
  <si>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</si>
  <si>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</si>
  <si>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</si>
  <si>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</si>
  <si>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</si>
  <si>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</si>
  <si>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</si>
  <si>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</si>
  <si>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</si>
  <si>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</si>
  <si>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</si>
  <si>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</si>
  <si>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</si>
  <si>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</si>
  <si>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</si>
  <si>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</si>
  <si>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</si>
  <si>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</si>
  <si>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</si>
  <si>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</si>
  <si>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</si>
  <si>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</si>
  <si>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</si>
  <si>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</si>
  <si>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</si>
  <si>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</si>
  <si>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</si>
  <si>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</si>
  <si>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</si>
  <si>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</si>
  <si>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</si>
  <si>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</si>
  <si>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</si>
  <si>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</si>
  <si>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</si>
  <si>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</si>
  <si>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</si>
  <si>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</si>
  <si>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</si>
  <si>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</si>
  <si>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</si>
  <si>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</si>
  <si>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</si>
  <si>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</si>
  <si>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</si>
  <si>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</si>
  <si>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</si>
  <si>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</si>
  <si>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</si>
  <si>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</si>
  <si>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</si>
  <si>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</si>
  <si>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</si>
  <si>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</si>
  <si>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</si>
  <si>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</si>
  <si>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</si>
  <si>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</si>
  <si>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</si>
  <si>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</si>
  <si>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</si>
  <si>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</si>
  <si>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</si>
  <si>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</si>
  <si>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</si>
  <si>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</si>
  <si>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</si>
  <si>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</si>
  <si>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</si>
  <si>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</si>
  <si>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</si>
  <si>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</si>
  <si>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</si>
  <si>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</si>
  <si>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</si>
  <si>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</si>
  <si>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</si>
  <si>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</si>
  <si>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</si>
  <si>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</si>
  <si>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</si>
  <si>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</si>
  <si>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</si>
  <si>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</si>
  <si>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</si>
  <si>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</si>
  <si>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</si>
  <si>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</si>
  <si>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</si>
  <si>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</si>
  <si>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</si>
  <si>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</si>
  <si>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</si>
  <si>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</si>
  <si>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</si>
  <si>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</si>
  <si>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</si>
  <si>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</si>
  <si>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</si>
  <si>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</si>
  <si>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</si>
  <si>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</si>
  <si>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</si>
  <si>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</si>
  <si>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</si>
  <si>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</si>
  <si>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</si>
  <si>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</si>
  <si>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</si>
  <si>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</si>
  <si>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</si>
  <si>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</si>
  <si>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</si>
  <si>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</si>
  <si>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</si>
  <si>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</si>
  <si>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</si>
  <si>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</si>
  <si>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</si>
  <si>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</si>
  <si>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</si>
  <si>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</si>
  <si>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</si>
  <si>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</si>
  <si>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</si>
  <si>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</si>
  <si>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</si>
  <si>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</si>
  <si>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</si>
  <si>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</si>
  <si>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</si>
  <si>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</si>
  <si>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</si>
  <si>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</si>
  <si>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</si>
  <si>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</si>
  <si>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</si>
  <si>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</si>
  <si>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</si>
  <si>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</si>
  <si>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</si>
  <si>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</si>
  <si>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</si>
  <si>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</si>
  <si>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</si>
  <si>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</si>
  <si>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</si>
  <si>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</si>
  <si>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</si>
  <si>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</si>
  <si>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</si>
  <si>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</si>
  <si>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</si>
  <si>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</si>
  <si>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</si>
  <si>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</si>
  <si>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</si>
  <si>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</si>
  <si>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</si>
  <si>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</si>
  <si>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</si>
  <si>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</si>
  <si>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</si>
  <si>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</si>
  <si>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</si>
  <si>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</si>
  <si>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</si>
  <si>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</si>
  <si>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</si>
  <si>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</si>
  <si>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</si>
  <si>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</si>
  <si>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</si>
  <si>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</si>
  <si>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</si>
  <si>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</si>
  <si>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</si>
  <si>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</si>
  <si>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</si>
  <si>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</si>
  <si>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</si>
  <si>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</si>
  <si>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</si>
  <si>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</si>
  <si>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</si>
  <si>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</si>
  <si>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</si>
  <si>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</si>
  <si>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</si>
  <si>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</si>
  <si>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</si>
  <si>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</si>
  <si>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</si>
  <si>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</si>
  <si>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</si>
  <si>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</si>
  <si>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</si>
  <si>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</si>
  <si>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</si>
  <si>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</si>
  <si>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</si>
  <si>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</si>
  <si>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</si>
  <si>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</si>
  <si>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</si>
  <si>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</si>
  <si>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</si>
  <si>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</si>
  <si>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</si>
  <si>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</si>
  <si>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</si>
  <si>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</si>
  <si>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</si>
  <si>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</si>
  <si>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</si>
  <si>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</si>
  <si>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</si>
  <si>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</si>
  <si>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</si>
  <si>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</si>
  <si>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</si>
  <si>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</si>
  <si>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</si>
  <si>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</si>
  <si>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</si>
  <si>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</si>
  <si>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</si>
  <si>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</si>
  <si>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</si>
  <si>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</si>
  <si>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</si>
  <si>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</si>
  <si>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</si>
  <si>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</si>
  <si>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</si>
  <si>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</si>
  <si>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</si>
  <si>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</si>
  <si>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</si>
  <si>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</si>
  <si>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</si>
  <si>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</si>
  <si>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</si>
  <si>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</si>
  <si>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</si>
  <si>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</si>
  <si>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</si>
  <si>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</si>
  <si>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</si>
  <si>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</si>
  <si>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</si>
  <si>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</si>
  <si>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</si>
  <si>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</si>
  <si>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</si>
  <si>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</si>
  <si>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</si>
  <si>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</si>
  <si>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</si>
  <si>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</si>
  <si>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</si>
  <si>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</si>
  <si>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</si>
  <si>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</si>
  <si>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</si>
  <si>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</si>
  <si>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</si>
  <si>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</si>
  <si>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</si>
  <si>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</si>
  <si>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</si>
  <si>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</si>
  <si>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</si>
  <si>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</si>
  <si>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</si>
  <si>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</si>
  <si>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</si>
  <si>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</si>
  <si>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</si>
  <si>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</si>
  <si>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</si>
  <si>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</si>
  <si>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</si>
  <si>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</si>
  <si>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</si>
  <si>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</si>
  <si>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</si>
  <si>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</si>
  <si>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</si>
  <si>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</si>
  <si>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</si>
  <si>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</si>
  <si>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</si>
  <si>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</si>
  <si>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</si>
  <si>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</si>
  <si>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</si>
  <si>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</si>
  <si>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</si>
  <si>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</si>
  <si>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</si>
  <si>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</si>
  <si>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</si>
  <si>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</si>
  <si>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</si>
  <si>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</si>
  <si>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</si>
  <si>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</si>
  <si>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</si>
  <si>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</si>
  <si>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</si>
  <si>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</si>
  <si>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</si>
  <si>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</si>
  <si>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</si>
  <si>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</si>
  <si>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</si>
  <si>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</si>
  <si>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</si>
  <si>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</si>
  <si>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</si>
  <si>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</si>
  <si>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</si>
  <si>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</si>
  <si>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</si>
  <si>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</si>
  <si>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</si>
  <si>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</si>
  <si>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</si>
  <si>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</si>
  <si>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</si>
  <si>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</si>
  <si>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</si>
  <si>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</si>
  <si>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</si>
  <si>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</si>
  <si>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</si>
  <si>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</si>
  <si>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</si>
  <si>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</si>
  <si>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</si>
  <si>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</si>
  <si>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</si>
  <si>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</si>
  <si>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</si>
  <si>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</si>
  <si>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</si>
  <si>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</si>
  <si>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</si>
  <si>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</si>
  <si>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</si>
  <si>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</si>
  <si>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</si>
  <si>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</si>
  <si>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</si>
  <si>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</si>
  <si>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</si>
  <si>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</si>
  <si>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</si>
  <si>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</si>
  <si>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</si>
  <si>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</si>
  <si>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</si>
  <si>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</si>
  <si>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</si>
  <si>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</si>
  <si>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</si>
  <si>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</si>
  <si>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</si>
  <si>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</si>
  <si>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</si>
  <si>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</si>
  <si>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</si>
  <si>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</si>
  <si>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</si>
  <si>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</si>
  <si>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</si>
  <si>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</si>
  <si>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</si>
  <si>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</si>
  <si>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</si>
  <si>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</si>
  <si>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</si>
  <si>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</si>
  <si>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</si>
  <si>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</si>
  <si>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</si>
  <si>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</si>
  <si>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</si>
  <si>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</si>
  <si>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</si>
  <si>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</si>
  <si>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</si>
  <si>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</si>
  <si>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</si>
  <si>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</si>
  <si>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</si>
  <si>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</si>
  <si>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</si>
  <si>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</si>
  <si>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</si>
  <si>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</si>
  <si>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</si>
  <si>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</si>
  <si>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</si>
  <si>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</si>
  <si>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</si>
  <si>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</si>
  <si>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</si>
  <si>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</si>
  <si>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</si>
  <si>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</si>
  <si>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</si>
  <si>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</si>
  <si>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</si>
  <si>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</si>
  <si>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</si>
  <si>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</si>
  <si>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</si>
  <si>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</si>
  <si>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</si>
  <si>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</si>
  <si>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</si>
  <si>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</si>
  <si>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</si>
  <si>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</si>
  <si>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</si>
  <si>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</si>
  <si>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</si>
  <si>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</si>
  <si>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</si>
  <si>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</si>
  <si>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</si>
  <si>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</si>
  <si>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</si>
  <si>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</si>
  <si>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</si>
  <si>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</si>
  <si>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</si>
  <si>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</si>
  <si>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</si>
  <si>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</si>
  <si>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</si>
  <si>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</si>
  <si>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</si>
  <si>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</si>
  <si>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</si>
  <si>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</si>
  <si>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</si>
  <si>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</si>
  <si>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</si>
  <si>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</si>
  <si>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</si>
  <si>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</si>
  <si>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</si>
  <si>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</si>
  <si>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</si>
  <si>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</si>
  <si>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</si>
  <si>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</si>
  <si>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</si>
  <si>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</si>
  <si>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</si>
  <si>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</si>
  <si>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</si>
  <si>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</si>
  <si>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</si>
  <si>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</si>
  <si>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</si>
  <si>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</si>
  <si>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</si>
  <si>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</si>
  <si>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</si>
  <si>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</si>
  <si>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</si>
  <si>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</si>
  <si>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</si>
  <si>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</si>
  <si>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</si>
  <si>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</si>
  <si>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</si>
  <si>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</si>
  <si>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</si>
  <si>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</si>
  <si>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</si>
  <si>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</si>
  <si>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</si>
  <si>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</si>
  <si>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</si>
  <si>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</si>
  <si>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</si>
  <si>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</si>
  <si>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</si>
  <si>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</si>
  <si>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</si>
  <si>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</si>
  <si>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</si>
  <si>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</si>
  <si>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</si>
  <si>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</si>
  <si>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</si>
  <si>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</si>
  <si>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</si>
  <si>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</si>
  <si>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</si>
  <si>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</si>
  <si>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</si>
  <si>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</si>
  <si>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</si>
  <si>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</si>
  <si>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</si>
  <si>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</si>
  <si>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</si>
  <si>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</si>
  <si>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</si>
  <si>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</si>
  <si>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</si>
  <si>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</si>
  <si>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</si>
  <si>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</si>
  <si>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</si>
  <si>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</si>
  <si>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</si>
  <si>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</si>
  <si>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</si>
  <si>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</si>
  <si>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</si>
  <si>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</si>
  <si>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</si>
  <si>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</si>
  <si>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</si>
  <si>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</si>
  <si>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</si>
  <si>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</si>
  <si>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</si>
  <si>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</si>
  <si>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</si>
  <si>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</si>
  <si>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</si>
  <si>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</si>
  <si>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</si>
  <si>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</si>
  <si>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</si>
  <si>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</si>
  <si>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</si>
  <si>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</si>
  <si>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</si>
  <si>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</si>
  <si>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</si>
  <si>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</si>
  <si>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</si>
  <si>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</si>
  <si>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</si>
  <si>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</si>
  <si>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</si>
  <si>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</si>
  <si>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</si>
  <si>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</si>
  <si>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</si>
  <si>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</si>
  <si>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</si>
  <si>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</si>
  <si>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</si>
  <si>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</si>
  <si>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</si>
  <si>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</si>
  <si>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</si>
  <si>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</si>
  <si>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</si>
  <si>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</si>
  <si>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</si>
  <si>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</si>
  <si>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</si>
  <si>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</si>
  <si>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</si>
  <si>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</si>
  <si>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</si>
  <si>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</si>
  <si>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</si>
  <si>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</si>
  <si>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</si>
  <si>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</si>
  <si>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</si>
  <si>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</si>
  <si>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</si>
  <si>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</si>
  <si>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</si>
  <si>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</si>
  <si>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</si>
  <si>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</si>
  <si>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</si>
  <si>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</si>
  <si>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</si>
  <si>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</si>
  <si>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</si>
  <si>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</si>
  <si>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</si>
  <si>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</si>
  <si>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</si>
  <si>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</si>
  <si>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</si>
  <si>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</si>
  <si>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</si>
  <si>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</si>
  <si>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</si>
  <si>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</si>
  <si>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</si>
  <si>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</si>
  <si>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</si>
  <si>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</si>
  <si>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</si>
  <si>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</si>
  <si>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</si>
  <si>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</si>
  <si>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</si>
  <si>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</si>
  <si>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</si>
  <si>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</si>
  <si>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</si>
  <si>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</si>
  <si>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</si>
  <si>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</si>
  <si>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</si>
  <si>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</si>
  <si>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</si>
  <si>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</si>
  <si>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</si>
  <si>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</si>
  <si>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</si>
  <si>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</si>
  <si>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</si>
  <si>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</si>
  <si>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</si>
  <si>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</si>
  <si>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</si>
  <si>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</si>
  <si>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</si>
  <si>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</si>
  <si>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</si>
  <si>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</si>
  <si>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</si>
  <si>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</si>
  <si>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</si>
  <si>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</si>
  <si>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</si>
  <si>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</si>
  <si>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</si>
  <si>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</si>
  <si>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</si>
  <si>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</si>
  <si>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</si>
  <si>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</si>
  <si>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</si>
  <si>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</si>
  <si>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</si>
  <si>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</si>
  <si>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</si>
  <si>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</si>
  <si>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</si>
  <si>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</si>
  <si>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</si>
  <si>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</si>
  <si>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</si>
  <si>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</si>
  <si>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</si>
  <si>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</si>
  <si>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</si>
  <si>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</si>
  <si>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</si>
  <si>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</si>
  <si>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</si>
  <si>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</si>
  <si>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</si>
  <si>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</si>
  <si>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</si>
  <si>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</si>
  <si>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</si>
  <si>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</si>
  <si>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</si>
  <si>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</si>
  <si>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</si>
  <si>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</si>
  <si>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</si>
  <si>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</si>
  <si>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</si>
  <si>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</si>
  <si>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</si>
  <si>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</si>
  <si>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</si>
  <si>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</si>
  <si>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</si>
  <si>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</si>
  <si>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</si>
  <si>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</si>
  <si>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</si>
  <si>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</si>
  <si>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</si>
  <si>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</si>
  <si>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</si>
  <si>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</si>
  <si>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</si>
  <si>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</si>
  <si>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</si>
  <si>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</si>
  <si>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</si>
  <si>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</si>
  <si>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</si>
  <si>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</si>
  <si>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</si>
  <si>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</si>
  <si>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</si>
  <si>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</si>
  <si>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</si>
  <si>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</si>
  <si>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</si>
  <si>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</si>
  <si>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</si>
  <si>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</si>
  <si>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</si>
  <si>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</si>
  <si>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</si>
  <si>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</si>
  <si>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</si>
  <si>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</si>
  <si>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</si>
  <si>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</si>
  <si>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</si>
  <si>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</si>
  <si>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</si>
  <si>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</si>
  <si>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</si>
  <si>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</si>
  <si>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</si>
  <si>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</si>
  <si>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</si>
  <si>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</si>
  <si>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</si>
  <si>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</si>
  <si>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</si>
  <si>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</si>
  <si>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</si>
  <si>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</si>
  <si>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</si>
  <si>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</si>
  <si>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</si>
  <si>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</si>
  <si>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</si>
  <si>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</si>
  <si>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</si>
  <si>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</si>
  <si>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</si>
  <si>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</si>
  <si>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</si>
  <si>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</si>
  <si>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</si>
  <si>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</si>
  <si>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</si>
  <si>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</si>
  <si>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</si>
  <si>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</si>
  <si>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</si>
  <si>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</si>
  <si>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</si>
  <si>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</si>
  <si>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</si>
  <si>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</si>
  <si>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</si>
  <si>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</si>
  <si>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</si>
  <si>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</si>
  <si>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</si>
  <si>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</si>
  <si>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</si>
  <si>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</si>
  <si>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</si>
  <si>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</si>
  <si>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</si>
  <si>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</si>
  <si>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</si>
  <si>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</si>
  <si>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</si>
  <si>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</si>
  <si>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</si>
  <si>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</si>
  <si>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</si>
  <si>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</si>
  <si>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</si>
  <si>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</si>
  <si>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</si>
  <si>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</si>
  <si>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</si>
  <si>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</si>
  <si>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</si>
  <si>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</si>
  <si>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</si>
  <si>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</si>
  <si>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</si>
  <si>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</si>
  <si>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</si>
  <si>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</si>
  <si>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</si>
  <si>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</si>
  <si>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</si>
  <si>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</si>
  <si>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</si>
  <si>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</si>
  <si>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</si>
  <si>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</si>
  <si>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</si>
  <si>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</si>
  <si>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</si>
  <si>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</si>
  <si>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</si>
  <si>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</si>
  <si>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</si>
  <si>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</si>
  <si>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</si>
  <si>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</si>
  <si>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</si>
  <si>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</si>
  <si>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</si>
  <si>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</si>
  <si>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</si>
  <si>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</si>
  <si>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</si>
  <si>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</si>
  <si>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</si>
  <si>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</si>
  <si>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</si>
  <si>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</si>
  <si>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</si>
  <si>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</si>
  <si>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</si>
  <si>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</si>
  <si>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</si>
  <si>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</si>
  <si>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</si>
  <si>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</si>
  <si>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</si>
  <si>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</si>
  <si>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</si>
  <si>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</si>
  <si>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</si>
  <si>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</si>
  <si>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</si>
  <si>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</si>
  <si>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</si>
  <si>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</si>
  <si>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</si>
  <si>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</si>
  <si>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</si>
  <si>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</si>
  <si>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</si>
  <si>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</si>
  <si>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</si>
  <si>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</si>
  <si>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</si>
  <si>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</si>
  <si>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</si>
  <si>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</si>
  <si>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</si>
  <si>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</si>
  <si>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</si>
  <si>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</si>
  <si>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</si>
  <si>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</si>
  <si>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</si>
  <si>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</si>
  <si>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</si>
  <si>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</si>
  <si>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</si>
  <si>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</si>
  <si>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</si>
  <si>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</si>
  <si>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</si>
  <si>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</si>
  <si>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</si>
  <si>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</si>
  <si>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</si>
  <si>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</si>
  <si>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</si>
  <si>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</si>
  <si>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</si>
  <si>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</si>
  <si>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</si>
  <si>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</si>
  <si>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</si>
  <si>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</si>
  <si>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</si>
  <si>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</si>
  <si>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</si>
  <si>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</si>
  <si>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</si>
  <si>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</si>
  <si>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</si>
  <si>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</si>
  <si>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</si>
  <si>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</si>
  <si>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</si>
  <si>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</si>
  <si>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</si>
  <si>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</si>
  <si>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</si>
  <si>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</si>
  <si>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</si>
  <si>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</si>
  <si>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</si>
  <si>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</si>
  <si>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</si>
  <si>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</si>
  <si>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</si>
  <si>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</si>
  <si>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</si>
  <si>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</si>
  <si>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</si>
  <si>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</si>
  <si>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</si>
  <si>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</si>
  <si>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</si>
  <si>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</si>
  <si>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</si>
  <si>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</si>
  <si>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</si>
  <si>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</si>
  <si>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</si>
  <si>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</si>
  <si>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</si>
  <si>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</si>
  <si>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</si>
  <si>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</si>
  <si>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</si>
  <si>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</si>
  <si>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</si>
  <si>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</si>
  <si>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</si>
  <si>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</si>
  <si>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</si>
  <si>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</si>
  <si>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</si>
  <si>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</si>
  <si>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</si>
  <si>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</si>
  <si>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</si>
  <si>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</si>
  <si>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</si>
  <si>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</si>
  <si>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</si>
  <si>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</si>
  <si>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</si>
  <si>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</si>
  <si>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</si>
  <si>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</si>
  <si>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</si>
  <si>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</si>
  <si>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</si>
  <si>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</si>
  <si>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</si>
  <si>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</si>
  <si>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</si>
  <si>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</si>
  <si>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</si>
  <si>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</si>
  <si>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</si>
  <si>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</si>
  <si>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</si>
  <si>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</si>
  <si>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</si>
  <si>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</si>
  <si>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</si>
  <si>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</si>
  <si>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</si>
  <si>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</si>
  <si>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</si>
  <si>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</si>
  <si>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</si>
  <si>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</si>
  <si>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</si>
  <si>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</si>
  <si>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</si>
  <si>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</si>
  <si>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</si>
  <si>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</si>
  <si>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</si>
  <si>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</si>
  <si>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</si>
  <si>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</si>
  <si>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</si>
  <si>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</si>
  <si>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</si>
  <si>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</si>
  <si>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</si>
  <si>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</si>
  <si>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</si>
  <si>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</si>
  <si>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</si>
  <si>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</si>
  <si>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</si>
  <si>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</si>
  <si>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</si>
  <si>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</si>
  <si>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</si>
  <si>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</si>
  <si>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</si>
  <si>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</si>
  <si>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</si>
  <si>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</si>
  <si>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</si>
  <si>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</si>
  <si>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</si>
  <si>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</si>
  <si>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</si>
  <si>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</si>
  <si>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</si>
  <si>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</si>
  <si>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</si>
  <si>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</si>
  <si>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</si>
  <si>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</si>
  <si>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</si>
  <si>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</si>
  <si>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</si>
  <si>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</si>
  <si>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</si>
  <si>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</si>
  <si>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</si>
  <si>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</si>
  <si>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</si>
  <si>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</si>
  <si>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</si>
  <si>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</si>
  <si>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</si>
  <si>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</si>
  <si>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</si>
  <si>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</si>
  <si>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</si>
  <si>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</si>
  <si>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</si>
  <si>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</si>
  <si>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</si>
  <si>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</si>
  <si>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</si>
  <si>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</si>
  <si>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</si>
  <si>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</si>
  <si>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</si>
  <si>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</si>
  <si>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</si>
  <si>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</si>
  <si>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</si>
  <si>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</si>
  <si>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</si>
  <si>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</si>
  <si>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</si>
  <si>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</si>
  <si>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</si>
  <si>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</si>
  <si>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</si>
  <si>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</si>
  <si>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</si>
  <si>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</si>
  <si>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</si>
  <si>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</si>
  <si>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</si>
  <si>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</si>
  <si>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</si>
  <si>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</si>
  <si>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</si>
  <si>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</si>
  <si>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</si>
  <si>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</si>
  <si>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</si>
  <si>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</si>
  <si>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</si>
  <si>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</si>
  <si>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</si>
  <si>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</si>
  <si>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</si>
  <si>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</si>
  <si>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</si>
  <si>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</si>
  <si>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</si>
  <si>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</si>
  <si>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</si>
  <si>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</si>
  <si>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</si>
  <si>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</si>
  <si>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</si>
  <si>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</si>
  <si>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</si>
  <si>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</si>
  <si>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</si>
  <si>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</si>
  <si>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</si>
  <si>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</si>
  <si>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</si>
  <si>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</si>
  <si>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</si>
  <si>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</si>
  <si>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</si>
  <si>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</si>
  <si>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</si>
  <si>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</si>
  <si>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</si>
  <si>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</si>
  <si>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</si>
  <si>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</si>
  <si>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</si>
  <si>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</si>
  <si>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</si>
  <si>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</si>
  <si>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</si>
  <si>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</si>
  <si>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</si>
  <si>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</si>
  <si>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</si>
  <si>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</si>
  <si>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</si>
  <si>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</si>
  <si>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</si>
  <si>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</si>
  <si>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</si>
  <si>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</si>
  <si>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</si>
  <si>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</si>
  <si>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</si>
  <si>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</si>
  <si>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</si>
  <si>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</si>
  <si>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</si>
  <si>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</si>
  <si>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</si>
  <si>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</si>
  <si>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</si>
  <si>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</si>
  <si>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</si>
  <si>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</si>
  <si>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</si>
  <si>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</si>
  <si>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</si>
  <si>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</si>
  <si>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</si>
  <si>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</si>
  <si>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</si>
  <si>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</si>
  <si>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</si>
  <si>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</si>
  <si>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</si>
  <si>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</si>
  <si>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</si>
  <si>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</si>
  <si>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</si>
  <si>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</si>
  <si>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</si>
  <si>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</si>
  <si>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</si>
  <si>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</si>
  <si>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</si>
  <si>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</si>
  <si>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</si>
  <si>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</si>
  <si>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</si>
  <si>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</si>
  <si>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</si>
  <si>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</si>
  <si>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</si>
  <si>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</si>
  <si>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</si>
  <si>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</si>
  <si>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</si>
  <si>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</si>
  <si>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</si>
  <si>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</si>
  <si>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</si>
  <si>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</si>
  <si>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</si>
  <si>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</si>
  <si>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</si>
  <si>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</si>
  <si>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</si>
  <si>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</si>
  <si>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</si>
  <si>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</si>
  <si>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</si>
  <si>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</si>
  <si>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</si>
  <si>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</si>
  <si>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</si>
  <si>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</si>
  <si>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</si>
  <si>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</si>
  <si>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</si>
  <si>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</si>
  <si>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</si>
  <si>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</si>
  <si>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</si>
  <si>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</si>
  <si>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</si>
  <si>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</si>
  <si>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</si>
  <si>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</si>
  <si>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</si>
  <si>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</si>
  <si>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</si>
  <si>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</si>
  <si>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</si>
  <si>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</si>
  <si>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</si>
  <si>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</si>
  <si>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</si>
  <si>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</si>
  <si>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</si>
  <si>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</si>
  <si>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</si>
  <si>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</si>
  <si>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</si>
  <si>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</si>
  <si>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</si>
  <si>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</si>
  <si>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</si>
  <si>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</si>
  <si>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</si>
  <si>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</si>
  <si>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</si>
  <si>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</si>
  <si>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</si>
  <si>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</si>
  <si>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</si>
  <si>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</si>
  <si>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</si>
  <si>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</si>
  <si>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</si>
  <si>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</si>
  <si>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</si>
  <si>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</si>
  <si>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</si>
  <si>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</si>
  <si>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</si>
  <si>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</si>
  <si>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</si>
  <si>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</si>
  <si>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</si>
  <si>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</si>
  <si>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</si>
  <si>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</si>
  <si>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</si>
  <si>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</si>
  <si>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</si>
  <si>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</si>
  <si>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</si>
  <si>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</si>
  <si>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</si>
  <si>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</si>
  <si>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</si>
  <si>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</si>
  <si>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</si>
  <si>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</si>
  <si>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</si>
  <si>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</si>
  <si>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</si>
  <si>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</si>
  <si>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</si>
  <si>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</si>
  <si>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</si>
  <si>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</si>
  <si>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</si>
  <si>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</si>
  <si>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</si>
  <si>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</si>
  <si>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</si>
  <si>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</si>
  <si>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</si>
  <si>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</si>
  <si>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</si>
  <si>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</si>
  <si>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</si>
  <si>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</si>
  <si>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</si>
  <si>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</si>
  <si>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</si>
  <si>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</si>
  <si>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</si>
  <si>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</si>
  <si>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</si>
  <si>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</si>
  <si>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</si>
  <si>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</si>
  <si>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</si>
  <si>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</si>
  <si>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</si>
  <si>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</si>
  <si>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</si>
  <si>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</si>
  <si>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</si>
  <si>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</si>
  <si>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</si>
  <si>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</si>
  <si>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</si>
  <si>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</si>
  <si>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</si>
  <si>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</si>
  <si>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</si>
  <si>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</si>
  <si>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</si>
  <si>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</si>
  <si>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</si>
  <si>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</si>
  <si>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</si>
  <si>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</si>
  <si>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</si>
  <si>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</si>
  <si>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</si>
  <si>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</si>
  <si>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</si>
  <si>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</si>
  <si>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</si>
  <si>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</si>
  <si>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</si>
  <si>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</si>
  <si>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</si>
  <si>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</si>
  <si>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</si>
  <si>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</si>
  <si>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</si>
  <si>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</si>
  <si>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</si>
  <si>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</si>
  <si>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</si>
  <si>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</si>
  <si>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</si>
  <si>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</si>
  <si>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</si>
  <si>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</si>
  <si>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</si>
  <si>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</si>
  <si>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</si>
  <si>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</si>
  <si>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</si>
  <si>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</si>
  <si>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</si>
  <si>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</si>
  <si>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</si>
  <si>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</si>
  <si>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</si>
  <si>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</si>
  <si>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</si>
  <si>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</si>
  <si>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</si>
  <si>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</si>
  <si>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</si>
  <si>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</si>
  <si>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</si>
  <si>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</si>
  <si>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</si>
  <si>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</si>
  <si>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</si>
  <si>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</si>
  <si>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</si>
  <si>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</si>
  <si>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</si>
  <si>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</si>
  <si>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</si>
  <si>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</si>
  <si>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</si>
  <si>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</si>
  <si>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</si>
  <si>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</si>
  <si>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</si>
  <si>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</si>
  <si>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</si>
  <si>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</si>
  <si>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</si>
  <si>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</si>
  <si>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</si>
  <si>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</si>
  <si>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</si>
  <si>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</si>
  <si>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</si>
  <si>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</si>
  <si>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</si>
  <si>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</si>
  <si>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</si>
  <si>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</si>
  <si>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</si>
  <si>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</si>
  <si>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</si>
  <si>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</si>
  <si>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</si>
  <si>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</si>
  <si>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</si>
  <si>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</si>
  <si>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</si>
  <si>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</si>
  <si>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</si>
  <si>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</si>
  <si>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</si>
  <si>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</si>
  <si>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</si>
  <si>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</si>
  <si>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</si>
  <si>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</si>
  <si>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</si>
  <si>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</si>
  <si>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</si>
  <si>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</si>
  <si>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</si>
  <si>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</si>
  <si>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</si>
  <si>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</si>
  <si>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</si>
  <si>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</si>
  <si>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</si>
  <si>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</si>
  <si>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</si>
  <si>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</si>
  <si>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</si>
  <si>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</si>
  <si>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</si>
  <si>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</si>
  <si>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</si>
  <si>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</si>
  <si>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</si>
  <si>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</si>
  <si>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</si>
  <si>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</si>
  <si>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</si>
  <si>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</si>
  <si>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</si>
  <si>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</si>
  <si>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</si>
  <si>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</si>
  <si>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</si>
  <si>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</si>
  <si>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</si>
  <si>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</si>
  <si>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</si>
  <si>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</si>
  <si>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</si>
  <si>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</si>
  <si>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</si>
  <si>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</si>
  <si>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</si>
  <si>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</si>
  <si>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</si>
  <si>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</si>
  <si>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</si>
  <si>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</si>
  <si>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</si>
  <si>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</si>
  <si>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</si>
  <si>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</si>
  <si>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</si>
  <si>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</si>
  <si>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</si>
  <si>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</si>
  <si>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</si>
  <si>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</si>
  <si>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</si>
  <si>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</si>
  <si>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</si>
  <si>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</si>
  <si>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</si>
  <si>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</si>
  <si>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</si>
  <si>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</si>
  <si>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</si>
  <si>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</si>
  <si>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</si>
  <si>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</si>
  <si>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</si>
  <si>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</si>
  <si>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</si>
  <si>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</si>
  <si>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</si>
  <si>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</si>
  <si>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</si>
  <si>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</si>
  <si>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</si>
  <si>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</si>
  <si>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</si>
  <si>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</si>
  <si>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</si>
  <si>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</si>
  <si>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</si>
  <si>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</si>
  <si>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</si>
  <si>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</si>
  <si>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</si>
  <si>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</si>
  <si>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</si>
  <si>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</si>
  <si>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</si>
  <si>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</si>
  <si>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</si>
  <si>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</si>
  <si>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</si>
  <si>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</si>
  <si>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</si>
  <si>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</si>
  <si>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</si>
  <si>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</si>
  <si>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</si>
  <si>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</si>
  <si>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</si>
  <si>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</si>
  <si>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</si>
  <si>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</si>
  <si>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</si>
  <si>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</si>
  <si>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</si>
  <si>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</si>
  <si>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</si>
  <si>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</si>
  <si>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</si>
  <si>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</si>
  <si>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</si>
  <si>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</si>
  <si>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</si>
  <si>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</si>
  <si>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</si>
  <si>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</si>
  <si>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</si>
  <si>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</si>
  <si>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</si>
  <si>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</si>
  <si>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</si>
  <si>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</si>
  <si>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</si>
  <si>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</si>
  <si>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</si>
  <si>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</si>
  <si>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</si>
  <si>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</si>
  <si>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</si>
  <si>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</si>
  <si>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</si>
  <si>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</si>
  <si>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</si>
  <si>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</si>
  <si>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</si>
  <si>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</si>
  <si>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</si>
  <si>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</si>
  <si>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</si>
  <si>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</si>
  <si>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</si>
  <si>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</si>
  <si>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</si>
  <si>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</si>
  <si>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</si>
  <si>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</si>
  <si>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</si>
  <si>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</si>
  <si>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</si>
  <si>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</si>
  <si>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</si>
  <si>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</si>
  <si>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</si>
  <si>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</si>
  <si>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</si>
  <si>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</si>
  <si>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</si>
  <si>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</si>
  <si>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</si>
  <si>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</si>
  <si>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</si>
  <si>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</si>
  <si>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</si>
  <si>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</si>
  <si>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</si>
  <si>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</si>
  <si>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</si>
  <si>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</si>
  <si>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</si>
  <si>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</si>
  <si>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</si>
  <si>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</si>
  <si>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</si>
  <si>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</si>
  <si>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</si>
  <si>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</si>
  <si>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</si>
  <si>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</si>
  <si>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</si>
  <si>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</si>
  <si>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</si>
  <si>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</si>
  <si>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</si>
  <si>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</si>
  <si>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</si>
  <si>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</si>
  <si>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</si>
  <si>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</si>
  <si>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</si>
  <si>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</si>
  <si>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</si>
  <si>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</si>
  <si>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</si>
  <si>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</si>
  <si>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</si>
  <si>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</si>
  <si>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</si>
  <si>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</si>
  <si>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</si>
  <si>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</si>
  <si>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</si>
  <si>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</si>
  <si>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</si>
  <si>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</si>
  <si>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</si>
  <si>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</si>
  <si>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</si>
  <si>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</si>
  <si>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</si>
  <si>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</si>
  <si>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</si>
  <si>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</si>
  <si>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</si>
  <si>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</si>
  <si>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</si>
  <si>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</si>
  <si>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</si>
  <si>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</si>
  <si>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</si>
  <si>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</si>
  <si>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</si>
  <si>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</si>
  <si>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</si>
  <si>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</si>
  <si>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</si>
  <si>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</si>
  <si>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</si>
  <si>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</si>
  <si>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</si>
  <si>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</si>
  <si>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</si>
  <si>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</si>
  <si>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</si>
  <si>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</si>
  <si>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</si>
  <si>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</si>
  <si>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</si>
  <si>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</si>
  <si>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</si>
  <si>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</si>
  <si>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</si>
  <si>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</si>
  <si>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</si>
  <si>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</si>
  <si>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</si>
  <si>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</si>
  <si>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</si>
  <si>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</si>
  <si>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</si>
  <si>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</si>
  <si>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</si>
  <si>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</si>
  <si>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</si>
  <si>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</si>
  <si>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</si>
  <si>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</si>
  <si>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</si>
  <si>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</si>
  <si>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</si>
  <si>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</si>
  <si>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</si>
  <si>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</si>
  <si>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</si>
  <si>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</si>
  <si>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</si>
  <si>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</si>
  <si>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</si>
  <si>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</si>
  <si>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</si>
  <si>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</si>
  <si>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</si>
  <si>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</si>
  <si>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</si>
  <si>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</si>
  <si>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</si>
  <si>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</si>
  <si>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</si>
  <si>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</si>
  <si>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</si>
  <si>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</si>
  <si>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</si>
  <si>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</si>
  <si>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</si>
  <si>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</si>
  <si>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</si>
  <si>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</si>
  <si>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</si>
  <si>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</si>
  <si>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</si>
  <si>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</si>
  <si>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</si>
  <si>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</si>
  <si>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</si>
  <si>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</si>
  <si>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</si>
  <si>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</si>
  <si>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</si>
  <si>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</si>
  <si>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</si>
  <si>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</si>
  <si>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</si>
  <si>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</si>
  <si>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</si>
  <si>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</si>
  <si>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</si>
  <si>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</si>
  <si>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</si>
  <si>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</si>
  <si>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</si>
  <si>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</si>
  <si>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</si>
  <si>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</si>
  <si>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</si>
  <si>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</si>
  <si>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</si>
  <si>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</si>
  <si>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</si>
  <si>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</si>
  <si>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</si>
  <si>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</si>
  <si>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</si>
  <si>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</si>
  <si>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</si>
  <si>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</si>
  <si>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</si>
  <si>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</si>
  <si>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</si>
  <si>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</si>
  <si>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</si>
  <si>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</si>
  <si>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</si>
  <si>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</si>
  <si>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</si>
  <si>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</si>
  <si>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</si>
  <si>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</si>
  <si>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</si>
  <si>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</si>
  <si>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</si>
  <si>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</si>
  <si>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</si>
  <si>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</si>
  <si>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</si>
  <si>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</si>
  <si>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</si>
  <si>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</si>
  <si>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</si>
  <si>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</si>
  <si>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</si>
  <si>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</si>
  <si>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</si>
  <si>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</si>
  <si>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</si>
  <si>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</si>
  <si>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</si>
  <si>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</si>
  <si>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</si>
  <si>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</si>
  <si>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</si>
  <si>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</si>
  <si>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</si>
  <si>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</si>
  <si>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</si>
  <si>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</si>
  <si>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</si>
  <si>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</si>
  <si>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</si>
  <si>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</si>
  <si>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</si>
  <si>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</si>
  <si>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</si>
  <si>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</si>
  <si>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</si>
  <si>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</si>
  <si>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</si>
  <si>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</si>
  <si>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</si>
  <si>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</si>
  <si>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</si>
  <si>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</si>
  <si>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</si>
  <si>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</si>
  <si>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</si>
  <si>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</si>
  <si>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</si>
  <si>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</si>
  <si>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</si>
  <si>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</si>
  <si>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</si>
  <si>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</si>
  <si>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</si>
  <si>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</si>
  <si>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</si>
  <si>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</si>
  <si>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</si>
  <si>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</si>
  <si>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</si>
  <si>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</si>
  <si>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</si>
  <si>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</si>
  <si>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</si>
  <si>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</si>
  <si>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</si>
  <si>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</si>
  <si>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</si>
  <si>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</si>
  <si>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</si>
  <si>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</si>
  <si>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</si>
  <si>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</si>
  <si>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</si>
  <si>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</si>
  <si>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</si>
  <si>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</si>
  <si>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</si>
  <si>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</si>
  <si>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</si>
  <si>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</si>
  <si>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</si>
  <si>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</si>
  <si>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</si>
  <si>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</si>
  <si>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</si>
  <si>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</si>
  <si>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</si>
  <si>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</si>
  <si>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</si>
  <si>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</si>
  <si>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</si>
  <si>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</si>
  <si>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</si>
  <si>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</si>
  <si>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</si>
  <si>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</si>
  <si>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</si>
  <si>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</si>
  <si>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</si>
  <si>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</si>
  <si>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</si>
  <si>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</si>
  <si>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</si>
  <si>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</si>
  <si>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</si>
  <si>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</si>
  <si>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</si>
  <si>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</si>
  <si>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</si>
  <si>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</si>
  <si>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</si>
  <si>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</si>
  <si>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</si>
  <si>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</si>
  <si>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</si>
  <si>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</si>
  <si>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</si>
  <si>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</si>
  <si>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</si>
  <si>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</si>
  <si>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</si>
  <si>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</si>
  <si>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</si>
  <si>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</si>
  <si>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</si>
  <si>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</si>
  <si>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</si>
  <si>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</si>
  <si>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</si>
  <si>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</si>
  <si>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</si>
  <si>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</si>
  <si>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</si>
  <si>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</si>
  <si>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</si>
  <si>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</si>
  <si>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</si>
  <si>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</si>
  <si>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</si>
  <si>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</si>
  <si>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</si>
  <si>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</si>
  <si>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</si>
  <si>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</si>
  <si>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</si>
  <si>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</si>
  <si>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</si>
  <si>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</si>
  <si>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</si>
  <si>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</si>
  <si>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</si>
  <si>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</si>
  <si>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</si>
  <si>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</si>
  <si>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</si>
  <si>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</si>
  <si>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</si>
  <si>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</si>
  <si>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</si>
  <si>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</si>
  <si>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</si>
  <si>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</si>
  <si>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</si>
  <si>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</si>
  <si>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</si>
  <si>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</si>
  <si>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</si>
  <si>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</si>
  <si>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</si>
  <si>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</si>
  <si>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</si>
  <si>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</si>
  <si>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</si>
  <si>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</si>
  <si>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</si>
  <si>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</si>
  <si>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</si>
  <si>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</si>
  <si>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</si>
  <si>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</si>
  <si>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</si>
  <si>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</si>
  <si>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</si>
  <si>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</si>
  <si>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</si>
  <si>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</si>
  <si>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</si>
  <si>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</si>
  <si>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</si>
  <si>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</si>
  <si>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</si>
  <si>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</si>
  <si>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</si>
  <si>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</si>
  <si>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</si>
  <si>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</si>
  <si>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</si>
  <si>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</si>
  <si>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</si>
  <si>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</si>
  <si>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</si>
  <si>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</si>
  <si>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</si>
  <si>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</si>
  <si>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</si>
  <si>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</si>
  <si>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</si>
  <si>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</si>
  <si>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</si>
  <si>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</si>
  <si>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</si>
  <si>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</si>
  <si>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</si>
  <si>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</si>
  <si>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</si>
  <si>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</si>
  <si>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</si>
  <si>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</si>
  <si>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</si>
  <si>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</si>
  <si>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</si>
  <si>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</si>
  <si>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</si>
  <si>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</si>
  <si>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</si>
  <si>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</si>
  <si>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</si>
  <si>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</si>
  <si>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</si>
  <si>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</si>
  <si>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</si>
  <si>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</si>
  <si>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</si>
  <si>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</si>
  <si>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</si>
  <si>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</si>
  <si>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</si>
  <si>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</si>
  <si>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</si>
  <si>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</si>
  <si>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</si>
  <si>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</si>
  <si>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</si>
  <si>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</si>
  <si>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</si>
  <si>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</si>
  <si>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</si>
  <si>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</si>
  <si>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</si>
  <si>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</si>
  <si>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</si>
  <si>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</si>
  <si>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</si>
  <si>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</si>
  <si>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</si>
  <si>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</si>
  <si>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</si>
  <si>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</si>
  <si>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</si>
  <si>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</si>
  <si>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</si>
  <si>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</si>
  <si>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</si>
  <si>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</si>
  <si>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</si>
  <si>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</si>
  <si>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</si>
  <si>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</si>
  <si>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</si>
  <si>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</si>
  <si>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</si>
  <si>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</si>
  <si>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</si>
  <si>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</si>
  <si>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</si>
  <si>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</si>
  <si>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</si>
  <si>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</si>
  <si>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</si>
  <si>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</si>
  <si>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</si>
  <si>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</si>
  <si>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</si>
  <si>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</si>
  <si>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</si>
  <si>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</si>
  <si>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</si>
  <si>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</si>
  <si>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</si>
  <si>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</si>
  <si>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</si>
  <si>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</si>
  <si>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</si>
  <si>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</si>
  <si>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</si>
  <si>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</si>
  <si>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</si>
  <si>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</si>
  <si>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</si>
  <si>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</si>
  <si>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</si>
  <si>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</si>
  <si>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</si>
  <si>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</si>
  <si>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</si>
  <si>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</si>
  <si>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</si>
  <si>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</si>
  <si>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</si>
  <si>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</si>
  <si>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</si>
  <si>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</si>
  <si>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</si>
  <si>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</si>
  <si>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</si>
  <si>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</si>
  <si>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</si>
  <si>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</si>
  <si>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</si>
  <si>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</si>
  <si>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</si>
  <si>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</si>
  <si>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</si>
  <si>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</si>
  <si>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</si>
  <si>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</si>
  <si>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</si>
  <si>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</si>
  <si>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</si>
  <si>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</si>
  <si>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</si>
  <si>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</si>
  <si>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</si>
  <si>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</si>
  <si>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</si>
  <si>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</si>
  <si>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</si>
  <si>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</si>
  <si>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</si>
  <si>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</si>
  <si>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</si>
  <si>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</si>
  <si>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</si>
  <si>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</si>
  <si>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</si>
  <si>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</si>
  <si>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</si>
  <si>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</si>
  <si>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</si>
  <si>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</si>
  <si>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</si>
  <si>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</si>
  <si>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</si>
  <si>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</si>
  <si>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</si>
  <si>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</si>
  <si>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</si>
  <si>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</si>
  <si>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</si>
  <si>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</si>
  <si>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</si>
  <si>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</si>
  <si>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</si>
  <si>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</si>
  <si>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</si>
  <si>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</si>
  <si>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</si>
  <si>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</si>
  <si>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</si>
  <si>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</si>
  <si>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</si>
  <si>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</si>
  <si>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</si>
  <si>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</si>
  <si>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</si>
  <si>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</si>
  <si>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</si>
  <si>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</si>
  <si>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</si>
  <si>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</si>
  <si>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</si>
  <si>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</si>
  <si>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</si>
  <si>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</si>
  <si>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</si>
  <si>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</si>
  <si>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</si>
  <si>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</si>
  <si>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</si>
  <si>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</si>
  <si>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</si>
  <si>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</si>
  <si>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</si>
  <si>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</si>
  <si>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</si>
  <si>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</si>
  <si>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</si>
  <si>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</si>
  <si>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</si>
  <si>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</si>
  <si>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</si>
  <si>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</si>
  <si>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</si>
  <si>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</si>
  <si>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</si>
  <si>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</si>
  <si>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</si>
  <si>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</si>
  <si>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</si>
  <si>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</si>
  <si>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</si>
  <si>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</si>
  <si>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</si>
  <si>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</si>
  <si>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</si>
  <si>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</si>
  <si>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</si>
  <si>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</si>
  <si>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</si>
  <si>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</si>
  <si>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</si>
  <si>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</si>
  <si>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</si>
  <si>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</si>
  <si>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</si>
  <si>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</si>
  <si>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</si>
  <si>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</si>
  <si>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</si>
  <si>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</si>
  <si>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</si>
  <si>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</si>
  <si>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</si>
  <si>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</si>
  <si>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</si>
  <si>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</si>
  <si>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</si>
  <si>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</si>
  <si>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</si>
  <si>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</si>
  <si>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</si>
  <si>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</si>
  <si>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</si>
  <si>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</si>
  <si>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</si>
  <si>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</si>
  <si>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</si>
  <si>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</si>
  <si>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</si>
  <si>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</si>
  <si>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</si>
  <si>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</si>
  <si>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</si>
  <si>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</si>
  <si>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</si>
  <si>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</si>
  <si>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</si>
  <si>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</si>
  <si>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</si>
  <si>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</si>
  <si>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</si>
  <si>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</si>
  <si>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</si>
  <si>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</si>
  <si>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</si>
  <si>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</si>
  <si>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</si>
  <si>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</si>
  <si>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</si>
  <si>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</si>
  <si>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</si>
  <si>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</si>
  <si>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</si>
  <si>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</si>
  <si>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</si>
  <si>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</si>
  <si>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</si>
  <si>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</si>
  <si>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</si>
  <si>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</si>
  <si>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</si>
  <si>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</si>
  <si>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</si>
  <si>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</si>
  <si>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</si>
  <si>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</si>
  <si>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</si>
  <si>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</si>
  <si>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</si>
  <si>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</si>
  <si>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</si>
  <si>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</si>
  <si>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</si>
  <si>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</si>
  <si>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</si>
  <si>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</si>
  <si>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</si>
  <si>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</si>
  <si>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</si>
  <si>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</si>
  <si>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</si>
  <si>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</si>
  <si>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</si>
  <si>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</si>
  <si>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</si>
  <si>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</si>
  <si>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</si>
  <si>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</si>
  <si>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</si>
  <si>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</si>
  <si>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</si>
  <si>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</si>
  <si>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</si>
  <si>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</si>
  <si>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</si>
  <si>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</si>
  <si>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</si>
  <si>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</si>
  <si>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</si>
  <si>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</si>
  <si>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</si>
  <si>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</si>
  <si>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</si>
  <si>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</si>
  <si>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</si>
  <si>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</si>
  <si>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</si>
  <si>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</si>
  <si>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</si>
  <si>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</si>
  <si>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</si>
  <si>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</si>
  <si>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</si>
  <si>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</si>
  <si>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</si>
  <si>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</si>
  <si>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</si>
  <si>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</si>
  <si>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</si>
  <si>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</si>
  <si>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</si>
  <si>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</si>
  <si>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</si>
  <si>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</si>
  <si>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</si>
  <si>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</si>
  <si>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</si>
  <si>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</si>
  <si>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</si>
  <si>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</si>
  <si>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</si>
  <si>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</si>
  <si>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</si>
  <si>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</si>
  <si>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</si>
  <si>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</si>
  <si>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</si>
  <si>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</si>
  <si>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</si>
  <si>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</si>
  <si>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</si>
  <si>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</si>
  <si>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</si>
  <si>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</si>
  <si>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</si>
  <si>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</si>
  <si>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</si>
  <si>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</si>
  <si>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</si>
  <si>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</si>
  <si>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</si>
  <si>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</si>
  <si>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</si>
  <si>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</si>
  <si>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</si>
  <si>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</si>
  <si>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</si>
  <si>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</si>
  <si>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</si>
  <si>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</si>
  <si>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</si>
  <si>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</si>
  <si>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</si>
  <si>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</si>
  <si>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</si>
  <si>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</si>
  <si>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</si>
  <si>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</si>
  <si>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</si>
  <si>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</si>
  <si>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</si>
  <si>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</si>
  <si>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</si>
  <si>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</si>
  <si>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</si>
  <si>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</si>
  <si>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</si>
  <si>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</si>
  <si>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</si>
  <si>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</si>
  <si>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</si>
  <si>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</si>
  <si>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</si>
  <si>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</si>
  <si>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</si>
  <si>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</si>
  <si>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</si>
  <si>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</si>
  <si>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</si>
  <si>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</si>
  <si>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</si>
  <si>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</si>
  <si>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</si>
  <si>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</si>
  <si>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</si>
  <si>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</si>
  <si>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</si>
  <si>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</si>
  <si>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</si>
  <si>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</si>
  <si>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</si>
  <si>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</si>
  <si>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</si>
  <si>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</si>
  <si>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</si>
  <si>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</si>
  <si>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</si>
  <si>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</si>
  <si>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</si>
  <si>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</si>
  <si>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</si>
  <si>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</si>
  <si>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</si>
  <si>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</si>
  <si>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</si>
  <si>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</si>
  <si>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</si>
  <si>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</si>
  <si>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</si>
  <si>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</si>
  <si>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</si>
  <si>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</si>
  <si>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</si>
  <si>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</si>
  <si>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</si>
  <si>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</si>
  <si>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</si>
  <si>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</si>
  <si>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</si>
  <si>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</si>
  <si>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</si>
  <si>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</si>
  <si>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</si>
  <si>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</si>
  <si>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</si>
  <si>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</si>
  <si>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</si>
  <si>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</si>
  <si>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</si>
  <si>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</si>
  <si>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</si>
  <si>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</si>
  <si>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</si>
  <si>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</si>
  <si>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</si>
  <si>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</si>
  <si>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</si>
  <si>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</si>
  <si>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</si>
  <si>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</si>
  <si>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</si>
  <si>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</si>
  <si>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</si>
  <si>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</si>
  <si>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</si>
  <si>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</si>
  <si>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</si>
  <si>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</si>
  <si>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</si>
  <si>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</si>
  <si>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</si>
  <si>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</si>
  <si>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</si>
  <si>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</si>
  <si>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</si>
  <si>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</si>
  <si>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</si>
  <si>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</si>
  <si>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</si>
  <si>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</si>
  <si>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</si>
  <si>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</si>
  <si>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</si>
  <si>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</si>
  <si>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</si>
  <si>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</si>
  <si>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</si>
  <si>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</si>
  <si>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</si>
  <si>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</si>
  <si>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</si>
  <si>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</si>
  <si>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</si>
  <si>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</si>
  <si>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</si>
  <si>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</si>
  <si>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</si>
  <si>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</si>
  <si>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</si>
  <si>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</si>
  <si>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</si>
  <si>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</si>
  <si>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</si>
  <si>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</si>
  <si>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</si>
  <si>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</si>
  <si>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</si>
  <si>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</si>
  <si>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</si>
  <si>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</si>
  <si>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</si>
  <si>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</si>
  <si>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</si>
  <si>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</si>
  <si>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</si>
  <si>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</si>
  <si>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</si>
  <si>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</si>
  <si>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</si>
  <si>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</si>
  <si>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</si>
  <si>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</si>
  <si>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</si>
  <si>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</si>
  <si>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</si>
  <si>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</si>
  <si>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</si>
  <si>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</si>
  <si>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</si>
  <si>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</si>
  <si>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</si>
  <si>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</si>
  <si>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</si>
  <si>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</si>
  <si>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</si>
  <si>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</si>
  <si>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</si>
  <si>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</si>
  <si>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</si>
  <si>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</si>
  <si>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</si>
  <si>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</si>
  <si>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</si>
  <si>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</si>
  <si>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</si>
  <si>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</si>
  <si>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</si>
  <si>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</si>
  <si>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</si>
  <si>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</si>
  <si>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</si>
  <si>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</si>
  <si>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</si>
  <si>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</si>
  <si>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</si>
  <si>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</si>
  <si>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</si>
  <si>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</si>
  <si>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</si>
  <si>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</si>
  <si>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</si>
  <si>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</si>
  <si>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</si>
  <si>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</si>
  <si>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</si>
  <si>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</si>
  <si>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</si>
  <si>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</si>
  <si>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</si>
  <si>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</si>
  <si>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</si>
  <si>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</si>
  <si>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</si>
  <si>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</si>
  <si>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</si>
  <si>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</si>
  <si>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</si>
  <si>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</si>
  <si>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</si>
  <si>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</si>
  <si>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</si>
  <si>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</si>
  <si>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</si>
  <si>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</si>
  <si>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</si>
  <si>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</si>
  <si>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</si>
  <si>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</si>
  <si>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</si>
  <si>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</si>
  <si>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</si>
  <si>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</si>
  <si>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</si>
  <si>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</si>
  <si>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</si>
  <si>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</si>
  <si>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</si>
  <si>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</si>
  <si>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</si>
  <si>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</si>
  <si>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</si>
  <si>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</si>
  <si>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</si>
  <si>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</si>
  <si>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</si>
  <si>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</si>
  <si>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</si>
  <si>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</si>
  <si>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</si>
  <si>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</si>
  <si>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</si>
  <si>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</si>
  <si>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</si>
  <si>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</si>
  <si>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</si>
  <si>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</si>
  <si>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</si>
  <si>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</si>
  <si>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</si>
  <si>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</si>
  <si>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</si>
  <si>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</si>
  <si>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</si>
  <si>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</si>
  <si>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</si>
  <si>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</si>
  <si>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</si>
  <si>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</si>
  <si>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</si>
  <si>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</si>
  <si>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</si>
  <si>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</si>
  <si>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</si>
  <si>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</si>
  <si>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</si>
  <si>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</si>
  <si>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</si>
  <si>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</si>
  <si>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</si>
  <si>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</si>
  <si>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</si>
  <si>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</si>
  <si>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</si>
  <si>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</si>
  <si>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</si>
  <si>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</si>
  <si>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</si>
  <si>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</si>
  <si>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</si>
  <si>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</si>
  <si>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</si>
  <si>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</si>
  <si>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</si>
  <si>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</si>
  <si>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</si>
  <si>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</si>
  <si>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</si>
  <si>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</si>
  <si>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</si>
  <si>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</si>
  <si>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</si>
  <si>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</si>
  <si>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</si>
  <si>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</si>
  <si>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</si>
  <si>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</si>
  <si>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</si>
  <si>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</si>
  <si>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</si>
  <si>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</si>
  <si>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</si>
  <si>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</si>
  <si>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</si>
  <si>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</si>
  <si>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</si>
  <si>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</si>
  <si>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</si>
  <si>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</si>
  <si>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</si>
  <si>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</si>
  <si>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</si>
  <si>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</si>
  <si>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</si>
  <si>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</si>
  <si>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</si>
  <si>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</si>
  <si>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</si>
  <si>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</si>
  <si>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</si>
  <si>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</si>
  <si>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</si>
  <si>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</si>
  <si>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</si>
  <si>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</si>
  <si>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</si>
  <si>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</si>
  <si>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</si>
  <si>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</si>
  <si>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</si>
  <si>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</si>
  <si>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</si>
  <si>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</si>
  <si>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</si>
  <si>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</si>
  <si>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</si>
  <si>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</si>
  <si>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</si>
  <si>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</si>
  <si>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</si>
  <si>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</si>
  <si>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</si>
  <si>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</si>
  <si>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</si>
  <si>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</si>
  <si>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</si>
  <si>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</si>
  <si>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</si>
  <si>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</si>
  <si>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</si>
  <si>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</si>
  <si>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</si>
  <si>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</si>
  <si>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</si>
  <si>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</si>
  <si>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</si>
  <si>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</si>
  <si>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</si>
  <si>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</si>
  <si>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</si>
  <si>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</si>
  <si>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</si>
  <si>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</si>
  <si>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</si>
  <si>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</si>
  <si>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</si>
  <si>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</si>
  <si>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</si>
  <si>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</si>
  <si>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</si>
  <si>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</si>
  <si>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</si>
  <si>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</si>
  <si>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</si>
  <si>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</si>
  <si>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</si>
  <si>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</si>
  <si>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</si>
  <si>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</si>
  <si>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</si>
  <si>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</si>
  <si>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</si>
  <si>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</si>
  <si>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</si>
  <si>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</si>
  <si>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</si>
  <si>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</si>
  <si>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</si>
  <si>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</si>
  <si>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</si>
  <si>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</si>
  <si>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</si>
  <si>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</si>
  <si>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</si>
  <si>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</si>
  <si>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</si>
  <si>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</si>
  <si>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</si>
  <si>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</si>
  <si>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</si>
  <si>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</si>
  <si>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</si>
  <si>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</si>
  <si>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</si>
  <si>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</si>
  <si>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</si>
  <si>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</si>
  <si>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</si>
  <si>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</si>
  <si>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</si>
  <si>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</si>
  <si>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</si>
  <si>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</si>
  <si>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</si>
  <si>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</si>
  <si>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</si>
  <si>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</si>
  <si>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</si>
  <si>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</si>
  <si>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</si>
  <si>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</si>
  <si>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</si>
  <si>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</si>
  <si>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</si>
  <si>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</si>
  <si>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</si>
  <si>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</si>
  <si>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</si>
  <si>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</si>
  <si>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</si>
  <si>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</si>
  <si>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</si>
  <si>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</si>
  <si>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</si>
  <si>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</si>
  <si>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</si>
  <si>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</si>
  <si>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</si>
  <si>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</si>
  <si>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</si>
  <si>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</si>
  <si>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</si>
  <si>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</si>
  <si>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</si>
  <si>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</si>
  <si>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</si>
  <si>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</si>
  <si>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</si>
  <si>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</si>
  <si>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</si>
  <si>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</si>
  <si>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</si>
  <si>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</si>
  <si>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</si>
  <si>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</si>
  <si>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</si>
  <si>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</si>
  <si>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</si>
  <si>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</si>
  <si>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</si>
  <si>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</si>
  <si>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</si>
  <si>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</si>
  <si>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</si>
  <si>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</si>
  <si>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</si>
  <si>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</si>
  <si>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</si>
  <si>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Count of Outcome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</si>
  <si>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</si>
  <si>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</si>
  <si>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</si>
  <si>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</si>
  <si>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</si>
  <si>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</si>
  <si>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</si>
  <si>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</si>
  <si>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</si>
  <si>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</si>
  <si>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</si>
  <si>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</si>
  <si>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</si>
  <si>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</si>
  <si>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</si>
  <si>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</si>
  <si>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</si>
  <si>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</si>
  <si>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</si>
  <si>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</si>
  <si>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</si>
  <si>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</si>
  <si>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</si>
  <si>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</si>
  <si>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</si>
  <si>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</si>
  <si>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</si>
  <si>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</si>
  <si>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</si>
  <si>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</si>
  <si>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</si>
  <si>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</si>
  <si>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</si>
  <si>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</si>
  <si>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</si>
  <si>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</si>
  <si>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</si>
  <si>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</si>
  <si>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</si>
  <si>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</si>
  <si>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</si>
  <si>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</si>
  <si>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</si>
  <si>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</si>
  <si>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</si>
  <si>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</si>
  <si>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</si>
  <si>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</si>
  <si>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</si>
  <si>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</si>
  <si>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</si>
  <si>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</si>
  <si>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</si>
  <si>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</si>
  <si>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</si>
  <si>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</si>
  <si>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</si>
  <si>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</si>
  <si>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Duration</t>
  </si>
  <si>
    <t>1000 to 4999</t>
  </si>
  <si>
    <t>5000 to 9999</t>
  </si>
  <si>
    <t>10000 to 14999</t>
  </si>
  <si>
    <t>15000 to 19999</t>
  </si>
  <si>
    <t>20000 to 24999</t>
  </si>
  <si>
    <t>30000 to 34999</t>
  </si>
  <si>
    <t>25000 to 29999</t>
  </si>
  <si>
    <t>35000 to 39999</t>
  </si>
  <si>
    <t>40000 to 44999</t>
  </si>
  <si>
    <t>45000 to 49999</t>
  </si>
  <si>
    <t>Less Than 1000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</si>
  <si>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</si>
  <si>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</si>
  <si>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</si>
  <si>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</si>
  <si>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</si>
  <si>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</si>
  <si>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Precentage Successful</t>
  </si>
  <si>
    <t>Precentage Failed</t>
  </si>
  <si>
    <t>Precentage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</si>
</sst>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[StarterBook_NM.xlsx]SubCategoryPivot!PivotTable1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SubCategoryPivot!$B$6:$B$47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D1-40A7-9C92-4951547C6335}"/>
            </c:ext>
          </c:extLst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SubCategoryPivot!$C$6:$C$47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D1-40A7-9C92-4951547C6335}"/>
            </c:ext>
          </c:extLst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SubCategoryPivot!$D$6:$D$47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D1-40A7-9C92-4951547C6335}"/>
            </c:ext>
          </c:extLst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SubCategoryPivot!$E$6:$E$47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D1-40A7-9C92-4951547C6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011432"/>
        <c:axId val="471010448"/>
      </c:barChart>
      <c:catAx>
        <c:axId val="471011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010448"/>
        <c:crosses val="autoZero"/>
        <c:auto val="1"/>
        <c:lblAlgn val="ctr"/>
        <c:lblOffset val="100"/>
        <c:noMultiLvlLbl val="0"/>
      </c:catAx>
      <c:valAx>
        <c:axId val="47101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01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[StarterBook_NM.xlsx]CategoryPivot!PivotTable1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4-4BAC-BB7B-F679EDFAA9FC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4-4BAC-BB7B-F679EDFAA9FC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4-4BAC-BB7B-F679EDFAA9FC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B4-4BAC-BB7B-F679EDFAA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011432"/>
        <c:axId val="471010448"/>
      </c:barChart>
      <c:catAx>
        <c:axId val="471011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010448"/>
        <c:crosses val="autoZero"/>
        <c:auto val="1"/>
        <c:lblAlgn val="ctr"/>
        <c:lblOffset val="100"/>
        <c:noMultiLvlLbl val="0"/>
      </c:catAx>
      <c:valAx>
        <c:axId val="47101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01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[StarterBook_NM.xlsx]StatePivot!PivotTable3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StatePivot!$A$6:$A$18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StatePivot!$B$6:$B$18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A5-4033-B32D-49361A381FF9}"/>
            </c:ext>
          </c:extLst>
        </c:ser>
        <c:ser>
          <c:idx val="1"/>
          <c:order val="1"/>
          <c:tx>
            <c:strRef>
              <c:f>StatePivot!$C$4:$C$5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StatePivot!$A$6:$A$18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A5-4033-B32D-49361A381FF9}"/>
            </c:ext>
          </c:extLst>
        </c:ser>
        <c:ser>
          <c:idx val="2"/>
          <c:order val="2"/>
          <c:tx>
            <c:strRef>
              <c:f>StatePivot!$D$4:$D$5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A5-4033-B32D-49361A381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960872"/>
        <c:axId val="523961200"/>
      </c:lineChart>
      <c:catAx>
        <c:axId val="52396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61200"/>
        <c:crosses val="autoZero"/>
        <c:auto val="1"/>
        <c:lblAlgn val="ctr"/>
        <c:lblOffset val="100"/>
        <c:noMultiLvlLbl val="0"/>
      </c:catAx>
      <c:valAx>
        <c:axId val="5239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6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Bonus!$G$3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Bonus!$B$4:$B$14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Bonus!$G$4:$G$14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D-48F1-8BED-0905C1F0DD95}"/>
            </c:ext>
          </c:extLst>
        </c:ser>
        <c:ser>
          <c:idx val="1"/>
          <c:order val="1"/>
          <c:tx>
            <c:strRef>
              <c:f>Bonus!$H$3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Bonus!$B$4:$B$14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Bonus!$H$4:$H$14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D-48F1-8BED-0905C1F0DD95}"/>
            </c:ext>
          </c:extLst>
        </c:ser>
        <c:ser>
          <c:idx val="2"/>
          <c:order val="2"/>
          <c:tx>
            <c:strRef>
              <c:f>Bonus!$I$3</c:f>
              <c:strCache>
                <c:ptCount val="1"/>
                <c:pt idx="0">
                  <c:v>Precentage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Bonus!$B$4:$B$14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Bonus!$I$4:$I$14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D-48F1-8BED-0905C1F0D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25968"/>
        <c:axId val="90728592"/>
      </c:lineChart>
      <c:catAx>
        <c:axId val="9072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28592"/>
        <c:crosses val="autoZero"/>
        <c:auto val="0"/>
        <c:lblAlgn val="ctr"/>
        <c:lblOffset val="100"/>
        <c:noMultiLvlLbl val="0"/>
      </c:catAx>
      <c:valAx>
        <c:axId val="907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2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AA93E-16C5-4E14-B039-8DC7FE74F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0</xdr:colOff>
      <xdr:row>14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9AE1EF-0517-427E-8F0C-1DB0C4213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13</xdr:col>
      <xdr:colOff>0</xdr:colOff>
      <xdr:row>14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71A132-EFE0-46C8-A2C2-145D79103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1404257</xdr:colOff>
      <xdr:row>15</xdr:row>
      <xdr:rowOff>168728</xdr:rowOff>
    </xdr:from>
    <xdr:to>
      <xdr:col>9</xdr:col>
      <xdr:colOff>0</xdr:colOff>
      <xdr:row>30</xdr:row>
      <xdr:rowOff>136071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46915E-B7EC-48B4-B278-E898C81E2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8gre" refreshedDate="43412.75359375" createdVersion="6" refreshedVersion="6" minRefreshableVersion="3" recordCount="4114" xr:uid="{0375BBE1-95FA-430E-BFBC-4009A690BF67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8gre" refreshedDate="43412.787560069446" createdVersion="6" refreshedVersion="6" minRefreshableVersion="3" recordCount="4114" xr:uid="{3709D000-7296-4D09-8660-5DB5E658711A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3DAB2-24F1-4B2F-92D0-A3CC507E3AF3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8" format="3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8" format="3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8" format="3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8" format="3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3BBCF-CE76-40A7-B919-47A6F54CC85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A3DCA-17A6-40B3-B09D-7FFCB8ED556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3FAD4-6BD4-4CBA-9123-48A16BA13F6E}">
  <dimension ref="A1:F47"/>
  <sheetViews>
    <sheetView topLeftCell="C1" workbookViewId="0">
      <selection activeCell="G3" sqref="G3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8.15234375" bestFit="1" customWidth="1"/>
    <col min="4" max="4" width="5.4609375" bestFit="1" customWidth="1"/>
    <col min="5" max="5" width="3.69140625" bestFit="1" customWidth="1"/>
    <col min="6" max="6" width="10.69140625" bestFit="1" customWidth="1"/>
  </cols>
  <sheetData>
    <row r="1" spans="1:6" x14ac:dyDescent="0.4">
      <c r="A1" s="6" t="s">
        <v>8223</v>
      </c>
      <c r="B1" t="s">
        <v>8324</v>
      </c>
    </row>
    <row r="2" spans="1:6" x14ac:dyDescent="0.4">
      <c r="A2" s="6" t="s">
        <v>8366</v>
      </c>
      <c r="B2" t="s">
        <v>8324</v>
      </c>
    </row>
    <row r="4" spans="1:6" x14ac:dyDescent="0.4">
      <c r="A4" s="6" t="s">
        <v>8322</v>
      </c>
      <c r="B4" s="6" t="s">
        <v>8321</v>
      </c>
    </row>
    <row r="5" spans="1:6" x14ac:dyDescent="0.4">
      <c r="A5" s="6" t="s">
        <v>8310</v>
      </c>
      <c r="B5" t="s">
        <v>8219</v>
      </c>
      <c r="C5" t="s">
        <v>8220</v>
      </c>
      <c r="D5" t="s">
        <v>8221</v>
      </c>
      <c r="E5" t="s">
        <v>8222</v>
      </c>
      <c r="F5" t="s">
        <v>8320</v>
      </c>
    </row>
    <row r="6" spans="1:6" x14ac:dyDescent="0.4">
      <c r="A6" s="7" t="s">
        <v>8349</v>
      </c>
      <c r="B6" s="8">
        <v>694</v>
      </c>
      <c r="C6" s="8"/>
      <c r="D6" s="8">
        <v>353</v>
      </c>
      <c r="E6" s="8">
        <v>19</v>
      </c>
      <c r="F6" s="8">
        <v>1066</v>
      </c>
    </row>
    <row r="7" spans="1:6" x14ac:dyDescent="0.4">
      <c r="A7" s="7" t="s">
        <v>8353</v>
      </c>
      <c r="B7" s="8">
        <v>260</v>
      </c>
      <c r="C7" s="8"/>
      <c r="D7" s="8"/>
      <c r="E7" s="8"/>
      <c r="F7" s="8">
        <v>260</v>
      </c>
    </row>
    <row r="8" spans="1:6" x14ac:dyDescent="0.4">
      <c r="A8" s="7" t="s">
        <v>8363</v>
      </c>
      <c r="B8" s="8">
        <v>20</v>
      </c>
      <c r="C8" s="8">
        <v>60</v>
      </c>
      <c r="D8" s="8">
        <v>120</v>
      </c>
      <c r="E8" s="8"/>
      <c r="F8" s="8">
        <v>200</v>
      </c>
    </row>
    <row r="9" spans="1:6" x14ac:dyDescent="0.4">
      <c r="A9" s="7" t="s">
        <v>8358</v>
      </c>
      <c r="B9" s="8">
        <v>85</v>
      </c>
      <c r="C9" s="8">
        <v>17</v>
      </c>
      <c r="D9" s="8">
        <v>80</v>
      </c>
      <c r="E9" s="8">
        <v>5</v>
      </c>
      <c r="F9" s="8">
        <v>187</v>
      </c>
    </row>
    <row r="10" spans="1:6" x14ac:dyDescent="0.4">
      <c r="A10" s="7" t="s">
        <v>8330</v>
      </c>
      <c r="B10" s="8">
        <v>180</v>
      </c>
      <c r="C10" s="8"/>
      <c r="D10" s="8"/>
      <c r="E10" s="8"/>
      <c r="F10" s="8">
        <v>180</v>
      </c>
    </row>
    <row r="11" spans="1:6" x14ac:dyDescent="0.4">
      <c r="A11" s="7" t="s">
        <v>8347</v>
      </c>
      <c r="B11" s="8">
        <v>103</v>
      </c>
      <c r="C11" s="8"/>
      <c r="D11" s="8">
        <v>57</v>
      </c>
      <c r="E11" s="8"/>
      <c r="F11" s="8">
        <v>160</v>
      </c>
    </row>
    <row r="12" spans="1:6" x14ac:dyDescent="0.4">
      <c r="A12" s="7" t="s">
        <v>8364</v>
      </c>
      <c r="B12" s="8"/>
      <c r="C12" s="8">
        <v>100</v>
      </c>
      <c r="D12" s="8">
        <v>60</v>
      </c>
      <c r="E12" s="8"/>
      <c r="F12" s="8">
        <v>160</v>
      </c>
    </row>
    <row r="13" spans="1:6" x14ac:dyDescent="0.4">
      <c r="A13" s="7" t="s">
        <v>8338</v>
      </c>
      <c r="B13" s="8">
        <v>140</v>
      </c>
      <c r="C13" s="8"/>
      <c r="D13" s="8">
        <v>20</v>
      </c>
      <c r="E13" s="8"/>
      <c r="F13" s="8">
        <v>160</v>
      </c>
    </row>
    <row r="14" spans="1:6" x14ac:dyDescent="0.4">
      <c r="A14" s="7" t="s">
        <v>8337</v>
      </c>
      <c r="B14" s="8">
        <v>140</v>
      </c>
      <c r="C14" s="8"/>
      <c r="D14" s="8"/>
      <c r="E14" s="8"/>
      <c r="F14" s="8">
        <v>140</v>
      </c>
    </row>
    <row r="15" spans="1:6" x14ac:dyDescent="0.4">
      <c r="A15" s="7" t="s">
        <v>8335</v>
      </c>
      <c r="B15" s="8"/>
      <c r="C15" s="8">
        <v>20</v>
      </c>
      <c r="D15" s="8">
        <v>120</v>
      </c>
      <c r="E15" s="8"/>
      <c r="F15" s="8">
        <v>140</v>
      </c>
    </row>
    <row r="16" spans="1:6" x14ac:dyDescent="0.4">
      <c r="A16" s="7" t="s">
        <v>8343</v>
      </c>
      <c r="B16" s="8">
        <v>60</v>
      </c>
      <c r="C16" s="8">
        <v>20</v>
      </c>
      <c r="D16" s="8">
        <v>60</v>
      </c>
      <c r="E16" s="8"/>
      <c r="F16" s="8">
        <v>140</v>
      </c>
    </row>
    <row r="17" spans="1:6" x14ac:dyDescent="0.4">
      <c r="A17" s="7" t="s">
        <v>8362</v>
      </c>
      <c r="B17" s="8"/>
      <c r="C17" s="8"/>
      <c r="D17" s="8">
        <v>100</v>
      </c>
      <c r="E17" s="8"/>
      <c r="F17" s="8">
        <v>100</v>
      </c>
    </row>
    <row r="18" spans="1:6" x14ac:dyDescent="0.4">
      <c r="A18" s="7" t="s">
        <v>8325</v>
      </c>
      <c r="B18" s="8"/>
      <c r="C18" s="8"/>
      <c r="D18" s="8">
        <v>100</v>
      </c>
      <c r="E18" s="8"/>
      <c r="F18" s="8">
        <v>100</v>
      </c>
    </row>
    <row r="19" spans="1:6" x14ac:dyDescent="0.4">
      <c r="A19" s="7" t="s">
        <v>8331</v>
      </c>
      <c r="B19" s="8"/>
      <c r="C19" s="8"/>
      <c r="D19" s="8">
        <v>80</v>
      </c>
      <c r="E19" s="8"/>
      <c r="F19" s="8">
        <v>80</v>
      </c>
    </row>
    <row r="20" spans="1:6" x14ac:dyDescent="0.4">
      <c r="A20" s="7" t="s">
        <v>8359</v>
      </c>
      <c r="B20" s="8">
        <v>80</v>
      </c>
      <c r="C20" s="8"/>
      <c r="D20" s="8"/>
      <c r="E20" s="8"/>
      <c r="F20" s="8">
        <v>80</v>
      </c>
    </row>
    <row r="21" spans="1:6" x14ac:dyDescent="0.4">
      <c r="A21" s="7" t="s">
        <v>8333</v>
      </c>
      <c r="B21" s="8"/>
      <c r="C21" s="8"/>
      <c r="D21" s="8">
        <v>40</v>
      </c>
      <c r="E21" s="8">
        <v>20</v>
      </c>
      <c r="F21" s="8">
        <v>60</v>
      </c>
    </row>
    <row r="22" spans="1:6" x14ac:dyDescent="0.4">
      <c r="A22" s="7" t="s">
        <v>8339</v>
      </c>
      <c r="B22" s="8"/>
      <c r="C22" s="8"/>
      <c r="D22" s="8">
        <v>60</v>
      </c>
      <c r="E22" s="8"/>
      <c r="F22" s="8">
        <v>60</v>
      </c>
    </row>
    <row r="23" spans="1:6" x14ac:dyDescent="0.4">
      <c r="A23" s="7" t="s">
        <v>8357</v>
      </c>
      <c r="B23" s="8">
        <v>40</v>
      </c>
      <c r="C23" s="8">
        <v>18</v>
      </c>
      <c r="D23" s="8">
        <v>2</v>
      </c>
      <c r="E23" s="8"/>
      <c r="F23" s="8">
        <v>60</v>
      </c>
    </row>
    <row r="24" spans="1:6" x14ac:dyDescent="0.4">
      <c r="A24" s="7" t="s">
        <v>8355</v>
      </c>
      <c r="B24" s="8">
        <v>60</v>
      </c>
      <c r="C24" s="8"/>
      <c r="D24" s="8"/>
      <c r="E24" s="8"/>
      <c r="F24" s="8">
        <v>60</v>
      </c>
    </row>
    <row r="25" spans="1:6" x14ac:dyDescent="0.4">
      <c r="A25" s="7" t="s">
        <v>8360</v>
      </c>
      <c r="B25" s="8">
        <v>60</v>
      </c>
      <c r="C25" s="8"/>
      <c r="D25" s="8"/>
      <c r="E25" s="8"/>
      <c r="F25" s="8">
        <v>60</v>
      </c>
    </row>
    <row r="26" spans="1:6" x14ac:dyDescent="0.4">
      <c r="A26" s="7" t="s">
        <v>8345</v>
      </c>
      <c r="B26" s="8">
        <v>60</v>
      </c>
      <c r="C26" s="8"/>
      <c r="D26" s="8"/>
      <c r="E26" s="8"/>
      <c r="F26" s="8">
        <v>60</v>
      </c>
    </row>
    <row r="27" spans="1:6" x14ac:dyDescent="0.4">
      <c r="A27" s="7" t="s">
        <v>8361</v>
      </c>
      <c r="B27" s="8"/>
      <c r="C27" s="8">
        <v>10</v>
      </c>
      <c r="D27" s="8">
        <v>47</v>
      </c>
      <c r="E27" s="8"/>
      <c r="F27" s="8">
        <v>57</v>
      </c>
    </row>
    <row r="28" spans="1:6" x14ac:dyDescent="0.4">
      <c r="A28" s="7" t="s">
        <v>8332</v>
      </c>
      <c r="B28" s="8">
        <v>40</v>
      </c>
      <c r="C28" s="8"/>
      <c r="D28" s="8"/>
      <c r="E28" s="8"/>
      <c r="F28" s="8">
        <v>40</v>
      </c>
    </row>
    <row r="29" spans="1:6" x14ac:dyDescent="0.4">
      <c r="A29" s="7" t="s">
        <v>8334</v>
      </c>
      <c r="B29" s="8"/>
      <c r="C29" s="8"/>
      <c r="D29" s="8">
        <v>40</v>
      </c>
      <c r="E29" s="8"/>
      <c r="F29" s="8">
        <v>40</v>
      </c>
    </row>
    <row r="30" spans="1:6" x14ac:dyDescent="0.4">
      <c r="A30" s="7" t="s">
        <v>8329</v>
      </c>
      <c r="B30" s="8">
        <v>40</v>
      </c>
      <c r="C30" s="8"/>
      <c r="D30" s="8"/>
      <c r="E30" s="8"/>
      <c r="F30" s="8">
        <v>40</v>
      </c>
    </row>
    <row r="31" spans="1:6" x14ac:dyDescent="0.4">
      <c r="A31" s="7" t="s">
        <v>8342</v>
      </c>
      <c r="B31" s="8"/>
      <c r="C31" s="8"/>
      <c r="D31" s="8">
        <v>40</v>
      </c>
      <c r="E31" s="8"/>
      <c r="F31" s="8">
        <v>40</v>
      </c>
    </row>
    <row r="32" spans="1:6" x14ac:dyDescent="0.4">
      <c r="A32" s="7" t="s">
        <v>8350</v>
      </c>
      <c r="B32" s="8">
        <v>40</v>
      </c>
      <c r="C32" s="8"/>
      <c r="D32" s="8"/>
      <c r="E32" s="8"/>
      <c r="F32" s="8">
        <v>40</v>
      </c>
    </row>
    <row r="33" spans="1:6" x14ac:dyDescent="0.4">
      <c r="A33" s="7" t="s">
        <v>8328</v>
      </c>
      <c r="B33" s="8"/>
      <c r="C33" s="8"/>
      <c r="D33" s="8">
        <v>40</v>
      </c>
      <c r="E33" s="8"/>
      <c r="F33" s="8">
        <v>40</v>
      </c>
    </row>
    <row r="34" spans="1:6" x14ac:dyDescent="0.4">
      <c r="A34" s="7" t="s">
        <v>8354</v>
      </c>
      <c r="B34" s="8"/>
      <c r="C34" s="8">
        <v>40</v>
      </c>
      <c r="D34" s="8"/>
      <c r="E34" s="8"/>
      <c r="F34" s="8">
        <v>40</v>
      </c>
    </row>
    <row r="35" spans="1:6" x14ac:dyDescent="0.4">
      <c r="A35" s="7" t="s">
        <v>8356</v>
      </c>
      <c r="B35" s="8">
        <v>34</v>
      </c>
      <c r="C35" s="8"/>
      <c r="D35" s="8"/>
      <c r="E35" s="8">
        <v>6</v>
      </c>
      <c r="F35" s="8">
        <v>40</v>
      </c>
    </row>
    <row r="36" spans="1:6" x14ac:dyDescent="0.4">
      <c r="A36" s="7" t="s">
        <v>8327</v>
      </c>
      <c r="B36" s="8"/>
      <c r="C36" s="8">
        <v>24</v>
      </c>
      <c r="D36" s="8"/>
      <c r="E36" s="8"/>
      <c r="F36" s="8">
        <v>24</v>
      </c>
    </row>
    <row r="37" spans="1:6" x14ac:dyDescent="0.4">
      <c r="A37" s="7" t="s">
        <v>8344</v>
      </c>
      <c r="B37" s="8"/>
      <c r="C37" s="8"/>
      <c r="D37" s="8">
        <v>20</v>
      </c>
      <c r="E37" s="8"/>
      <c r="F37" s="8">
        <v>20</v>
      </c>
    </row>
    <row r="38" spans="1:6" x14ac:dyDescent="0.4">
      <c r="A38" s="7" t="s">
        <v>8326</v>
      </c>
      <c r="B38" s="8"/>
      <c r="C38" s="8">
        <v>20</v>
      </c>
      <c r="D38" s="8"/>
      <c r="E38" s="8"/>
      <c r="F38" s="8">
        <v>20</v>
      </c>
    </row>
    <row r="39" spans="1:6" x14ac:dyDescent="0.4">
      <c r="A39" s="7" t="s">
        <v>8365</v>
      </c>
      <c r="B39" s="8"/>
      <c r="C39" s="8">
        <v>20</v>
      </c>
      <c r="D39" s="8"/>
      <c r="E39" s="8"/>
      <c r="F39" s="8">
        <v>20</v>
      </c>
    </row>
    <row r="40" spans="1:6" x14ac:dyDescent="0.4">
      <c r="A40" s="7" t="s">
        <v>8351</v>
      </c>
      <c r="B40" s="8">
        <v>20</v>
      </c>
      <c r="C40" s="8"/>
      <c r="D40" s="8"/>
      <c r="E40" s="8"/>
      <c r="F40" s="8">
        <v>20</v>
      </c>
    </row>
    <row r="41" spans="1:6" x14ac:dyDescent="0.4">
      <c r="A41" s="7" t="s">
        <v>8336</v>
      </c>
      <c r="B41" s="8"/>
      <c r="C41" s="8"/>
      <c r="D41" s="8">
        <v>20</v>
      </c>
      <c r="E41" s="8"/>
      <c r="F41" s="8">
        <v>20</v>
      </c>
    </row>
    <row r="42" spans="1:6" x14ac:dyDescent="0.4">
      <c r="A42" s="7" t="s">
        <v>8340</v>
      </c>
      <c r="B42" s="8">
        <v>9</v>
      </c>
      <c r="C42" s="8"/>
      <c r="D42" s="8">
        <v>11</v>
      </c>
      <c r="E42" s="8"/>
      <c r="F42" s="8">
        <v>20</v>
      </c>
    </row>
    <row r="43" spans="1:6" x14ac:dyDescent="0.4">
      <c r="A43" s="7" t="s">
        <v>8346</v>
      </c>
      <c r="B43" s="8"/>
      <c r="C43" s="8"/>
      <c r="D43" s="8">
        <v>20</v>
      </c>
      <c r="E43" s="8"/>
      <c r="F43" s="8">
        <v>20</v>
      </c>
    </row>
    <row r="44" spans="1:6" x14ac:dyDescent="0.4">
      <c r="A44" s="7" t="s">
        <v>8341</v>
      </c>
      <c r="B44" s="8">
        <v>20</v>
      </c>
      <c r="C44" s="8"/>
      <c r="D44" s="8"/>
      <c r="E44" s="8"/>
      <c r="F44" s="8">
        <v>20</v>
      </c>
    </row>
    <row r="45" spans="1:6" x14ac:dyDescent="0.4">
      <c r="A45" s="7" t="s">
        <v>8348</v>
      </c>
      <c r="B45" s="8"/>
      <c r="C45" s="8"/>
      <c r="D45" s="8">
        <v>20</v>
      </c>
      <c r="E45" s="8"/>
      <c r="F45" s="8">
        <v>20</v>
      </c>
    </row>
    <row r="46" spans="1:6" x14ac:dyDescent="0.4">
      <c r="A46" s="7" t="s">
        <v>8352</v>
      </c>
      <c r="B46" s="8"/>
      <c r="C46" s="8"/>
      <c r="D46" s="8">
        <v>20</v>
      </c>
      <c r="E46" s="8"/>
      <c r="F46" s="8">
        <v>20</v>
      </c>
    </row>
    <row r="47" spans="1:6" x14ac:dyDescent="0.4">
      <c r="A47" s="7" t="s">
        <v>8320</v>
      </c>
      <c r="B47" s="8">
        <v>2185</v>
      </c>
      <c r="C47" s="8">
        <v>349</v>
      </c>
      <c r="D47" s="8">
        <v>1530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EB26C-F5B7-4415-8128-E4FB1B1CAFE8}">
  <dimension ref="A1:F14"/>
  <sheetViews>
    <sheetView topLeftCell="C1" workbookViewId="0">
      <selection activeCell="F6" sqref="F6"/>
    </sheetView>
  </sheetViews>
  <sheetFormatPr defaultRowHeight="14.6" x14ac:dyDescent="0.4"/>
  <cols>
    <col min="1" max="1" width="16.23046875" bestFit="1" customWidth="1"/>
    <col min="2" max="2" width="15.15234375" bestFit="1" customWidth="1"/>
    <col min="3" max="3" width="5.4609375" bestFit="1" customWidth="1"/>
    <col min="4" max="4" width="8.15234375" bestFit="1" customWidth="1"/>
    <col min="5" max="5" width="3.69140625" bestFit="1" customWidth="1"/>
    <col min="6" max="6" width="10.69140625" bestFit="1" customWidth="1"/>
  </cols>
  <sheetData>
    <row r="1" spans="1:6" x14ac:dyDescent="0.4">
      <c r="A1" s="6" t="s">
        <v>8223</v>
      </c>
      <c r="B1" t="s">
        <v>8324</v>
      </c>
    </row>
    <row r="3" spans="1:6" x14ac:dyDescent="0.4">
      <c r="A3" s="6" t="s">
        <v>8323</v>
      </c>
      <c r="B3" s="6" t="s">
        <v>8321</v>
      </c>
    </row>
    <row r="4" spans="1:6" x14ac:dyDescent="0.4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">
      <c r="A5" s="7" t="s">
        <v>8319</v>
      </c>
      <c r="B5" s="8">
        <v>839</v>
      </c>
      <c r="C5" s="8">
        <v>493</v>
      </c>
      <c r="D5" s="8">
        <v>37</v>
      </c>
      <c r="E5" s="8">
        <v>24</v>
      </c>
      <c r="F5" s="8">
        <v>1393</v>
      </c>
    </row>
    <row r="6" spans="1:6" x14ac:dyDescent="0.4">
      <c r="A6" s="7" t="s">
        <v>8315</v>
      </c>
      <c r="B6" s="8">
        <v>540</v>
      </c>
      <c r="C6" s="8">
        <v>120</v>
      </c>
      <c r="D6" s="8">
        <v>20</v>
      </c>
      <c r="E6" s="8">
        <v>20</v>
      </c>
      <c r="F6" s="8">
        <v>700</v>
      </c>
    </row>
    <row r="7" spans="1:6" x14ac:dyDescent="0.4">
      <c r="A7" s="7" t="s">
        <v>8318</v>
      </c>
      <c r="B7" s="8">
        <v>209</v>
      </c>
      <c r="C7" s="8">
        <v>213</v>
      </c>
      <c r="D7" s="8">
        <v>178</v>
      </c>
      <c r="E7" s="8"/>
      <c r="F7" s="8">
        <v>600</v>
      </c>
    </row>
    <row r="8" spans="1:6" x14ac:dyDescent="0.4">
      <c r="A8" s="7" t="s">
        <v>8311</v>
      </c>
      <c r="B8" s="8">
        <v>300</v>
      </c>
      <c r="C8" s="8">
        <v>180</v>
      </c>
      <c r="D8" s="8">
        <v>40</v>
      </c>
      <c r="E8" s="8"/>
      <c r="F8" s="8">
        <v>520</v>
      </c>
    </row>
    <row r="9" spans="1:6" x14ac:dyDescent="0.4">
      <c r="A9" s="7" t="s">
        <v>8317</v>
      </c>
      <c r="B9" s="8">
        <v>80</v>
      </c>
      <c r="C9" s="8">
        <v>127</v>
      </c>
      <c r="D9" s="8">
        <v>30</v>
      </c>
      <c r="E9" s="8"/>
      <c r="F9" s="8">
        <v>237</v>
      </c>
    </row>
    <row r="10" spans="1:6" x14ac:dyDescent="0.4">
      <c r="A10" s="7" t="s">
        <v>8313</v>
      </c>
      <c r="B10" s="8">
        <v>80</v>
      </c>
      <c r="C10" s="8">
        <v>140</v>
      </c>
      <c r="D10" s="8"/>
      <c r="E10" s="8"/>
      <c r="F10" s="8">
        <v>220</v>
      </c>
    </row>
    <row r="11" spans="1:6" x14ac:dyDescent="0.4">
      <c r="A11" s="7" t="s">
        <v>8316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4">
      <c r="A12" s="7" t="s">
        <v>8312</v>
      </c>
      <c r="B12" s="8">
        <v>34</v>
      </c>
      <c r="C12" s="8">
        <v>140</v>
      </c>
      <c r="D12" s="8">
        <v>20</v>
      </c>
      <c r="E12" s="8">
        <v>6</v>
      </c>
      <c r="F12" s="8">
        <v>200</v>
      </c>
    </row>
    <row r="13" spans="1:6" x14ac:dyDescent="0.4">
      <c r="A13" s="7" t="s">
        <v>8314</v>
      </c>
      <c r="B13" s="8"/>
      <c r="C13" s="8"/>
      <c r="D13" s="8">
        <v>24</v>
      </c>
      <c r="E13" s="8"/>
      <c r="F13" s="8">
        <v>24</v>
      </c>
    </row>
    <row r="14" spans="1:6" x14ac:dyDescent="0.4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EA759-38F4-4352-A28C-F4BDA69182CE}">
  <dimension ref="A1:E18"/>
  <sheetViews>
    <sheetView workbookViewId="0">
      <selection activeCell="F5" sqref="F5"/>
    </sheetView>
  </sheetViews>
  <sheetFormatPr defaultRowHeight="14.6" x14ac:dyDescent="0.4"/>
  <cols>
    <col min="1" max="1" width="14.07421875" bestFit="1" customWidth="1"/>
    <col min="2" max="2" width="15.15234375" bestFit="1" customWidth="1"/>
    <col min="3" max="3" width="5.4609375" bestFit="1" customWidth="1"/>
    <col min="4" max="4" width="8.15234375" bestFit="1" customWidth="1"/>
    <col min="5" max="6" width="10.69140625" bestFit="1" customWidth="1"/>
  </cols>
  <sheetData>
    <row r="1" spans="1:5" x14ac:dyDescent="0.4">
      <c r="A1" s="6" t="s">
        <v>8366</v>
      </c>
      <c r="B1" t="s">
        <v>8324</v>
      </c>
    </row>
    <row r="2" spans="1:5" x14ac:dyDescent="0.4">
      <c r="A2" s="6" t="s">
        <v>8381</v>
      </c>
      <c r="B2" t="s">
        <v>8324</v>
      </c>
    </row>
    <row r="4" spans="1:5" x14ac:dyDescent="0.4">
      <c r="A4" s="6" t="s">
        <v>8322</v>
      </c>
      <c r="B4" s="6" t="s">
        <v>8321</v>
      </c>
    </row>
    <row r="5" spans="1:5" x14ac:dyDescent="0.4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">
      <c r="A6" s="10" t="s">
        <v>8375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4">
      <c r="A7" s="10" t="s">
        <v>8376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4">
      <c r="A8" s="10" t="s">
        <v>8377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4">
      <c r="A9" s="10" t="s">
        <v>8378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4">
      <c r="A10" s="10" t="s">
        <v>8369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4">
      <c r="A11" s="10" t="s">
        <v>8379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4">
      <c r="A12" s="10" t="s">
        <v>8370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4">
      <c r="A13" s="10" t="s">
        <v>8371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4">
      <c r="A14" s="10" t="s">
        <v>8372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4">
      <c r="A15" s="10" t="s">
        <v>8373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4">
      <c r="A16" s="10" t="s">
        <v>8374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4">
      <c r="A17" s="10" t="s">
        <v>8380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4">
      <c r="A18" s="10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820AD-770C-460A-AB9A-1DE3D4FA6783}">
  <dimension ref="B3:I15"/>
  <sheetViews>
    <sheetView tabSelected="1" workbookViewId="0">
      <selection activeCell="B1" sqref="B1"/>
    </sheetView>
  </sheetViews>
  <sheetFormatPr defaultColWidth="1.69140625" defaultRowHeight="14.6" x14ac:dyDescent="0.4"/>
  <cols>
    <col min="2" max="2" width="26.53515625" bestFit="1" customWidth="1"/>
    <col min="3" max="3" width="16.53515625" bestFit="1" customWidth="1"/>
    <col min="4" max="4" width="13" bestFit="1" customWidth="1"/>
    <col min="5" max="5" width="15.61328125" bestFit="1" customWidth="1"/>
    <col min="6" max="6" width="12" bestFit="1" customWidth="1"/>
    <col min="7" max="7" width="19" bestFit="1" customWidth="1"/>
    <col min="8" max="8" width="15.3828125" bestFit="1" customWidth="1"/>
    <col min="9" max="9" width="18.07421875" bestFit="1" customWidth="1"/>
  </cols>
  <sheetData>
    <row r="3" spans="2:9" x14ac:dyDescent="0.4">
      <c r="B3" t="s">
        <v>8395</v>
      </c>
      <c r="C3" t="s">
        <v>8396</v>
      </c>
      <c r="D3" t="s">
        <v>8397</v>
      </c>
      <c r="E3" t="s">
        <v>8398</v>
      </c>
      <c r="F3" t="s">
        <v>8399</v>
      </c>
      <c r="G3" t="s">
        <v>8400</v>
      </c>
      <c r="H3" t="s">
        <v>8401</v>
      </c>
      <c r="I3" t="s">
        <v>8402</v>
      </c>
    </row>
    <row r="4" spans="2:9" x14ac:dyDescent="0.4">
      <c r="B4" t="s">
        <v>8393</v>
      </c>
      <c r="C4">
        <f>COUNTIFS(Table!$F:$F,"successful",Table!$D:$D,"&lt;"&amp;1000)</f>
        <v>322</v>
      </c>
      <c r="D4">
        <f>COUNTIFS(Table!$F:$F,"failed",Table!$D:$D,"&lt;"&amp;1000)</f>
        <v>113</v>
      </c>
      <c r="E4">
        <f>COUNTIFS(Table!$F:$F,"canceled",Table!$D:$D,"&lt;"&amp;1000)</f>
        <v>18</v>
      </c>
      <c r="F4">
        <f>SUM(C4:E4)</f>
        <v>453</v>
      </c>
      <c r="G4" s="5">
        <f>C4/$F4</f>
        <v>0.71081677704194257</v>
      </c>
      <c r="H4" s="5">
        <f t="shared" ref="H4:H15" si="0">D4/$F4</f>
        <v>0.24944812362030905</v>
      </c>
      <c r="I4" s="5">
        <f t="shared" ref="I4:I15" si="1">E4/$F4</f>
        <v>3.9735099337748346E-2</v>
      </c>
    </row>
    <row r="5" spans="2:9" x14ac:dyDescent="0.4">
      <c r="B5" t="s">
        <v>8383</v>
      </c>
      <c r="C5">
        <f>COUNTIFS(Table!$F:$F,"successful",Table!$D:$D,"&gt;="&amp;1000,Table!$D:$D,"&lt;="&amp;4999)</f>
        <v>932</v>
      </c>
      <c r="D5">
        <f>COUNTIFS(Table!$F:$F,"failed",Table!$D:$D,"&gt;="&amp;1000,Table!$D:$D,"&lt;="&amp;4999)</f>
        <v>420</v>
      </c>
      <c r="E5">
        <f>COUNTIFS(Table!$F:$F,"canceled",Table!$D:$D,"&gt;="&amp;1000,Table!$D:$D,"&lt;="&amp;4999)</f>
        <v>60</v>
      </c>
      <c r="F5">
        <f t="shared" ref="F5:F17" si="2">SUM(C5:E5)</f>
        <v>1412</v>
      </c>
      <c r="G5" s="5">
        <f t="shared" ref="G5:G15" si="3">C5/$F5</f>
        <v>0.66005665722379603</v>
      </c>
      <c r="H5" s="5">
        <f t="shared" si="0"/>
        <v>0.29745042492917845</v>
      </c>
      <c r="I5" s="5">
        <f t="shared" si="1"/>
        <v>4.2492917847025496E-2</v>
      </c>
    </row>
    <row r="6" spans="2:9" x14ac:dyDescent="0.4">
      <c r="B6" t="s">
        <v>8384</v>
      </c>
      <c r="C6">
        <f>COUNTIFS(Table!$F:$F,"successful",Table!$D:$D,"&gt;="&amp;5000,Table!$D:$D,"&lt;="&amp;9999)</f>
        <v>381</v>
      </c>
      <c r="D6">
        <f>COUNTIFS(Table!$F:$F,"failed",Table!$D:$D,"&gt;="&amp;5000,Table!$D:$D,"&lt;="&amp;9999)</f>
        <v>283</v>
      </c>
      <c r="E6">
        <f>COUNTIFS(Table!$F:$F,"canceled",Table!$D:$D,"&gt;="&amp;5000,Table!$D:$D,"&lt;="&amp;9999)</f>
        <v>52</v>
      </c>
      <c r="F6">
        <f t="shared" si="2"/>
        <v>716</v>
      </c>
      <c r="G6" s="5">
        <f t="shared" si="3"/>
        <v>0.53212290502793291</v>
      </c>
      <c r="H6" s="5">
        <f t="shared" si="0"/>
        <v>0.39525139664804471</v>
      </c>
      <c r="I6" s="5">
        <f t="shared" si="1"/>
        <v>7.2625698324022353E-2</v>
      </c>
    </row>
    <row r="7" spans="2:9" x14ac:dyDescent="0.4">
      <c r="B7" t="s">
        <v>8385</v>
      </c>
      <c r="C7">
        <f>COUNTIFS(Table!$F:$F,"successful",Table!$D:$D,"&gt;="&amp;10000,Table!$D:$D,"&lt;="&amp;14999)</f>
        <v>168</v>
      </c>
      <c r="D7">
        <f>COUNTIFS(Table!$F:$F,"failed",Table!$D:$D,"&gt;="&amp;10000,Table!$D:$D,"&lt;="&amp;14999)</f>
        <v>144</v>
      </c>
      <c r="E7">
        <f>COUNTIFS(Table!$F:$F,"canceled",Table!$D:$D,"&gt;="&amp;10000,Table!$D:$D,"&lt;="&amp;14999)</f>
        <v>40</v>
      </c>
      <c r="F7">
        <f t="shared" si="2"/>
        <v>352</v>
      </c>
      <c r="G7" s="5">
        <f t="shared" si="3"/>
        <v>0.47727272727272729</v>
      </c>
      <c r="H7" s="5">
        <f t="shared" si="0"/>
        <v>0.40909090909090912</v>
      </c>
      <c r="I7" s="5">
        <f t="shared" si="1"/>
        <v>0.11363636363636363</v>
      </c>
    </row>
    <row r="8" spans="2:9" x14ac:dyDescent="0.4">
      <c r="B8" t="s">
        <v>8386</v>
      </c>
      <c r="C8">
        <f>COUNTIFS(Table!$F:$F,"successful",Table!$D:$D,"&gt;="&amp;15000,Table!$D:$D,"&lt;="&amp;19999)</f>
        <v>94</v>
      </c>
      <c r="D8">
        <f>COUNTIFS(Table!$F:$F,"failed",Table!$D:$D,"&gt;="&amp;15000,Table!$D:$D,"&lt;="&amp;19999)</f>
        <v>90</v>
      </c>
      <c r="E8">
        <f>COUNTIFS(Table!$F:$F,"canceled",Table!$D:$D,"&gt;="&amp;15000,Table!$D:$D,"&lt;="&amp;19999)</f>
        <v>17</v>
      </c>
      <c r="F8">
        <f t="shared" si="2"/>
        <v>201</v>
      </c>
      <c r="G8" s="5">
        <f t="shared" si="3"/>
        <v>0.46766169154228854</v>
      </c>
      <c r="H8" s="5">
        <f t="shared" si="0"/>
        <v>0.44776119402985076</v>
      </c>
      <c r="I8" s="5">
        <f t="shared" si="1"/>
        <v>8.45771144278607E-2</v>
      </c>
    </row>
    <row r="9" spans="2:9" x14ac:dyDescent="0.4">
      <c r="B9" t="s">
        <v>8387</v>
      </c>
      <c r="C9">
        <f>COUNTIFS(Table!$F:$F,"successful",Table!$D:$D,"&gt;="&amp;20000,Table!$D:$D,"&lt;="&amp;24999)</f>
        <v>62</v>
      </c>
      <c r="D9">
        <f>COUNTIFS(Table!$F:$F,"failed",Table!$D:$D,"&gt;="&amp;20000,Table!$D:$D,"&lt;="&amp;24999)</f>
        <v>72</v>
      </c>
      <c r="E9">
        <f>COUNTIFS(Table!$F:$F,"canceled",Table!$D:$D,"&gt;="&amp;20000,Table!$D:$D,"&lt;="&amp;24999)</f>
        <v>14</v>
      </c>
      <c r="F9">
        <f t="shared" si="2"/>
        <v>148</v>
      </c>
      <c r="G9" s="5">
        <f t="shared" si="3"/>
        <v>0.41891891891891891</v>
      </c>
      <c r="H9" s="5">
        <f t="shared" si="0"/>
        <v>0.48648648648648651</v>
      </c>
      <c r="I9" s="5">
        <f t="shared" si="1"/>
        <v>9.45945945945946E-2</v>
      </c>
    </row>
    <row r="10" spans="2:9" x14ac:dyDescent="0.4">
      <c r="B10" t="s">
        <v>8389</v>
      </c>
      <c r="C10">
        <f>COUNTIFS(Table!$F:$F,"successful",Table!$D:$D,"&gt;="&amp;25000,Table!$D:$D,"&lt;="&amp;29999)</f>
        <v>55</v>
      </c>
      <c r="D10">
        <f>COUNTIFS(Table!$F:$F,"failed",Table!$D:$D,"&gt;="&amp;25000,Table!$D:$D,"&lt;="&amp;29999)</f>
        <v>64</v>
      </c>
      <c r="E10">
        <f>COUNTIFS(Table!$F:$F,"canceled",Table!$D:$D,"&gt;="&amp;25000,Table!$D:$D,"&lt;="&amp;29999)</f>
        <v>18</v>
      </c>
      <c r="F10">
        <f t="shared" si="2"/>
        <v>137</v>
      </c>
      <c r="G10" s="5">
        <f t="shared" si="3"/>
        <v>0.40145985401459855</v>
      </c>
      <c r="H10" s="5">
        <f t="shared" si="0"/>
        <v>0.46715328467153283</v>
      </c>
      <c r="I10" s="5">
        <f t="shared" si="1"/>
        <v>0.13138686131386862</v>
      </c>
    </row>
    <row r="11" spans="2:9" x14ac:dyDescent="0.4">
      <c r="B11" t="s">
        <v>8388</v>
      </c>
      <c r="C11">
        <f>COUNTIFS(Table!$F:$F,"successful",Table!$D:$D,"&gt;="&amp;30000,Table!$D:$D,"&lt;="&amp;34999)</f>
        <v>32</v>
      </c>
      <c r="D11">
        <f>COUNTIFS(Table!$F:$F,"failed",Table!$D:$D,"&gt;="&amp;30000,Table!$D:$D,"&lt;="&amp;34999)</f>
        <v>37</v>
      </c>
      <c r="E11">
        <f>COUNTIFS(Table!$F:$F,"canceled",Table!$D:$D,"&gt;="&amp;30000,Table!$D:$D,"&lt;="&amp;34999)</f>
        <v>13</v>
      </c>
      <c r="F11">
        <f t="shared" si="2"/>
        <v>82</v>
      </c>
      <c r="G11" s="5">
        <f t="shared" si="3"/>
        <v>0.3902439024390244</v>
      </c>
      <c r="H11" s="5">
        <f t="shared" si="0"/>
        <v>0.45121951219512196</v>
      </c>
      <c r="I11" s="5">
        <f t="shared" si="1"/>
        <v>0.15853658536585366</v>
      </c>
    </row>
    <row r="12" spans="2:9" x14ac:dyDescent="0.4">
      <c r="B12" t="s">
        <v>8390</v>
      </c>
      <c r="C12">
        <f>COUNTIFS(Table!$F:$F,"successful",Table!$D:$D,"&gt;="&amp;35000,Table!$D:$D,"&lt;="&amp;39999)</f>
        <v>26</v>
      </c>
      <c r="D12">
        <f>COUNTIFS(Table!$F:$F,"failed",Table!$D:$D,"&gt;="&amp;35000,Table!$D:$D,"&lt;="&amp;39999)</f>
        <v>22</v>
      </c>
      <c r="E12">
        <f>COUNTIFS(Table!$F:$F,"canceled",Table!$D:$D,"&gt;="&amp;35000,Table!$D:$D,"&lt;="&amp;39999)</f>
        <v>7</v>
      </c>
      <c r="F12">
        <f t="shared" si="2"/>
        <v>55</v>
      </c>
      <c r="G12" s="5">
        <f t="shared" si="3"/>
        <v>0.47272727272727272</v>
      </c>
      <c r="H12" s="5">
        <f t="shared" si="0"/>
        <v>0.4</v>
      </c>
      <c r="I12" s="5">
        <f t="shared" si="1"/>
        <v>0.12727272727272726</v>
      </c>
    </row>
    <row r="13" spans="2:9" x14ac:dyDescent="0.4">
      <c r="B13" t="s">
        <v>8391</v>
      </c>
      <c r="C13">
        <f>COUNTIFS(Table!$F:$F,"successful",Table!$D:$D,"&gt;="&amp;40000,Table!$D:$D,"&lt;="&amp;44999)</f>
        <v>21</v>
      </c>
      <c r="D13">
        <f>COUNTIFS(Table!$F:$F,"failed",Table!$D:$D,"&gt;="&amp;40000,Table!$D:$D,"&lt;="&amp;44999)</f>
        <v>16</v>
      </c>
      <c r="E13">
        <f>COUNTIFS(Table!$F:$F,"canceled",Table!$D:$D,"&gt;="&amp;40000,Table!$D:$D,"&lt;="&amp;44999)</f>
        <v>6</v>
      </c>
      <c r="F13">
        <f t="shared" si="2"/>
        <v>43</v>
      </c>
      <c r="G13" s="5">
        <f t="shared" si="3"/>
        <v>0.48837209302325579</v>
      </c>
      <c r="H13" s="5">
        <f t="shared" si="0"/>
        <v>0.37209302325581395</v>
      </c>
      <c r="I13" s="5">
        <f t="shared" si="1"/>
        <v>0.13953488372093023</v>
      </c>
    </row>
    <row r="14" spans="2:9" x14ac:dyDescent="0.4">
      <c r="B14" t="s">
        <v>8392</v>
      </c>
      <c r="C14">
        <f>COUNTIFS(Table!$F:$F,"successful",Table!$D:$D,"&gt;="&amp;45000,Table!$D:$D,"&lt;="&amp;49999)</f>
        <v>6</v>
      </c>
      <c r="D14">
        <f>COUNTIFS(Table!$F:$F,"failed",Table!$D:$D,"&gt;="&amp;45000,Table!$D:$D,"&lt;="&amp;49999)</f>
        <v>11</v>
      </c>
      <c r="E14">
        <f>COUNTIFS(Table!$F:$F,"canceled",Table!$D:$D,"&gt;="&amp;45000,Table!$D:$D,"&lt;="&amp;49999)</f>
        <v>4</v>
      </c>
      <c r="F14">
        <f t="shared" si="2"/>
        <v>21</v>
      </c>
      <c r="G14" s="5">
        <f t="shared" si="3"/>
        <v>0.2857142857142857</v>
      </c>
      <c r="H14" s="5">
        <f t="shared" si="0"/>
        <v>0.52380952380952384</v>
      </c>
      <c r="I14" s="5">
        <f t="shared" si="1"/>
        <v>0.19047619047619047</v>
      </c>
    </row>
    <row r="15" spans="2:9" x14ac:dyDescent="0.4">
      <c r="B15" t="s">
        <v>8394</v>
      </c>
      <c r="C15">
        <f>COUNTIFS(Table!$F:$F,"successful",Table!$D:$D,"&gt;="&amp;50000)</f>
        <v>86</v>
      </c>
      <c r="D15">
        <f>COUNTIFS(Table!$F:$F,"failed",Table!$D:$D,"&gt;="&amp;50000)</f>
        <v>258</v>
      </c>
      <c r="E15">
        <f>COUNTIFS(Table!$F:$F,"canceled",Table!$D:$D,"&gt;="&amp;50000)</f>
        <v>100</v>
      </c>
      <c r="F15">
        <f t="shared" si="2"/>
        <v>444</v>
      </c>
      <c r="G15" s="5">
        <f t="shared" si="3"/>
        <v>0.19369369369369369</v>
      </c>
      <c r="H15" s="5">
        <f t="shared" si="0"/>
        <v>0.58108108108108103</v>
      </c>
      <c r="I15" s="5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selection activeCell="L9" sqref="L9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</cols>
  <sheetData>
    <row r="1" spans="1:21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 t="s">
        <v>8382</v>
      </c>
    </row>
    <row r="2" spans="1:21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LEFT(N2,FIND("/",N2,1)-1)</f>
        <v>film &amp; video</v>
      </c>
      <c r="R2" t="str">
        <f>RIGHT(N2,LEN(N2)-(FIND("/",N2,1)))</f>
        <v>television</v>
      </c>
      <c r="S2" s="9">
        <f>(J2/86400)+25569+(-5/24)</f>
        <v>42176.798738425925</v>
      </c>
      <c r="T2" s="9">
        <f>(I2/86400)+25569+(-5/24)</f>
        <v>42207.916666666664</v>
      </c>
      <c r="U2">
        <f>T2-S2</f>
        <v>31.117928240739275</v>
      </c>
    </row>
    <row r="3" spans="1:21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RIGHT(N3,LEN(N3)-(FIND("/",N3,1)))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  <c r="U3">
        <f t="shared" ref="U3:U66" si="6">T3-S3</f>
        <v>30</v>
      </c>
    </row>
    <row r="4" spans="1:21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  <c r="U4">
        <f t="shared" si="6"/>
        <v>10</v>
      </c>
    </row>
    <row r="5" spans="1:21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  <c r="U5">
        <f t="shared" si="6"/>
        <v>30</v>
      </c>
    </row>
    <row r="6" spans="1:21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  <c r="U6">
        <f t="shared" si="6"/>
        <v>30</v>
      </c>
    </row>
    <row r="7" spans="1:21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  <c r="U7">
        <f t="shared" si="6"/>
        <v>16.299687500002619</v>
      </c>
    </row>
    <row r="8" spans="1:21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  <c r="U8">
        <f t="shared" si="6"/>
        <v>10</v>
      </c>
    </row>
    <row r="9" spans="1:21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  <c r="U9">
        <f t="shared" si="6"/>
        <v>40</v>
      </c>
    </row>
    <row r="10" spans="1:21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  <c r="U10">
        <f t="shared" si="6"/>
        <v>6.9304166666697711</v>
      </c>
    </row>
    <row r="11" spans="1:21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  <c r="U11">
        <f t="shared" si="6"/>
        <v>30</v>
      </c>
    </row>
    <row r="12" spans="1:21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  <c r="U12">
        <f t="shared" si="6"/>
        <v>35</v>
      </c>
    </row>
    <row r="13" spans="1:21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  <c r="U13">
        <f t="shared" si="6"/>
        <v>31.346504629633273</v>
      </c>
    </row>
    <row r="14" spans="1:21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  <c r="U14">
        <f t="shared" si="6"/>
        <v>44.41174768518249</v>
      </c>
    </row>
    <row r="15" spans="1:21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  <c r="U15">
        <f t="shared" si="6"/>
        <v>36.174895833333721</v>
      </c>
    </row>
    <row r="16" spans="1:21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  <c r="U16">
        <f t="shared" si="6"/>
        <v>25.556157407409046</v>
      </c>
    </row>
    <row r="17" spans="1:21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  <c r="U17">
        <f t="shared" si="6"/>
        <v>18.451180555552128</v>
      </c>
    </row>
    <row r="18" spans="1:21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  <c r="U18">
        <f t="shared" si="6"/>
        <v>45.432743055549508</v>
      </c>
    </row>
    <row r="19" spans="1:21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  <c r="U19">
        <f t="shared" si="6"/>
        <v>30.041666666664241</v>
      </c>
    </row>
    <row r="20" spans="1:21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  <c r="U20">
        <f t="shared" si="6"/>
        <v>30</v>
      </c>
    </row>
    <row r="21" spans="1:21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  <c r="U21">
        <f t="shared" si="6"/>
        <v>30</v>
      </c>
    </row>
    <row r="22" spans="1:21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  <c r="U22">
        <f t="shared" si="6"/>
        <v>60</v>
      </c>
    </row>
    <row r="23" spans="1:21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  <c r="U23">
        <f t="shared" si="6"/>
        <v>30</v>
      </c>
    </row>
    <row r="24" spans="1:21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  <c r="U24">
        <f t="shared" si="6"/>
        <v>15.421296296299261</v>
      </c>
    </row>
    <row r="25" spans="1:21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  <c r="U25">
        <f t="shared" si="6"/>
        <v>26.859942129631236</v>
      </c>
    </row>
    <row r="26" spans="1:21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  <c r="U26">
        <f t="shared" si="6"/>
        <v>32.998576388890797</v>
      </c>
    </row>
    <row r="27" spans="1:21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  <c r="U27">
        <f t="shared" si="6"/>
        <v>60</v>
      </c>
    </row>
    <row r="28" spans="1:21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  <c r="U28">
        <f t="shared" si="6"/>
        <v>40</v>
      </c>
    </row>
    <row r="29" spans="1:21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  <c r="U29">
        <f t="shared" si="6"/>
        <v>30.041666666671517</v>
      </c>
    </row>
    <row r="30" spans="1:21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  <c r="U30">
        <f t="shared" si="6"/>
        <v>30</v>
      </c>
    </row>
    <row r="31" spans="1:21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  <c r="U31">
        <f t="shared" si="6"/>
        <v>30</v>
      </c>
    </row>
    <row r="32" spans="1:21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  <c r="U32">
        <f t="shared" si="6"/>
        <v>30</v>
      </c>
    </row>
    <row r="33" spans="1:21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  <c r="U33">
        <f t="shared" si="6"/>
        <v>18</v>
      </c>
    </row>
    <row r="34" spans="1:21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  <c r="U34">
        <f t="shared" si="6"/>
        <v>41.538460648152977</v>
      </c>
    </row>
    <row r="35" spans="1:21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  <c r="U35">
        <f t="shared" si="6"/>
        <v>30.041666666664241</v>
      </c>
    </row>
    <row r="36" spans="1:21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  <c r="U36">
        <f t="shared" si="6"/>
        <v>15</v>
      </c>
    </row>
    <row r="37" spans="1:21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  <c r="U37">
        <f t="shared" si="6"/>
        <v>23.708171296297223</v>
      </c>
    </row>
    <row r="38" spans="1:21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  <c r="U38">
        <f t="shared" si="6"/>
        <v>29.958333333328483</v>
      </c>
    </row>
    <row r="39" spans="1:21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  <c r="U39">
        <f t="shared" si="6"/>
        <v>30</v>
      </c>
    </row>
    <row r="40" spans="1:21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  <c r="U40">
        <f t="shared" si="6"/>
        <v>30</v>
      </c>
    </row>
    <row r="41" spans="1:21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  <c r="U41">
        <f t="shared" si="6"/>
        <v>30.910555555557949</v>
      </c>
    </row>
    <row r="42" spans="1:21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  <c r="U42">
        <f t="shared" si="6"/>
        <v>19.952685185184237</v>
      </c>
    </row>
    <row r="43" spans="1:21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  <c r="U43">
        <f t="shared" si="6"/>
        <v>30</v>
      </c>
    </row>
    <row r="44" spans="1:21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  <c r="U44">
        <f t="shared" si="6"/>
        <v>30</v>
      </c>
    </row>
    <row r="45" spans="1:21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  <c r="U45">
        <f t="shared" si="6"/>
        <v>30.209652777775773</v>
      </c>
    </row>
    <row r="46" spans="1:21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  <c r="U46">
        <f t="shared" si="6"/>
        <v>45</v>
      </c>
    </row>
    <row r="47" spans="1:21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  <c r="U47">
        <f t="shared" si="6"/>
        <v>30</v>
      </c>
    </row>
    <row r="48" spans="1:21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  <c r="U48">
        <f t="shared" si="6"/>
        <v>30</v>
      </c>
    </row>
    <row r="49" spans="1:21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  <c r="U49">
        <f t="shared" si="6"/>
        <v>60.041666666664241</v>
      </c>
    </row>
    <row r="50" spans="1:21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  <c r="U50">
        <f t="shared" si="6"/>
        <v>30.983101851852552</v>
      </c>
    </row>
    <row r="51" spans="1:21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  <c r="U51">
        <f t="shared" si="6"/>
        <v>30</v>
      </c>
    </row>
    <row r="52" spans="1:21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  <c r="U52">
        <f t="shared" si="6"/>
        <v>38.955347222217824</v>
      </c>
    </row>
    <row r="53" spans="1:21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  <c r="U53">
        <f t="shared" si="6"/>
        <v>30</v>
      </c>
    </row>
    <row r="54" spans="1:21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  <c r="U54">
        <f t="shared" si="6"/>
        <v>30</v>
      </c>
    </row>
    <row r="55" spans="1:21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  <c r="U55">
        <f t="shared" si="6"/>
        <v>14.367534722223354</v>
      </c>
    </row>
    <row r="56" spans="1:21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  <c r="U56">
        <f t="shared" si="6"/>
        <v>30</v>
      </c>
    </row>
    <row r="57" spans="1:21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  <c r="U57">
        <f t="shared" si="6"/>
        <v>21</v>
      </c>
    </row>
    <row r="58" spans="1:21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  <c r="U58">
        <f t="shared" si="6"/>
        <v>14.117777777777519</v>
      </c>
    </row>
    <row r="59" spans="1:21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  <c r="U59">
        <f t="shared" si="6"/>
        <v>30</v>
      </c>
    </row>
    <row r="60" spans="1:21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  <c r="U60">
        <f t="shared" si="6"/>
        <v>30.041666666664241</v>
      </c>
    </row>
    <row r="61" spans="1:21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  <c r="U61">
        <f t="shared" si="6"/>
        <v>31.639166666667734</v>
      </c>
    </row>
    <row r="62" spans="1:21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  <c r="U62">
        <f t="shared" si="6"/>
        <v>19.098182870366145</v>
      </c>
    </row>
    <row r="63" spans="1:21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  <c r="U63">
        <f t="shared" si="6"/>
        <v>22</v>
      </c>
    </row>
    <row r="64" spans="1:21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  <c r="U64">
        <f t="shared" si="6"/>
        <v>25</v>
      </c>
    </row>
    <row r="65" spans="1:21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  <c r="U65">
        <f t="shared" si="6"/>
        <v>23.295451388890797</v>
      </c>
    </row>
    <row r="66" spans="1:21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  <c r="U66">
        <f t="shared" si="6"/>
        <v>30</v>
      </c>
    </row>
    <row r="67" spans="1:21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>
        <f t="shared" ref="P67:P130" si="8">E67/L67</f>
        <v>132.05263157894737</v>
      </c>
      <c r="Q67" t="str">
        <f t="shared" ref="Q67:Q130" si="9">LEFT(N67,FIND("/",N67,1)-1)</f>
        <v>film &amp; video</v>
      </c>
      <c r="R67" t="str">
        <f t="shared" ref="R67:R130" si="10">RIGHT(N67,LEN(N67)-(FIND("/",N67,1)))</f>
        <v>shorts</v>
      </c>
      <c r="S67" s="9">
        <f t="shared" ref="S67:S130" si="11">(J67/86400)+25569+(-5/24)</f>
        <v>41835.612893518519</v>
      </c>
      <c r="T67" s="9">
        <f t="shared" ref="T67:T130" si="12">(I67/86400)+25569+(-5/24)</f>
        <v>41862.040972222218</v>
      </c>
      <c r="U67">
        <f t="shared" ref="U67:U130" si="13">T67-S67</f>
        <v>26.428078703698702</v>
      </c>
    </row>
    <row r="68" spans="1:21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42539.641435185178</v>
      </c>
      <c r="T68" s="9">
        <f t="shared" si="12"/>
        <v>42569.641435185178</v>
      </c>
      <c r="U68">
        <f t="shared" si="13"/>
        <v>30</v>
      </c>
    </row>
    <row r="69" spans="1:21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41075.375046296293</v>
      </c>
      <c r="T69" s="9">
        <f t="shared" si="12"/>
        <v>41105.375046296293</v>
      </c>
      <c r="U69">
        <f t="shared" si="13"/>
        <v>30</v>
      </c>
    </row>
    <row r="70" spans="1:21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41663.36100694444</v>
      </c>
      <c r="T70" s="9">
        <f t="shared" si="12"/>
        <v>41693.36100694444</v>
      </c>
      <c r="U70">
        <f t="shared" si="13"/>
        <v>30</v>
      </c>
    </row>
    <row r="71" spans="1:21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11"/>
        <v>40785.979456018518</v>
      </c>
      <c r="T71" s="9">
        <f t="shared" si="12"/>
        <v>40818.082638888889</v>
      </c>
      <c r="U71">
        <f t="shared" si="13"/>
        <v>32.103182870370802</v>
      </c>
    </row>
    <row r="72" spans="1:21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40730.688020833331</v>
      </c>
      <c r="T72" s="9">
        <f t="shared" si="12"/>
        <v>40790.688020833331</v>
      </c>
      <c r="U72">
        <f t="shared" si="13"/>
        <v>60</v>
      </c>
    </row>
    <row r="73" spans="1:21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40997.063159722216</v>
      </c>
      <c r="T73" s="9">
        <f t="shared" si="12"/>
        <v>41057.063159722216</v>
      </c>
      <c r="U73">
        <f t="shared" si="13"/>
        <v>60</v>
      </c>
    </row>
    <row r="74" spans="1:21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11"/>
        <v>41207.801863425928</v>
      </c>
      <c r="T74" s="9">
        <f t="shared" si="12"/>
        <v>41227.791666666664</v>
      </c>
      <c r="U74">
        <f t="shared" si="13"/>
        <v>19.989803240736364</v>
      </c>
    </row>
    <row r="75" spans="1:21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40587.548425925925</v>
      </c>
      <c r="T75" s="9">
        <f t="shared" si="12"/>
        <v>40665.957638888889</v>
      </c>
      <c r="U75">
        <f t="shared" si="13"/>
        <v>78.409212962964375</v>
      </c>
    </row>
    <row r="76" spans="1:21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42360.278877314813</v>
      </c>
      <c r="T76" s="9">
        <f t="shared" si="12"/>
        <v>42390.278877314813</v>
      </c>
      <c r="U76">
        <f t="shared" si="13"/>
        <v>30</v>
      </c>
    </row>
    <row r="77" spans="1:21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41357.000833333332</v>
      </c>
      <c r="T77" s="9">
        <f t="shared" si="12"/>
        <v>41387.000833333332</v>
      </c>
      <c r="U77">
        <f t="shared" si="13"/>
        <v>30</v>
      </c>
    </row>
    <row r="78" spans="1:21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40844.483310185184</v>
      </c>
      <c r="T78" s="9">
        <f t="shared" si="12"/>
        <v>40904.524976851848</v>
      </c>
      <c r="U78">
        <f t="shared" si="13"/>
        <v>60.041666666664241</v>
      </c>
    </row>
    <row r="79" spans="1:21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11"/>
        <v>40996.936539351846</v>
      </c>
      <c r="T79" s="9">
        <f t="shared" si="12"/>
        <v>41049.915972222218</v>
      </c>
      <c r="U79">
        <f t="shared" si="13"/>
        <v>52.979432870371966</v>
      </c>
    </row>
    <row r="80" spans="1:21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42604.522233796299</v>
      </c>
      <c r="T80" s="9">
        <f t="shared" si="12"/>
        <v>42614.522233796299</v>
      </c>
      <c r="U80">
        <f t="shared" si="13"/>
        <v>10</v>
      </c>
    </row>
    <row r="81" spans="1:21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41724.568206018514</v>
      </c>
      <c r="T81" s="9">
        <f t="shared" si="12"/>
        <v>41754.568206018514</v>
      </c>
      <c r="U81">
        <f t="shared" si="13"/>
        <v>30</v>
      </c>
    </row>
    <row r="82" spans="1:21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11"/>
        <v>41582.875648148147</v>
      </c>
      <c r="T82" s="9">
        <f t="shared" si="12"/>
        <v>41617.875648148147</v>
      </c>
      <c r="U82">
        <f t="shared" si="13"/>
        <v>35</v>
      </c>
    </row>
    <row r="83" spans="1:21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11"/>
        <v>41099.950543981475</v>
      </c>
      <c r="T83" s="9">
        <f t="shared" si="12"/>
        <v>41103.918055555558</v>
      </c>
      <c r="U83">
        <f t="shared" si="13"/>
        <v>3.9675115740828915</v>
      </c>
    </row>
    <row r="84" spans="1:21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40795.611817129626</v>
      </c>
      <c r="T84" s="9">
        <f t="shared" si="12"/>
        <v>40825.611817129626</v>
      </c>
      <c r="U84">
        <f t="shared" si="13"/>
        <v>30</v>
      </c>
    </row>
    <row r="85" spans="1:21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42042.407280092586</v>
      </c>
      <c r="T85" s="9">
        <f t="shared" si="12"/>
        <v>42057.270833333336</v>
      </c>
      <c r="U85">
        <f t="shared" si="13"/>
        <v>14.863553240749752</v>
      </c>
    </row>
    <row r="86" spans="1:21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40648.54960648148</v>
      </c>
      <c r="T86" s="9">
        <f t="shared" si="12"/>
        <v>40678.54960648148</v>
      </c>
      <c r="U86">
        <f t="shared" si="13"/>
        <v>30</v>
      </c>
    </row>
    <row r="87" spans="1:21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11"/>
        <v>40778.917094907403</v>
      </c>
      <c r="T87" s="9">
        <f t="shared" si="12"/>
        <v>40808.917094907403</v>
      </c>
      <c r="U87">
        <f t="shared" si="13"/>
        <v>30</v>
      </c>
    </row>
    <row r="88" spans="1:21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42291.347743055558</v>
      </c>
      <c r="T88" s="9">
        <f t="shared" si="12"/>
        <v>42365.389409722215</v>
      </c>
      <c r="U88">
        <f t="shared" si="13"/>
        <v>74.041666666656965</v>
      </c>
    </row>
    <row r="89" spans="1:21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40322.331053240741</v>
      </c>
      <c r="T89" s="9">
        <f t="shared" si="12"/>
        <v>40331.861805555549</v>
      </c>
      <c r="U89">
        <f t="shared" si="13"/>
        <v>9.5307523148076143</v>
      </c>
    </row>
    <row r="90" spans="1:21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41786.450590277775</v>
      </c>
      <c r="T90" s="9">
        <f t="shared" si="12"/>
        <v>41812.450590277775</v>
      </c>
      <c r="U90">
        <f t="shared" si="13"/>
        <v>26</v>
      </c>
    </row>
    <row r="91" spans="1:21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41402.543888888882</v>
      </c>
      <c r="T91" s="9">
        <f t="shared" si="12"/>
        <v>41427.543888888882</v>
      </c>
      <c r="U91">
        <f t="shared" si="13"/>
        <v>25</v>
      </c>
    </row>
    <row r="92" spans="1:21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>
        <f t="shared" si="8"/>
        <v>31.375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40706.089108796295</v>
      </c>
      <c r="T92" s="9">
        <f t="shared" si="12"/>
        <v>40736.089108796295</v>
      </c>
      <c r="U92">
        <f t="shared" si="13"/>
        <v>30</v>
      </c>
    </row>
    <row r="93" spans="1:21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40619.194027777776</v>
      </c>
      <c r="T93" s="9">
        <f t="shared" si="12"/>
        <v>40680.194027777776</v>
      </c>
      <c r="U93">
        <f t="shared" si="13"/>
        <v>61</v>
      </c>
    </row>
    <row r="94" spans="1:21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11"/>
        <v>42720.990543981483</v>
      </c>
      <c r="T94" s="9">
        <f t="shared" si="12"/>
        <v>42767.124999999993</v>
      </c>
      <c r="U94">
        <f t="shared" si="13"/>
        <v>46.134456018509809</v>
      </c>
    </row>
    <row r="95" spans="1:21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41065.649733796294</v>
      </c>
      <c r="T95" s="9">
        <f t="shared" si="12"/>
        <v>41093.666666666664</v>
      </c>
      <c r="U95">
        <f t="shared" si="13"/>
        <v>28.01693287037051</v>
      </c>
    </row>
    <row r="96" spans="1:21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41716.509513888886</v>
      </c>
      <c r="T96" s="9">
        <f t="shared" si="12"/>
        <v>41736.509513888886</v>
      </c>
      <c r="U96">
        <f t="shared" si="13"/>
        <v>20</v>
      </c>
    </row>
    <row r="97" spans="1:21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11"/>
        <v>40934.796770833331</v>
      </c>
      <c r="T97" s="9">
        <f t="shared" si="12"/>
        <v>40964.796770833331</v>
      </c>
      <c r="U97">
        <f t="shared" si="13"/>
        <v>30</v>
      </c>
    </row>
    <row r="98" spans="1:21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40324.45417824074</v>
      </c>
      <c r="T98" s="9">
        <f t="shared" si="12"/>
        <v>40390.916666666664</v>
      </c>
      <c r="U98">
        <f t="shared" si="13"/>
        <v>66.462488425924676</v>
      </c>
    </row>
    <row r="99" spans="1:21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>
        <f t="shared" si="8"/>
        <v>53.125</v>
      </c>
      <c r="Q99" t="str">
        <f t="shared" si="9"/>
        <v>film &amp; video</v>
      </c>
      <c r="R99" t="str">
        <f t="shared" si="10"/>
        <v>shorts</v>
      </c>
      <c r="S99" s="9">
        <f t="shared" si="11"/>
        <v>40705.926874999997</v>
      </c>
      <c r="T99" s="9">
        <f t="shared" si="12"/>
        <v>40735.926874999997</v>
      </c>
      <c r="U99">
        <f t="shared" si="13"/>
        <v>30</v>
      </c>
    </row>
    <row r="100" spans="1:21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41214.586504629631</v>
      </c>
      <c r="T100" s="9">
        <f t="shared" si="12"/>
        <v>41250.770833333328</v>
      </c>
      <c r="U100">
        <f t="shared" si="13"/>
        <v>36.184328703697247</v>
      </c>
    </row>
    <row r="101" spans="1:21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41631.694432870368</v>
      </c>
      <c r="T101" s="9">
        <f t="shared" si="12"/>
        <v>41661.694432870368</v>
      </c>
      <c r="U101">
        <f t="shared" si="13"/>
        <v>30</v>
      </c>
    </row>
    <row r="102" spans="1:21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41197.544976851852</v>
      </c>
      <c r="T102" s="9">
        <f t="shared" si="12"/>
        <v>41217.586643518516</v>
      </c>
      <c r="U102">
        <f t="shared" si="13"/>
        <v>20.041666666664241</v>
      </c>
    </row>
    <row r="103" spans="1:21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41274.568402777775</v>
      </c>
      <c r="T103" s="9">
        <f t="shared" si="12"/>
        <v>41298.568402777775</v>
      </c>
      <c r="U103">
        <f t="shared" si="13"/>
        <v>24</v>
      </c>
    </row>
    <row r="104" spans="1:21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40504.922835648147</v>
      </c>
      <c r="T104" s="9">
        <f t="shared" si="12"/>
        <v>40534.922835648147</v>
      </c>
      <c r="U104">
        <f t="shared" si="13"/>
        <v>30</v>
      </c>
    </row>
    <row r="105" spans="1:21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41682.597569444442</v>
      </c>
      <c r="T105" s="9">
        <f t="shared" si="12"/>
        <v>41705.597569444442</v>
      </c>
      <c r="U105">
        <f t="shared" si="13"/>
        <v>23</v>
      </c>
    </row>
    <row r="106" spans="1:21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40612.486874999995</v>
      </c>
      <c r="T106" s="9">
        <f t="shared" si="12"/>
        <v>40635.833333333328</v>
      </c>
      <c r="U106">
        <f t="shared" si="13"/>
        <v>23.34645833333343</v>
      </c>
    </row>
    <row r="107" spans="1:21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42485.516435185178</v>
      </c>
      <c r="T107" s="9">
        <f t="shared" si="12"/>
        <v>42503.791666666664</v>
      </c>
      <c r="U107">
        <f t="shared" si="13"/>
        <v>18.275231481486117</v>
      </c>
    </row>
    <row r="108" spans="1:21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40987.568298611106</v>
      </c>
      <c r="T108" s="9">
        <f t="shared" si="12"/>
        <v>41001.568298611106</v>
      </c>
      <c r="U108">
        <f t="shared" si="13"/>
        <v>14</v>
      </c>
    </row>
    <row r="109" spans="1:21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40635.774155092593</v>
      </c>
      <c r="T109" s="9">
        <f t="shared" si="12"/>
        <v>40657.774155092593</v>
      </c>
      <c r="U109">
        <f t="shared" si="13"/>
        <v>22</v>
      </c>
    </row>
    <row r="110" spans="1:21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41365.404745370368</v>
      </c>
      <c r="T110" s="9">
        <f t="shared" si="12"/>
        <v>41425.404745370368</v>
      </c>
      <c r="U110">
        <f t="shared" si="13"/>
        <v>60</v>
      </c>
    </row>
    <row r="111" spans="1:21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40569.817476851851</v>
      </c>
      <c r="T111" s="9">
        <f t="shared" si="12"/>
        <v>40599.817476851851</v>
      </c>
      <c r="U111">
        <f t="shared" si="13"/>
        <v>30</v>
      </c>
    </row>
    <row r="112" spans="1:21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41557.741354166668</v>
      </c>
      <c r="T112" s="9">
        <f t="shared" si="12"/>
        <v>41592.040972222218</v>
      </c>
      <c r="U112">
        <f t="shared" si="13"/>
        <v>34.299618055549217</v>
      </c>
    </row>
    <row r="113" spans="1:21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42125.124849537031</v>
      </c>
      <c r="T113" s="9">
        <f t="shared" si="12"/>
        <v>42155.124849537031</v>
      </c>
      <c r="U113">
        <f t="shared" si="13"/>
        <v>30</v>
      </c>
    </row>
    <row r="114" spans="1:21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41717.834699074076</v>
      </c>
      <c r="T114" s="9">
        <f t="shared" si="12"/>
        <v>41741.875</v>
      </c>
      <c r="U114">
        <f t="shared" si="13"/>
        <v>24.040300925924385</v>
      </c>
    </row>
    <row r="115" spans="1:21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40753.550092592588</v>
      </c>
      <c r="T115" s="9">
        <f t="shared" si="12"/>
        <v>40761.416666666664</v>
      </c>
      <c r="U115">
        <f t="shared" si="13"/>
        <v>7.8665740740761976</v>
      </c>
    </row>
    <row r="116" spans="1:21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40861.065833333334</v>
      </c>
      <c r="T116" s="9">
        <f t="shared" si="12"/>
        <v>40921.065833333334</v>
      </c>
      <c r="U116">
        <f t="shared" si="13"/>
        <v>60</v>
      </c>
    </row>
    <row r="117" spans="1:21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40918.530601851853</v>
      </c>
      <c r="T117" s="9">
        <f t="shared" si="12"/>
        <v>40943.530601851853</v>
      </c>
      <c r="U117">
        <f t="shared" si="13"/>
        <v>25</v>
      </c>
    </row>
    <row r="118" spans="1:21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40595.288831018515</v>
      </c>
      <c r="T118" s="9">
        <f t="shared" si="12"/>
        <v>40641.247164351851</v>
      </c>
      <c r="U118">
        <f t="shared" si="13"/>
        <v>45.958333333335759</v>
      </c>
    </row>
    <row r="119" spans="1:21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40248.626666666663</v>
      </c>
      <c r="T119" s="9">
        <f t="shared" si="12"/>
        <v>40338.583333333328</v>
      </c>
      <c r="U119">
        <f t="shared" si="13"/>
        <v>89.956666666665114</v>
      </c>
    </row>
    <row r="120" spans="1:21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40722.845324074071</v>
      </c>
      <c r="T120" s="9">
        <f t="shared" si="12"/>
        <v>40752.845324074071</v>
      </c>
      <c r="U120">
        <f t="shared" si="13"/>
        <v>30</v>
      </c>
    </row>
    <row r="121" spans="1:21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40738.860949074071</v>
      </c>
      <c r="T121" s="9">
        <f t="shared" si="12"/>
        <v>40768.75</v>
      </c>
      <c r="U121">
        <f t="shared" si="13"/>
        <v>29.889050925929041</v>
      </c>
    </row>
    <row r="122" spans="1:21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42615.841516203705</v>
      </c>
      <c r="T122" s="9">
        <f t="shared" si="12"/>
        <v>42645.841516203705</v>
      </c>
      <c r="U122">
        <f t="shared" si="13"/>
        <v>30</v>
      </c>
    </row>
    <row r="123" spans="1:21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42096.496643518512</v>
      </c>
      <c r="T123" s="9">
        <f t="shared" si="12"/>
        <v>42112.219444444439</v>
      </c>
      <c r="U123">
        <f t="shared" si="13"/>
        <v>15.722800925927004</v>
      </c>
    </row>
    <row r="124" spans="1:21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42593.223460648143</v>
      </c>
      <c r="T124" s="9">
        <f t="shared" si="12"/>
        <v>42653.223460648143</v>
      </c>
      <c r="U124">
        <f t="shared" si="13"/>
        <v>60</v>
      </c>
    </row>
    <row r="125" spans="1:21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41904.573657407404</v>
      </c>
      <c r="T125" s="9">
        <f t="shared" si="12"/>
        <v>41940.708333333328</v>
      </c>
      <c r="U125">
        <f t="shared" si="13"/>
        <v>36.134675925924967</v>
      </c>
    </row>
    <row r="126" spans="1:21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42114.720393518517</v>
      </c>
      <c r="T126" s="9">
        <f t="shared" si="12"/>
        <v>42139.720393518517</v>
      </c>
      <c r="U126">
        <f t="shared" si="13"/>
        <v>25</v>
      </c>
    </row>
    <row r="127" spans="1:21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42709.78564814815</v>
      </c>
      <c r="T127" s="9">
        <f t="shared" si="12"/>
        <v>42769.78564814815</v>
      </c>
      <c r="U127">
        <f t="shared" si="13"/>
        <v>60</v>
      </c>
    </row>
    <row r="128" spans="1:21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42135.381215277775</v>
      </c>
      <c r="T128" s="9">
        <f t="shared" si="12"/>
        <v>42165.874999999993</v>
      </c>
      <c r="U128">
        <f t="shared" si="13"/>
        <v>30.493784722217242</v>
      </c>
    </row>
    <row r="129" spans="1:21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42067.415983796294</v>
      </c>
      <c r="T129" s="9">
        <f t="shared" si="12"/>
        <v>42097.37431712963</v>
      </c>
      <c r="U129">
        <f t="shared" si="13"/>
        <v>29.958333333335759</v>
      </c>
    </row>
    <row r="130" spans="1:21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42628.019594907404</v>
      </c>
      <c r="T130" s="9">
        <f t="shared" si="12"/>
        <v>42663.019594907404</v>
      </c>
      <c r="U130">
        <f t="shared" si="13"/>
        <v>35</v>
      </c>
    </row>
    <row r="131" spans="1:21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t="e">
        <f t="shared" ref="P131:P194" si="15">E131/L131</f>
        <v>#DIV/0!</v>
      </c>
      <c r="Q131" t="str">
        <f t="shared" ref="Q131:Q194" si="16">LEFT(N131,FIND("/",N131,1)-1)</f>
        <v>film &amp; video</v>
      </c>
      <c r="R131" t="str">
        <f t="shared" ref="R131:R194" si="17">RIGHT(N131,LEN(N131)-(FIND("/",N131,1)))</f>
        <v>science fiction</v>
      </c>
      <c r="S131" s="9">
        <f t="shared" ref="S131:S194" si="18">(J131/86400)+25569+(-5/24)</f>
        <v>41882.728969907403</v>
      </c>
      <c r="T131" s="9">
        <f t="shared" ref="T131:T194" si="19">(I131/86400)+25569+(-5/24)</f>
        <v>41942.728969907403</v>
      </c>
      <c r="U131">
        <f t="shared" ref="U131:U194" si="20">T131-S131</f>
        <v>60</v>
      </c>
    </row>
    <row r="132" spans="1:21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41778.707083333335</v>
      </c>
      <c r="T132" s="9">
        <f t="shared" si="19"/>
        <v>41806.636111111111</v>
      </c>
      <c r="U132">
        <f t="shared" si="20"/>
        <v>27.929027777776355</v>
      </c>
    </row>
    <row r="133" spans="1:21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42541.629178240742</v>
      </c>
      <c r="T133" s="9">
        <f t="shared" si="19"/>
        <v>42556.791666666664</v>
      </c>
      <c r="U133">
        <f t="shared" si="20"/>
        <v>15.162488425921765</v>
      </c>
    </row>
    <row r="134" spans="1:21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41905.60424768518</v>
      </c>
      <c r="T134" s="9">
        <f t="shared" si="19"/>
        <v>41950.645914351851</v>
      </c>
      <c r="U134">
        <f t="shared" si="20"/>
        <v>45.041666666671517</v>
      </c>
    </row>
    <row r="135" spans="1:21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42491.599351851844</v>
      </c>
      <c r="T135" s="9">
        <f t="shared" si="19"/>
        <v>42521.521527777775</v>
      </c>
      <c r="U135">
        <f t="shared" si="20"/>
        <v>29.922175925930787</v>
      </c>
    </row>
    <row r="136" spans="1:21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42221.701597222222</v>
      </c>
      <c r="T136" s="9">
        <f t="shared" si="19"/>
        <v>42251.499999999993</v>
      </c>
      <c r="U136">
        <f t="shared" si="20"/>
        <v>29.798402777771116</v>
      </c>
    </row>
    <row r="137" spans="1:21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41788.173576388886</v>
      </c>
      <c r="T137" s="9">
        <f t="shared" si="19"/>
        <v>41821.583333333328</v>
      </c>
      <c r="U137">
        <f t="shared" si="20"/>
        <v>33.409756944442051</v>
      </c>
    </row>
    <row r="138" spans="1:21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42096.201782407406</v>
      </c>
      <c r="T138" s="9">
        <f t="shared" si="19"/>
        <v>42140.219444444439</v>
      </c>
      <c r="U138">
        <f t="shared" si="20"/>
        <v>44.017662037033006</v>
      </c>
    </row>
    <row r="139" spans="1:21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42239.365659722222</v>
      </c>
      <c r="T139" s="9">
        <f t="shared" si="19"/>
        <v>42289.365659722222</v>
      </c>
      <c r="U139">
        <f t="shared" si="20"/>
        <v>50</v>
      </c>
    </row>
    <row r="140" spans="1:21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42186.049085648141</v>
      </c>
      <c r="T140" s="9">
        <f t="shared" si="19"/>
        <v>42216.999305555553</v>
      </c>
      <c r="U140">
        <f t="shared" si="20"/>
        <v>30.950219907412247</v>
      </c>
    </row>
    <row r="141" spans="1:21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42187.712638888886</v>
      </c>
      <c r="T141" s="9">
        <f t="shared" si="19"/>
        <v>42197.712638888886</v>
      </c>
      <c r="U141">
        <f t="shared" si="20"/>
        <v>10</v>
      </c>
    </row>
    <row r="142" spans="1:21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42052.989953703705</v>
      </c>
      <c r="T142" s="9">
        <f t="shared" si="19"/>
        <v>42082.948287037034</v>
      </c>
      <c r="U142">
        <f t="shared" si="20"/>
        <v>29.958333333328483</v>
      </c>
    </row>
    <row r="143" spans="1:21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42109.944710648146</v>
      </c>
      <c r="T143" s="9">
        <f t="shared" si="19"/>
        <v>42154.944710648146</v>
      </c>
      <c r="U143">
        <f t="shared" si="20"/>
        <v>45</v>
      </c>
    </row>
    <row r="144" spans="1:21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41938.684930555552</v>
      </c>
      <c r="T144" s="9">
        <f t="shared" si="19"/>
        <v>41959.726597222216</v>
      </c>
      <c r="U144">
        <f t="shared" si="20"/>
        <v>21.041666666664241</v>
      </c>
    </row>
    <row r="145" spans="1:21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42558.855810185181</v>
      </c>
      <c r="T145" s="9">
        <f t="shared" si="19"/>
        <v>42616.038194444445</v>
      </c>
      <c r="U145">
        <f t="shared" si="20"/>
        <v>57.182384259263927</v>
      </c>
    </row>
    <row r="146" spans="1:21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42047.554074074076</v>
      </c>
      <c r="T146" s="9">
        <f t="shared" si="19"/>
        <v>42107.512407407405</v>
      </c>
      <c r="U146">
        <f t="shared" si="20"/>
        <v>59.958333333328483</v>
      </c>
    </row>
    <row r="147" spans="1:21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42200.333935185183</v>
      </c>
      <c r="T147" s="9">
        <f t="shared" si="19"/>
        <v>42227.333935185183</v>
      </c>
      <c r="U147">
        <f t="shared" si="20"/>
        <v>27</v>
      </c>
    </row>
    <row r="148" spans="1:21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42692.807847222219</v>
      </c>
      <c r="T148" s="9">
        <f t="shared" si="19"/>
        <v>42752.807847222219</v>
      </c>
      <c r="U148">
        <f t="shared" si="20"/>
        <v>60</v>
      </c>
    </row>
    <row r="149" spans="1:21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41969.559490740743</v>
      </c>
      <c r="T149" s="9">
        <f t="shared" si="19"/>
        <v>42012.554166666661</v>
      </c>
      <c r="U149">
        <f t="shared" si="20"/>
        <v>42.994675925918273</v>
      </c>
    </row>
    <row r="150" spans="1:21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42397.073333333326</v>
      </c>
      <c r="T150" s="9">
        <f t="shared" si="19"/>
        <v>42427.073333333326</v>
      </c>
      <c r="U150">
        <f t="shared" si="20"/>
        <v>30</v>
      </c>
    </row>
    <row r="151" spans="1:21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41967.963773148142</v>
      </c>
      <c r="T151" s="9">
        <f t="shared" si="19"/>
        <v>41998.124999999993</v>
      </c>
      <c r="U151">
        <f t="shared" si="20"/>
        <v>30.161226851851097</v>
      </c>
    </row>
    <row r="152" spans="1:21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42089.95349537037</v>
      </c>
      <c r="T152" s="9">
        <f t="shared" si="19"/>
        <v>42149.95349537037</v>
      </c>
      <c r="U152">
        <f t="shared" si="20"/>
        <v>60</v>
      </c>
    </row>
    <row r="153" spans="1:21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42113.342488425922</v>
      </c>
      <c r="T153" s="9">
        <f t="shared" si="19"/>
        <v>42173.342488425922</v>
      </c>
      <c r="U153">
        <f t="shared" si="20"/>
        <v>60</v>
      </c>
    </row>
    <row r="154" spans="1:21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41874.869212962956</v>
      </c>
      <c r="T154" s="9">
        <f t="shared" si="19"/>
        <v>41904.869212962956</v>
      </c>
      <c r="U154">
        <f t="shared" si="20"/>
        <v>30</v>
      </c>
    </row>
    <row r="155" spans="1:21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41933.377824074072</v>
      </c>
      <c r="T155" s="9">
        <f t="shared" si="19"/>
        <v>41975.419490740744</v>
      </c>
      <c r="U155">
        <f t="shared" si="20"/>
        <v>42.041666666671517</v>
      </c>
    </row>
    <row r="156" spans="1:21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42115.339062499996</v>
      </c>
      <c r="T156" s="9">
        <f t="shared" si="19"/>
        <v>42158.339062499996</v>
      </c>
      <c r="U156">
        <f t="shared" si="20"/>
        <v>43</v>
      </c>
    </row>
    <row r="157" spans="1:21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42168.351099537038</v>
      </c>
      <c r="T157" s="9">
        <f t="shared" si="19"/>
        <v>42208.351099537038</v>
      </c>
      <c r="U157">
        <f t="shared" si="20"/>
        <v>40</v>
      </c>
    </row>
    <row r="158" spans="1:21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41793.916620370372</v>
      </c>
      <c r="T158" s="9">
        <f t="shared" si="19"/>
        <v>41853.916620370372</v>
      </c>
      <c r="U158">
        <f t="shared" si="20"/>
        <v>60</v>
      </c>
    </row>
    <row r="159" spans="1:21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42396.703379629624</v>
      </c>
      <c r="T159" s="9">
        <f t="shared" si="19"/>
        <v>42426.703379629624</v>
      </c>
      <c r="U159">
        <f t="shared" si="20"/>
        <v>30</v>
      </c>
    </row>
    <row r="160" spans="1:21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41903.868379629625</v>
      </c>
      <c r="T160" s="9">
        <f t="shared" si="19"/>
        <v>41933.868379629625</v>
      </c>
      <c r="U160">
        <f t="shared" si="20"/>
        <v>30</v>
      </c>
    </row>
    <row r="161" spans="1:21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42514.226215277777</v>
      </c>
      <c r="T161" s="9">
        <f t="shared" si="19"/>
        <v>42554.226215277777</v>
      </c>
      <c r="U161">
        <f t="shared" si="20"/>
        <v>40</v>
      </c>
    </row>
    <row r="162" spans="1:21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42171.70475694444</v>
      </c>
      <c r="T162" s="9">
        <f t="shared" si="19"/>
        <v>42231.70475694444</v>
      </c>
      <c r="U162">
        <f t="shared" si="20"/>
        <v>60</v>
      </c>
    </row>
    <row r="163" spans="1:21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41792.479108796295</v>
      </c>
      <c r="T163" s="9">
        <f t="shared" si="19"/>
        <v>41822.479108796295</v>
      </c>
      <c r="U163">
        <f t="shared" si="20"/>
        <v>30</v>
      </c>
    </row>
    <row r="164" spans="1:21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41834.91847222222</v>
      </c>
      <c r="T164" s="9">
        <f t="shared" si="19"/>
        <v>41867.779166666667</v>
      </c>
      <c r="U164">
        <f t="shared" si="20"/>
        <v>32.86069444444729</v>
      </c>
    </row>
    <row r="165" spans="1:21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42243.752939814811</v>
      </c>
      <c r="T165" s="9">
        <f t="shared" si="19"/>
        <v>42277.791666666664</v>
      </c>
      <c r="U165">
        <f t="shared" si="20"/>
        <v>34.038726851853426</v>
      </c>
    </row>
    <row r="166" spans="1:21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41841.554409722223</v>
      </c>
      <c r="T166" s="9">
        <f t="shared" si="19"/>
        <v>41901.554409722223</v>
      </c>
      <c r="U166">
        <f t="shared" si="20"/>
        <v>60</v>
      </c>
    </row>
    <row r="167" spans="1:21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42351.450509259252</v>
      </c>
      <c r="T167" s="9">
        <f t="shared" si="19"/>
        <v>42381.450509259252</v>
      </c>
      <c r="U167">
        <f t="shared" si="20"/>
        <v>30</v>
      </c>
    </row>
    <row r="168" spans="1:21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42720.867615740739</v>
      </c>
      <c r="T168" s="9">
        <f t="shared" si="19"/>
        <v>42750.867615740739</v>
      </c>
      <c r="U168">
        <f t="shared" si="20"/>
        <v>30</v>
      </c>
    </row>
    <row r="169" spans="1:21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42160.719155092585</v>
      </c>
      <c r="T169" s="9">
        <f t="shared" si="19"/>
        <v>42220.719155092585</v>
      </c>
      <c r="U169">
        <f t="shared" si="20"/>
        <v>60</v>
      </c>
    </row>
    <row r="170" spans="1:21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42052.626967592594</v>
      </c>
      <c r="T170" s="9">
        <f t="shared" si="19"/>
        <v>42082.585300925923</v>
      </c>
      <c r="U170">
        <f t="shared" si="20"/>
        <v>29.958333333328483</v>
      </c>
    </row>
    <row r="171" spans="1:21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41900.296979166662</v>
      </c>
      <c r="T171" s="9">
        <f t="shared" si="19"/>
        <v>41930.296979166662</v>
      </c>
      <c r="U171">
        <f t="shared" si="20"/>
        <v>30</v>
      </c>
    </row>
    <row r="172" spans="1:21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42216.769479166665</v>
      </c>
      <c r="T172" s="9">
        <f t="shared" si="19"/>
        <v>42246.019444444442</v>
      </c>
      <c r="U172">
        <f t="shared" si="20"/>
        <v>29.249965277776937</v>
      </c>
    </row>
    <row r="173" spans="1:21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42533.972384259258</v>
      </c>
      <c r="T173" s="9">
        <f t="shared" si="19"/>
        <v>42593.972384259258</v>
      </c>
      <c r="U173">
        <f t="shared" si="20"/>
        <v>60</v>
      </c>
    </row>
    <row r="174" spans="1:21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42047.186608796292</v>
      </c>
      <c r="T174" s="9">
        <f t="shared" si="19"/>
        <v>42082.144942129627</v>
      </c>
      <c r="U174">
        <f t="shared" si="20"/>
        <v>34.958333333335759</v>
      </c>
    </row>
    <row r="175" spans="1:21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42033.364675925921</v>
      </c>
      <c r="T175" s="9">
        <f t="shared" si="19"/>
        <v>42063.364675925921</v>
      </c>
      <c r="U175">
        <f t="shared" si="20"/>
        <v>30</v>
      </c>
    </row>
    <row r="176" spans="1:21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42072.55064814815</v>
      </c>
      <c r="T176" s="9">
        <f t="shared" si="19"/>
        <v>42132.55064814815</v>
      </c>
      <c r="U176">
        <f t="shared" si="20"/>
        <v>60</v>
      </c>
    </row>
    <row r="177" spans="1:21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41855.569571759253</v>
      </c>
      <c r="T177" s="9">
        <f t="shared" si="19"/>
        <v>41880.569571759253</v>
      </c>
      <c r="U177">
        <f t="shared" si="20"/>
        <v>25</v>
      </c>
    </row>
    <row r="178" spans="1:21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42191.615729166668</v>
      </c>
      <c r="T178" s="9">
        <f t="shared" si="19"/>
        <v>42221.615729166668</v>
      </c>
      <c r="U178">
        <f t="shared" si="20"/>
        <v>30</v>
      </c>
    </row>
    <row r="179" spans="1:21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42069.839421296296</v>
      </c>
      <c r="T179" s="9">
        <f t="shared" si="19"/>
        <v>42086.797754629624</v>
      </c>
      <c r="U179">
        <f t="shared" si="20"/>
        <v>16.958333333328483</v>
      </c>
    </row>
    <row r="180" spans="1:21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42304.747048611105</v>
      </c>
      <c r="T180" s="9">
        <f t="shared" si="19"/>
        <v>42334.788715277777</v>
      </c>
      <c r="U180">
        <f t="shared" si="20"/>
        <v>30.041666666671517</v>
      </c>
    </row>
    <row r="181" spans="1:21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42402.872164351851</v>
      </c>
      <c r="T181" s="9">
        <f t="shared" si="19"/>
        <v>42432.872164351851</v>
      </c>
      <c r="U181">
        <f t="shared" si="20"/>
        <v>30</v>
      </c>
    </row>
    <row r="182" spans="1:21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42067.782905092587</v>
      </c>
      <c r="T182" s="9">
        <f t="shared" si="19"/>
        <v>42107.583333333336</v>
      </c>
      <c r="U182">
        <f t="shared" si="20"/>
        <v>39.80042824074917</v>
      </c>
    </row>
    <row r="183" spans="1:21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42147.533506944441</v>
      </c>
      <c r="T183" s="9">
        <f t="shared" si="19"/>
        <v>42177.533506944441</v>
      </c>
      <c r="U183">
        <f t="shared" si="20"/>
        <v>30</v>
      </c>
    </row>
    <row r="184" spans="1:21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42711.803611111107</v>
      </c>
      <c r="T184" s="9">
        <f t="shared" si="19"/>
        <v>42741.803611111107</v>
      </c>
      <c r="U184">
        <f t="shared" si="20"/>
        <v>30</v>
      </c>
    </row>
    <row r="185" spans="1:21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41939.601967592593</v>
      </c>
      <c r="T185" s="9">
        <f t="shared" si="19"/>
        <v>41969.643634259257</v>
      </c>
      <c r="U185">
        <f t="shared" si="20"/>
        <v>30.041666666664241</v>
      </c>
    </row>
    <row r="186" spans="1:21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41825.58289351852</v>
      </c>
      <c r="T186" s="9">
        <f t="shared" si="19"/>
        <v>41882.957638888889</v>
      </c>
      <c r="U186">
        <f t="shared" si="20"/>
        <v>57.374745370369055</v>
      </c>
    </row>
    <row r="187" spans="1:21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42570.702997685185</v>
      </c>
      <c r="T187" s="9">
        <f t="shared" si="19"/>
        <v>42600.702997685185</v>
      </c>
      <c r="U187">
        <f t="shared" si="20"/>
        <v>30</v>
      </c>
    </row>
    <row r="188" spans="1:21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42767.604560185187</v>
      </c>
      <c r="T188" s="9">
        <f t="shared" si="19"/>
        <v>42797.624999999993</v>
      </c>
      <c r="U188">
        <f t="shared" si="20"/>
        <v>30.020439814805286</v>
      </c>
    </row>
    <row r="189" spans="1:21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42182.02612268518</v>
      </c>
      <c r="T189" s="9">
        <f t="shared" si="19"/>
        <v>42206.082638888889</v>
      </c>
      <c r="U189">
        <f t="shared" si="20"/>
        <v>24.05651620370918</v>
      </c>
    </row>
    <row r="190" spans="1:21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41856.974710648145</v>
      </c>
      <c r="T190" s="9">
        <f t="shared" si="19"/>
        <v>41886.974710648145</v>
      </c>
      <c r="U190">
        <f t="shared" si="20"/>
        <v>30</v>
      </c>
    </row>
    <row r="191" spans="1:21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42556.482372685183</v>
      </c>
      <c r="T191" s="9">
        <f t="shared" si="19"/>
        <v>42616.482372685183</v>
      </c>
      <c r="U191">
        <f t="shared" si="20"/>
        <v>60</v>
      </c>
    </row>
    <row r="192" spans="1:21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42527.442662037036</v>
      </c>
      <c r="T192" s="9">
        <f t="shared" si="19"/>
        <v>42537.442662037036</v>
      </c>
      <c r="U192">
        <f t="shared" si="20"/>
        <v>10</v>
      </c>
    </row>
    <row r="193" spans="1:21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42239.233078703699</v>
      </c>
      <c r="T193" s="9">
        <f t="shared" si="19"/>
        <v>42279.233078703699</v>
      </c>
      <c r="U193">
        <f t="shared" si="20"/>
        <v>40</v>
      </c>
    </row>
    <row r="194" spans="1:21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41899.583703703705</v>
      </c>
      <c r="T194" s="9">
        <f t="shared" si="19"/>
        <v>41929.583703703705</v>
      </c>
      <c r="U194">
        <f t="shared" si="20"/>
        <v>30</v>
      </c>
    </row>
    <row r="195" spans="1:21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t="e">
        <f t="shared" ref="P195:P258" si="22">E195/L195</f>
        <v>#DIV/0!</v>
      </c>
      <c r="Q195" t="str">
        <f t="shared" ref="Q195:Q258" si="23">LEFT(N195,FIND("/",N195,1)-1)</f>
        <v>film &amp; video</v>
      </c>
      <c r="R195" t="str">
        <f t="shared" ref="R195:R258" si="24">RIGHT(N195,LEN(N195)-(FIND("/",N195,1)))</f>
        <v>drama</v>
      </c>
      <c r="S195" s="9">
        <f t="shared" ref="S195:S258" si="25">(J195/86400)+25569+(-5/24)</f>
        <v>41911.726458333331</v>
      </c>
      <c r="T195" s="9">
        <f t="shared" ref="T195:T258" si="26">(I195/86400)+25569+(-5/24)</f>
        <v>41971.768124999995</v>
      </c>
      <c r="U195">
        <f t="shared" ref="U195:U258" si="27">T195-S195</f>
        <v>60.041666666664241</v>
      </c>
    </row>
    <row r="196" spans="1:21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42375.788553240738</v>
      </c>
      <c r="T196" s="9">
        <f t="shared" si="26"/>
        <v>42435.788553240738</v>
      </c>
      <c r="U196">
        <f t="shared" si="27"/>
        <v>60</v>
      </c>
    </row>
    <row r="197" spans="1:21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42135.462175925924</v>
      </c>
      <c r="T197" s="9">
        <f t="shared" si="26"/>
        <v>42195.462175925924</v>
      </c>
      <c r="U197">
        <f t="shared" si="27"/>
        <v>60</v>
      </c>
    </row>
    <row r="198" spans="1:21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42259.334467592591</v>
      </c>
      <c r="T198" s="9">
        <f t="shared" si="26"/>
        <v>42287.666666666664</v>
      </c>
      <c r="U198">
        <f t="shared" si="27"/>
        <v>28.332199074073287</v>
      </c>
    </row>
    <row r="199" spans="1:21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42741.640046296299</v>
      </c>
      <c r="T199" s="9">
        <f t="shared" si="26"/>
        <v>42783.666666666664</v>
      </c>
      <c r="U199">
        <f t="shared" si="27"/>
        <v>42.026620370364981</v>
      </c>
    </row>
    <row r="200" spans="1:21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41887.175023148149</v>
      </c>
      <c r="T200" s="9">
        <f t="shared" si="26"/>
        <v>41917.175023148149</v>
      </c>
      <c r="U200">
        <f t="shared" si="27"/>
        <v>30</v>
      </c>
    </row>
    <row r="201" spans="1:21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42583.915532407402</v>
      </c>
      <c r="T201" s="9">
        <f t="shared" si="26"/>
        <v>42613.915532407402</v>
      </c>
      <c r="U201">
        <f t="shared" si="27"/>
        <v>30</v>
      </c>
    </row>
    <row r="202" spans="1:21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41866.875034722216</v>
      </c>
      <c r="T202" s="9">
        <f t="shared" si="26"/>
        <v>41896.875034722216</v>
      </c>
      <c r="U202">
        <f t="shared" si="27"/>
        <v>30</v>
      </c>
    </row>
    <row r="203" spans="1:21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42023.610289351847</v>
      </c>
      <c r="T203" s="9">
        <f t="shared" si="26"/>
        <v>42043.610289351847</v>
      </c>
      <c r="U203">
        <f t="shared" si="27"/>
        <v>20</v>
      </c>
    </row>
    <row r="204" spans="1:21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42255.719490740739</v>
      </c>
      <c r="T204" s="9">
        <f t="shared" si="26"/>
        <v>42285.665972222218</v>
      </c>
      <c r="U204">
        <f t="shared" si="27"/>
        <v>29.946481481478259</v>
      </c>
    </row>
    <row r="205" spans="1:21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41973.639629629623</v>
      </c>
      <c r="T205" s="9">
        <f t="shared" si="26"/>
        <v>42033.639629629623</v>
      </c>
      <c r="U205">
        <f t="shared" si="27"/>
        <v>60</v>
      </c>
    </row>
    <row r="206" spans="1:21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42556.375034722216</v>
      </c>
      <c r="T206" s="9">
        <f t="shared" si="26"/>
        <v>42586.375034722216</v>
      </c>
      <c r="U206">
        <f t="shared" si="27"/>
        <v>30</v>
      </c>
    </row>
    <row r="207" spans="1:21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42248.423865740733</v>
      </c>
      <c r="T207" s="9">
        <f t="shared" si="26"/>
        <v>42283.423865740733</v>
      </c>
      <c r="U207">
        <f t="shared" si="27"/>
        <v>35</v>
      </c>
    </row>
    <row r="208" spans="1:21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42566.79609953703</v>
      </c>
      <c r="T208" s="9">
        <f t="shared" si="26"/>
        <v>42587.79609953703</v>
      </c>
      <c r="U208">
        <f t="shared" si="27"/>
        <v>21</v>
      </c>
    </row>
    <row r="209" spans="1:21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41977.988865740735</v>
      </c>
      <c r="T209" s="9">
        <f t="shared" si="26"/>
        <v>42007.988865740735</v>
      </c>
      <c r="U209">
        <f t="shared" si="27"/>
        <v>30</v>
      </c>
    </row>
    <row r="210" spans="1:21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41959.16165509259</v>
      </c>
      <c r="T210" s="9">
        <f t="shared" si="26"/>
        <v>41989.16165509259</v>
      </c>
      <c r="U210">
        <f t="shared" si="27"/>
        <v>30</v>
      </c>
    </row>
    <row r="211" spans="1:21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42165.714525462965</v>
      </c>
      <c r="T211" s="9">
        <f t="shared" si="26"/>
        <v>42195.714525462965</v>
      </c>
      <c r="U211">
        <f t="shared" si="27"/>
        <v>30</v>
      </c>
    </row>
    <row r="212" spans="1:21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42248.856388888882</v>
      </c>
      <c r="T212" s="9">
        <f t="shared" si="26"/>
        <v>42277.999999999993</v>
      </c>
      <c r="U212">
        <f t="shared" si="27"/>
        <v>29.143611111110658</v>
      </c>
    </row>
    <row r="213" spans="1:21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42235.951585648145</v>
      </c>
      <c r="T213" s="9">
        <f t="shared" si="26"/>
        <v>42265.951585648145</v>
      </c>
      <c r="U213">
        <f t="shared" si="27"/>
        <v>30</v>
      </c>
    </row>
    <row r="214" spans="1:21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42416.672685185178</v>
      </c>
      <c r="T214" s="9">
        <f t="shared" si="26"/>
        <v>42476.631018518521</v>
      </c>
      <c r="U214">
        <f t="shared" si="27"/>
        <v>59.958333333343035</v>
      </c>
    </row>
    <row r="215" spans="1:21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42202.385960648149</v>
      </c>
      <c r="T215" s="9">
        <f t="shared" si="26"/>
        <v>42232.379641203697</v>
      </c>
      <c r="U215">
        <f t="shared" si="27"/>
        <v>29.993680555548053</v>
      </c>
    </row>
    <row r="216" spans="1:21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42009.432280092595</v>
      </c>
      <c r="T216" s="9">
        <f t="shared" si="26"/>
        <v>42069.432280092595</v>
      </c>
      <c r="U216">
        <f t="shared" si="27"/>
        <v>60</v>
      </c>
    </row>
    <row r="217" spans="1:21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42375.021782407406</v>
      </c>
      <c r="T217" s="9">
        <f t="shared" si="26"/>
        <v>42417.790972222218</v>
      </c>
      <c r="U217">
        <f t="shared" si="27"/>
        <v>42.769189814811398</v>
      </c>
    </row>
    <row r="218" spans="1:21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42066.750428240739</v>
      </c>
      <c r="T218" s="9">
        <f t="shared" si="26"/>
        <v>42116.708761574067</v>
      </c>
      <c r="U218">
        <f t="shared" si="27"/>
        <v>49.958333333328483</v>
      </c>
    </row>
    <row r="219" spans="1:21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41970.432280092595</v>
      </c>
      <c r="T219" s="9">
        <f t="shared" si="26"/>
        <v>42001.432280092595</v>
      </c>
      <c r="U219">
        <f t="shared" si="27"/>
        <v>31</v>
      </c>
    </row>
    <row r="220" spans="1:21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42079.420011574075</v>
      </c>
      <c r="T220" s="9">
        <f t="shared" si="26"/>
        <v>42139.420011574075</v>
      </c>
      <c r="U220">
        <f t="shared" si="27"/>
        <v>60</v>
      </c>
    </row>
    <row r="221" spans="1:21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42429.118344907409</v>
      </c>
      <c r="T221" s="9">
        <f t="shared" si="26"/>
        <v>42461.082638888889</v>
      </c>
      <c r="U221">
        <f t="shared" si="27"/>
        <v>31.964293981480296</v>
      </c>
    </row>
    <row r="222" spans="1:21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42195.435532407406</v>
      </c>
      <c r="T222" s="9">
        <f t="shared" si="26"/>
        <v>42236.629166666666</v>
      </c>
      <c r="U222">
        <f t="shared" si="27"/>
        <v>41.193634259259852</v>
      </c>
    </row>
    <row r="223" spans="1:21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42031.629212962966</v>
      </c>
      <c r="T223" s="9">
        <f t="shared" si="26"/>
        <v>42091.587546296294</v>
      </c>
      <c r="U223">
        <f t="shared" si="27"/>
        <v>59.958333333328483</v>
      </c>
    </row>
    <row r="224" spans="1:21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42031.561550925922</v>
      </c>
      <c r="T224" s="9">
        <f t="shared" si="26"/>
        <v>42089.902083333327</v>
      </c>
      <c r="U224">
        <f t="shared" si="27"/>
        <v>58.34053240740468</v>
      </c>
    </row>
    <row r="225" spans="1:21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42481.839699074073</v>
      </c>
      <c r="T225" s="9">
        <f t="shared" si="26"/>
        <v>42511.836805555555</v>
      </c>
      <c r="U225">
        <f t="shared" si="27"/>
        <v>29.997106481481751</v>
      </c>
    </row>
    <row r="226" spans="1:21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42135.026921296296</v>
      </c>
      <c r="T226" s="9">
        <f t="shared" si="26"/>
        <v>42195.026921296296</v>
      </c>
      <c r="U226">
        <f t="shared" si="27"/>
        <v>60</v>
      </c>
    </row>
    <row r="227" spans="1:21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42438.752939814811</v>
      </c>
      <c r="T227" s="9">
        <f t="shared" si="26"/>
        <v>42468.711273148147</v>
      </c>
      <c r="U227">
        <f t="shared" si="27"/>
        <v>29.958333333335759</v>
      </c>
    </row>
    <row r="228" spans="1:21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42106.457685185182</v>
      </c>
      <c r="T228" s="9">
        <f t="shared" si="26"/>
        <v>42155.186805555553</v>
      </c>
      <c r="U228">
        <f t="shared" si="27"/>
        <v>48.729120370371675</v>
      </c>
    </row>
    <row r="229" spans="1:21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42164.685659722221</v>
      </c>
      <c r="T229" s="9">
        <f t="shared" si="26"/>
        <v>42194.685659722221</v>
      </c>
      <c r="U229">
        <f t="shared" si="27"/>
        <v>30</v>
      </c>
    </row>
    <row r="230" spans="1:21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42096.478067129625</v>
      </c>
      <c r="T230" s="9">
        <f t="shared" si="26"/>
        <v>42156.478067129625</v>
      </c>
      <c r="U230">
        <f t="shared" si="27"/>
        <v>60</v>
      </c>
    </row>
    <row r="231" spans="1:21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42383.725659722222</v>
      </c>
      <c r="T231" s="9">
        <f t="shared" si="26"/>
        <v>42413.725659722222</v>
      </c>
      <c r="U231">
        <f t="shared" si="27"/>
        <v>30</v>
      </c>
    </row>
    <row r="232" spans="1:21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42129.568877314814</v>
      </c>
      <c r="T232" s="9">
        <f t="shared" si="26"/>
        <v>42159.568877314814</v>
      </c>
      <c r="U232">
        <f t="shared" si="27"/>
        <v>30</v>
      </c>
    </row>
    <row r="233" spans="1:21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42341.75059027777</v>
      </c>
      <c r="T233" s="9">
        <f t="shared" si="26"/>
        <v>42371.75059027777</v>
      </c>
      <c r="U233">
        <f t="shared" si="27"/>
        <v>30</v>
      </c>
    </row>
    <row r="234" spans="1:21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42032.617430555554</v>
      </c>
      <c r="T234" s="9">
        <f t="shared" si="26"/>
        <v>42062.617430555554</v>
      </c>
      <c r="U234">
        <f t="shared" si="27"/>
        <v>30</v>
      </c>
    </row>
    <row r="235" spans="1:21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42612.703379629624</v>
      </c>
      <c r="T235" s="9">
        <f t="shared" si="26"/>
        <v>42642.703379629624</v>
      </c>
      <c r="U235">
        <f t="shared" si="27"/>
        <v>30</v>
      </c>
    </row>
    <row r="236" spans="1:21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42135.82707175926</v>
      </c>
      <c r="T236" s="9">
        <f t="shared" si="26"/>
        <v>42175.82707175926</v>
      </c>
      <c r="U236">
        <f t="shared" si="27"/>
        <v>40</v>
      </c>
    </row>
    <row r="237" spans="1:21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42164.700196759259</v>
      </c>
      <c r="T237" s="9">
        <f t="shared" si="26"/>
        <v>42194.700196759259</v>
      </c>
      <c r="U237">
        <f t="shared" si="27"/>
        <v>30</v>
      </c>
    </row>
    <row r="238" spans="1:21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42320.876145833332</v>
      </c>
      <c r="T238" s="9">
        <f t="shared" si="26"/>
        <v>42373.791666666664</v>
      </c>
      <c r="U238">
        <f t="shared" si="27"/>
        <v>52.915520833332266</v>
      </c>
    </row>
    <row r="239" spans="1:21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42377.368854166663</v>
      </c>
      <c r="T239" s="9">
        <f t="shared" si="26"/>
        <v>42437.368854166663</v>
      </c>
      <c r="U239">
        <f t="shared" si="27"/>
        <v>60</v>
      </c>
    </row>
    <row r="240" spans="1:21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42713.754166666666</v>
      </c>
      <c r="T240" s="9">
        <f t="shared" si="26"/>
        <v>42734.166666666664</v>
      </c>
      <c r="U240">
        <f t="shared" si="27"/>
        <v>20.412499999998545</v>
      </c>
    </row>
    <row r="241" spans="1:21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42296.901967592588</v>
      </c>
      <c r="T241" s="9">
        <f t="shared" si="26"/>
        <v>42316.291666666664</v>
      </c>
      <c r="U241">
        <f t="shared" si="27"/>
        <v>19.389699074075907</v>
      </c>
    </row>
    <row r="242" spans="1:21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41354.500127314815</v>
      </c>
      <c r="T242" s="9">
        <f t="shared" si="26"/>
        <v>41399.500127314815</v>
      </c>
      <c r="U242">
        <f t="shared" si="27"/>
        <v>45</v>
      </c>
    </row>
    <row r="243" spans="1:21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41949.489629629628</v>
      </c>
      <c r="T243" s="9">
        <f t="shared" si="26"/>
        <v>41994.489629629628</v>
      </c>
      <c r="U243">
        <f t="shared" si="27"/>
        <v>45</v>
      </c>
    </row>
    <row r="244" spans="1:21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40862.28460648148</v>
      </c>
      <c r="T244" s="9">
        <f t="shared" si="26"/>
        <v>40897.28460648148</v>
      </c>
      <c r="U244">
        <f t="shared" si="27"/>
        <v>35</v>
      </c>
    </row>
    <row r="245" spans="1:21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41661.839166666665</v>
      </c>
      <c r="T245" s="9">
        <f t="shared" si="26"/>
        <v>41691.839166666665</v>
      </c>
      <c r="U245">
        <f t="shared" si="27"/>
        <v>30</v>
      </c>
    </row>
    <row r="246" spans="1:21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40213.115266203698</v>
      </c>
      <c r="T246" s="9">
        <f t="shared" si="26"/>
        <v>40253.087500000001</v>
      </c>
      <c r="U246">
        <f t="shared" si="27"/>
        <v>39.972233796303044</v>
      </c>
    </row>
    <row r="247" spans="1:21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41106.844733796293</v>
      </c>
      <c r="T247" s="9">
        <f t="shared" si="26"/>
        <v>41136.844733796293</v>
      </c>
      <c r="U247">
        <f t="shared" si="27"/>
        <v>30</v>
      </c>
    </row>
    <row r="248" spans="1:21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40480.155150462961</v>
      </c>
      <c r="T248" s="9">
        <f t="shared" si="26"/>
        <v>40530.196817129625</v>
      </c>
      <c r="U248">
        <f t="shared" si="27"/>
        <v>50.041666666664241</v>
      </c>
    </row>
    <row r="249" spans="1:21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40430.395995370367</v>
      </c>
      <c r="T249" s="9">
        <f t="shared" si="26"/>
        <v>40466.943749999999</v>
      </c>
      <c r="U249">
        <f t="shared" si="27"/>
        <v>36.547754629631527</v>
      </c>
    </row>
    <row r="250" spans="1:21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40870.566076388888</v>
      </c>
      <c r="T250" s="9">
        <f t="shared" si="26"/>
        <v>40915.566076388888</v>
      </c>
      <c r="U250">
        <f t="shared" si="27"/>
        <v>45</v>
      </c>
    </row>
    <row r="251" spans="1:21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40332.715509259258</v>
      </c>
      <c r="T251" s="9">
        <f t="shared" si="26"/>
        <v>40412.527777777774</v>
      </c>
      <c r="U251">
        <f t="shared" si="27"/>
        <v>79.812268518515339</v>
      </c>
    </row>
    <row r="252" spans="1:21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41401.357534722221</v>
      </c>
      <c r="T252" s="9">
        <f t="shared" si="26"/>
        <v>41431.357534722221</v>
      </c>
      <c r="U252">
        <f t="shared" si="27"/>
        <v>30</v>
      </c>
    </row>
    <row r="253" spans="1:21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41013.579236111109</v>
      </c>
      <c r="T253" s="9">
        <f t="shared" si="26"/>
        <v>41045.583333333328</v>
      </c>
      <c r="U253">
        <f t="shared" si="27"/>
        <v>32.004097222219571</v>
      </c>
    </row>
    <row r="254" spans="1:21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40266.454374999994</v>
      </c>
      <c r="T254" s="9">
        <f t="shared" si="26"/>
        <v>40329.957638888889</v>
      </c>
      <c r="U254">
        <f t="shared" si="27"/>
        <v>63.503263888895162</v>
      </c>
    </row>
    <row r="255" spans="1:21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40924.44253472222</v>
      </c>
      <c r="T255" s="9">
        <f t="shared" si="26"/>
        <v>40954.44253472222</v>
      </c>
      <c r="U255">
        <f t="shared" si="27"/>
        <v>30</v>
      </c>
    </row>
    <row r="256" spans="1:21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42263.744328703702</v>
      </c>
      <c r="T256" s="9">
        <f t="shared" si="26"/>
        <v>42293.874999999993</v>
      </c>
      <c r="U256">
        <f t="shared" si="27"/>
        <v>30.130671296290529</v>
      </c>
    </row>
    <row r="257" spans="1:21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40588.318078703705</v>
      </c>
      <c r="T257" s="9">
        <f t="shared" si="26"/>
        <v>40618.276412037034</v>
      </c>
      <c r="U257">
        <f t="shared" si="27"/>
        <v>29.958333333328483</v>
      </c>
    </row>
    <row r="258" spans="1:21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41319.560960648145</v>
      </c>
      <c r="T258" s="9">
        <f t="shared" si="26"/>
        <v>41349.560960648145</v>
      </c>
      <c r="U258">
        <f t="shared" si="27"/>
        <v>30</v>
      </c>
    </row>
    <row r="259" spans="1:21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>
        <f t="shared" ref="P259:P322" si="29">E259/L259</f>
        <v>66.70405357142856</v>
      </c>
      <c r="Q259" t="str">
        <f t="shared" ref="Q259:Q322" si="30">LEFT(N259,FIND("/",N259,1)-1)</f>
        <v>film &amp; video</v>
      </c>
      <c r="R259" t="str">
        <f t="shared" ref="R259:R322" si="31">RIGHT(N259,LEN(N259)-(FIND("/",N259,1)))</f>
        <v>documentary</v>
      </c>
      <c r="S259" s="9">
        <f t="shared" ref="S259:S322" si="32">(J259/86400)+25569+(-5/24)</f>
        <v>42479.418541666666</v>
      </c>
      <c r="T259" s="9">
        <f t="shared" ref="T259:T322" si="33">(I259/86400)+25569+(-5/24)</f>
        <v>42509.418541666666</v>
      </c>
      <c r="U259">
        <f t="shared" ref="U259:U322" si="34">T259-S259</f>
        <v>30</v>
      </c>
    </row>
    <row r="260" spans="1:21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40681.843356481477</v>
      </c>
      <c r="T260" s="9">
        <f t="shared" si="33"/>
        <v>40711.843356481477</v>
      </c>
      <c r="U260">
        <f t="shared" si="34"/>
        <v>30</v>
      </c>
    </row>
    <row r="261" spans="1:21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42072.529733796291</v>
      </c>
      <c r="T261" s="9">
        <f t="shared" si="33"/>
        <v>42102.529733796291</v>
      </c>
      <c r="U261">
        <f t="shared" si="34"/>
        <v>30</v>
      </c>
    </row>
    <row r="262" spans="1:21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40330.547210648147</v>
      </c>
      <c r="T262" s="9">
        <f t="shared" si="33"/>
        <v>40376.207638888889</v>
      </c>
      <c r="U262">
        <f t="shared" si="34"/>
        <v>45.660428240742476</v>
      </c>
    </row>
    <row r="263" spans="1:21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41017.677129629628</v>
      </c>
      <c r="T263" s="9">
        <f t="shared" si="33"/>
        <v>41067.413194444445</v>
      </c>
      <c r="U263">
        <f t="shared" si="34"/>
        <v>49.736064814816928</v>
      </c>
    </row>
    <row r="264" spans="1:21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40555.039675925924</v>
      </c>
      <c r="T264" s="9">
        <f t="shared" si="33"/>
        <v>40600.039675925924</v>
      </c>
      <c r="U264">
        <f t="shared" si="34"/>
        <v>45</v>
      </c>
    </row>
    <row r="265" spans="1:21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41149.746458333328</v>
      </c>
      <c r="T265" s="9">
        <f t="shared" si="33"/>
        <v>41179.746458333328</v>
      </c>
      <c r="U265">
        <f t="shared" si="34"/>
        <v>30</v>
      </c>
    </row>
    <row r="266" spans="1:21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41010.411979166667</v>
      </c>
      <c r="T266" s="9">
        <f t="shared" si="33"/>
        <v>41040.411979166667</v>
      </c>
      <c r="U266">
        <f t="shared" si="34"/>
        <v>30</v>
      </c>
    </row>
    <row r="267" spans="1:21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40267.03738425926</v>
      </c>
      <c r="T267" s="9">
        <f t="shared" si="33"/>
        <v>40308.636111111111</v>
      </c>
      <c r="U267">
        <f t="shared" si="34"/>
        <v>41.598726851851097</v>
      </c>
    </row>
    <row r="268" spans="1:21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40204.966516203705</v>
      </c>
      <c r="T268" s="9">
        <f t="shared" si="33"/>
        <v>40290.95208333333</v>
      </c>
      <c r="U268">
        <f t="shared" si="34"/>
        <v>85.985567129624542</v>
      </c>
    </row>
    <row r="269" spans="1:21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41785.244201388887</v>
      </c>
      <c r="T269" s="9">
        <f t="shared" si="33"/>
        <v>41815.244201388887</v>
      </c>
      <c r="U269">
        <f t="shared" si="34"/>
        <v>30</v>
      </c>
    </row>
    <row r="270" spans="1:21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40808.944189814814</v>
      </c>
      <c r="T270" s="9">
        <f t="shared" si="33"/>
        <v>40853.985856481479</v>
      </c>
      <c r="U270">
        <f t="shared" si="34"/>
        <v>45.041666666664241</v>
      </c>
    </row>
    <row r="271" spans="1:21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42757.988680555551</v>
      </c>
      <c r="T271" s="9">
        <f t="shared" si="33"/>
        <v>42787.988680555551</v>
      </c>
      <c r="U271">
        <f t="shared" si="34"/>
        <v>30</v>
      </c>
    </row>
    <row r="272" spans="1:21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40637.658217592594</v>
      </c>
      <c r="T272" s="9">
        <f t="shared" si="33"/>
        <v>40687.958333333328</v>
      </c>
      <c r="U272">
        <f t="shared" si="34"/>
        <v>50.300115740734327</v>
      </c>
    </row>
    <row r="273" spans="1:21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41611.891909722217</v>
      </c>
      <c r="T273" s="9">
        <f t="shared" si="33"/>
        <v>41641.125</v>
      </c>
      <c r="U273">
        <f t="shared" si="34"/>
        <v>29.233090277783049</v>
      </c>
    </row>
    <row r="274" spans="1:21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40235.692025462959</v>
      </c>
      <c r="T274" s="9">
        <f t="shared" si="33"/>
        <v>40296.575694444444</v>
      </c>
      <c r="U274">
        <f t="shared" si="34"/>
        <v>60.883668981485243</v>
      </c>
    </row>
    <row r="275" spans="1:21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40697.29011574074</v>
      </c>
      <c r="T275" s="9">
        <f t="shared" si="33"/>
        <v>40727.29011574074</v>
      </c>
      <c r="U275">
        <f t="shared" si="34"/>
        <v>30</v>
      </c>
    </row>
    <row r="276" spans="1:21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40969.704039351847</v>
      </c>
      <c r="T276" s="9">
        <f t="shared" si="33"/>
        <v>41004.082638888889</v>
      </c>
      <c r="U276">
        <f t="shared" si="34"/>
        <v>34.378599537041737</v>
      </c>
    </row>
    <row r="277" spans="1:21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41192.823680555557</v>
      </c>
      <c r="T277" s="9">
        <f t="shared" si="33"/>
        <v>41222.865347222221</v>
      </c>
      <c r="U277">
        <f t="shared" si="34"/>
        <v>30.041666666664241</v>
      </c>
    </row>
    <row r="278" spans="1:21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40966.873541666668</v>
      </c>
      <c r="T278" s="9">
        <f t="shared" si="33"/>
        <v>41026.831874999996</v>
      </c>
      <c r="U278">
        <f t="shared" si="34"/>
        <v>59.958333333328483</v>
      </c>
    </row>
    <row r="279" spans="1:21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42117.68309027778</v>
      </c>
      <c r="T279" s="9">
        <f t="shared" si="33"/>
        <v>42147.68309027778</v>
      </c>
      <c r="U279">
        <f t="shared" si="34"/>
        <v>30</v>
      </c>
    </row>
    <row r="280" spans="1:21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41163.832627314812</v>
      </c>
      <c r="T280" s="9">
        <f t="shared" si="33"/>
        <v>41193.832627314812</v>
      </c>
      <c r="U280">
        <f t="shared" si="34"/>
        <v>30</v>
      </c>
    </row>
    <row r="281" spans="1:21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42759.035833333335</v>
      </c>
      <c r="T281" s="9">
        <f t="shared" si="33"/>
        <v>42792.875694444439</v>
      </c>
      <c r="U281">
        <f t="shared" si="34"/>
        <v>33.839861111104256</v>
      </c>
    </row>
    <row r="282" spans="1:21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41744.382349537038</v>
      </c>
      <c r="T282" s="9">
        <f t="shared" si="33"/>
        <v>41789.382349537038</v>
      </c>
      <c r="U282">
        <f t="shared" si="34"/>
        <v>45</v>
      </c>
    </row>
    <row r="283" spans="1:21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39949.955011574071</v>
      </c>
      <c r="T283" s="9">
        <f t="shared" si="33"/>
        <v>40035.601388888885</v>
      </c>
      <c r="U283">
        <f t="shared" si="34"/>
        <v>85.646377314813435</v>
      </c>
    </row>
    <row r="284" spans="1:21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40194.711712962962</v>
      </c>
      <c r="T284" s="9">
        <f t="shared" si="33"/>
        <v>40231.708333333328</v>
      </c>
      <c r="U284">
        <f t="shared" si="34"/>
        <v>36.996620370366145</v>
      </c>
    </row>
    <row r="285" spans="1:21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40675.501666666663</v>
      </c>
      <c r="T285" s="9">
        <f t="shared" si="33"/>
        <v>40694.999305555553</v>
      </c>
      <c r="U285">
        <f t="shared" si="34"/>
        <v>19.497638888889924</v>
      </c>
    </row>
    <row r="286" spans="1:21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40904.529861111107</v>
      </c>
      <c r="T286" s="9">
        <f t="shared" si="33"/>
        <v>40929.529861111107</v>
      </c>
      <c r="U286">
        <f t="shared" si="34"/>
        <v>25</v>
      </c>
    </row>
    <row r="287" spans="1:21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41506.547777777778</v>
      </c>
      <c r="T287" s="9">
        <f t="shared" si="33"/>
        <v>41536.547777777778</v>
      </c>
      <c r="U287">
        <f t="shared" si="34"/>
        <v>30</v>
      </c>
    </row>
    <row r="288" spans="1:21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41313.607916666668</v>
      </c>
      <c r="T288" s="9">
        <f t="shared" si="33"/>
        <v>41358.566249999996</v>
      </c>
      <c r="U288">
        <f t="shared" si="34"/>
        <v>44.958333333328483</v>
      </c>
    </row>
    <row r="289" spans="1:21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41184.069652777776</v>
      </c>
      <c r="T289" s="9">
        <f t="shared" si="33"/>
        <v>41214.958333333328</v>
      </c>
      <c r="U289">
        <f t="shared" si="34"/>
        <v>30.888680555552128</v>
      </c>
    </row>
    <row r="290" spans="1:21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41050.960567129623</v>
      </c>
      <c r="T290" s="9">
        <f t="shared" si="33"/>
        <v>41085.960567129623</v>
      </c>
      <c r="U290">
        <f t="shared" si="34"/>
        <v>35</v>
      </c>
    </row>
    <row r="291" spans="1:21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41550.248078703698</v>
      </c>
      <c r="T291" s="9">
        <f t="shared" si="33"/>
        <v>41580.248078703698</v>
      </c>
      <c r="U291">
        <f t="shared" si="34"/>
        <v>30</v>
      </c>
    </row>
    <row r="292" spans="1:21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40526.160844907405</v>
      </c>
      <c r="T292" s="9">
        <f t="shared" si="33"/>
        <v>40576.124305555553</v>
      </c>
      <c r="U292">
        <f t="shared" si="34"/>
        <v>49.963460648148612</v>
      </c>
    </row>
    <row r="293" spans="1:21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41376.560717592591</v>
      </c>
      <c r="T293" s="9">
        <f t="shared" si="33"/>
        <v>41394.792361111111</v>
      </c>
      <c r="U293">
        <f t="shared" si="34"/>
        <v>18.231643518520286</v>
      </c>
    </row>
    <row r="294" spans="1:21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40812.594895833332</v>
      </c>
      <c r="T294" s="9">
        <f t="shared" si="33"/>
        <v>40844.957638888889</v>
      </c>
      <c r="U294">
        <f t="shared" si="34"/>
        <v>32.362743055557075</v>
      </c>
    </row>
    <row r="295" spans="1:21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41719.459652777776</v>
      </c>
      <c r="T295" s="9">
        <f t="shared" si="33"/>
        <v>41749.459652777776</v>
      </c>
      <c r="U295">
        <f t="shared" si="34"/>
        <v>30</v>
      </c>
    </row>
    <row r="296" spans="1:21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40342.876087962963</v>
      </c>
      <c r="T296" s="9">
        <f t="shared" si="33"/>
        <v>40378.458333333328</v>
      </c>
      <c r="U296">
        <f t="shared" si="34"/>
        <v>35.582245370365854</v>
      </c>
    </row>
    <row r="297" spans="1:21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41518.796400462961</v>
      </c>
      <c r="T297" s="9">
        <f t="shared" si="33"/>
        <v>41578.791666666664</v>
      </c>
      <c r="U297">
        <f t="shared" si="34"/>
        <v>59.995266203703068</v>
      </c>
    </row>
    <row r="298" spans="1:21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41134.267164351848</v>
      </c>
      <c r="T298" s="9">
        <f t="shared" si="33"/>
        <v>41159.267164351848</v>
      </c>
      <c r="U298">
        <f t="shared" si="34"/>
        <v>25</v>
      </c>
    </row>
    <row r="299" spans="1:21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42089.519687499997</v>
      </c>
      <c r="T299" s="9">
        <f t="shared" si="33"/>
        <v>42124.957638888889</v>
      </c>
      <c r="U299">
        <f t="shared" si="34"/>
        <v>35.437951388892543</v>
      </c>
    </row>
    <row r="300" spans="1:21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41709.255185185182</v>
      </c>
      <c r="T300" s="9">
        <f t="shared" si="33"/>
        <v>41768.666666666664</v>
      </c>
      <c r="U300">
        <f t="shared" si="34"/>
        <v>59.411481481482042</v>
      </c>
    </row>
    <row r="301" spans="1:21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40469.016898148147</v>
      </c>
      <c r="T301" s="9">
        <f t="shared" si="33"/>
        <v>40499.058564814812</v>
      </c>
      <c r="U301">
        <f t="shared" si="34"/>
        <v>30.041666666664241</v>
      </c>
    </row>
    <row r="302" spans="1:21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40626.751597222217</v>
      </c>
      <c r="T302" s="9">
        <f t="shared" si="33"/>
        <v>40657.751597222217</v>
      </c>
      <c r="U302">
        <f t="shared" si="34"/>
        <v>31</v>
      </c>
    </row>
    <row r="303" spans="1:21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41312.529340277775</v>
      </c>
      <c r="T303" s="9">
        <f t="shared" si="33"/>
        <v>41352.487673611111</v>
      </c>
      <c r="U303">
        <f t="shared" si="34"/>
        <v>39.958333333335759</v>
      </c>
    </row>
    <row r="304" spans="1:21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40933.648587962962</v>
      </c>
      <c r="T304" s="9">
        <f t="shared" si="33"/>
        <v>40963.648587962962</v>
      </c>
      <c r="U304">
        <f t="shared" si="34"/>
        <v>30</v>
      </c>
    </row>
    <row r="305" spans="1:21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41031.862800925919</v>
      </c>
      <c r="T305" s="9">
        <f t="shared" si="33"/>
        <v>41061.862800925919</v>
      </c>
      <c r="U305">
        <f t="shared" si="34"/>
        <v>30</v>
      </c>
    </row>
    <row r="306" spans="1:21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41113.88653935185</v>
      </c>
      <c r="T306" s="9">
        <f t="shared" si="33"/>
        <v>41152.875</v>
      </c>
      <c r="U306">
        <f t="shared" si="34"/>
        <v>38.988460648150067</v>
      </c>
    </row>
    <row r="307" spans="1:21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40948.421863425923</v>
      </c>
      <c r="T307" s="9">
        <f t="shared" si="33"/>
        <v>40978.421863425923</v>
      </c>
      <c r="U307">
        <f t="shared" si="34"/>
        <v>30</v>
      </c>
    </row>
    <row r="308" spans="1:21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41333.628854166665</v>
      </c>
      <c r="T308" s="9">
        <f t="shared" si="33"/>
        <v>41353.587187499994</v>
      </c>
      <c r="U308">
        <f t="shared" si="34"/>
        <v>19.958333333328483</v>
      </c>
    </row>
    <row r="309" spans="1:21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41282.736122685186</v>
      </c>
      <c r="T309" s="9">
        <f t="shared" si="33"/>
        <v>41312.736122685186</v>
      </c>
      <c r="U309">
        <f t="shared" si="34"/>
        <v>30</v>
      </c>
    </row>
    <row r="310" spans="1:21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40567.486226851848</v>
      </c>
      <c r="T310" s="9">
        <f t="shared" si="33"/>
        <v>40612.486226851848</v>
      </c>
      <c r="U310">
        <f t="shared" si="34"/>
        <v>45</v>
      </c>
    </row>
    <row r="311" spans="1:21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41134.543217592589</v>
      </c>
      <c r="T311" s="9">
        <f t="shared" si="33"/>
        <v>41155.543217592589</v>
      </c>
      <c r="U311">
        <f t="shared" si="34"/>
        <v>21</v>
      </c>
    </row>
    <row r="312" spans="1:21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40820.974803240737</v>
      </c>
      <c r="T312" s="9">
        <f t="shared" si="33"/>
        <v>40835.875</v>
      </c>
      <c r="U312">
        <f t="shared" si="34"/>
        <v>14.900196759263054</v>
      </c>
    </row>
    <row r="313" spans="1:21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40868.011481481481</v>
      </c>
      <c r="T313" s="9">
        <f t="shared" si="33"/>
        <v>40909.124305555553</v>
      </c>
      <c r="U313">
        <f t="shared" si="34"/>
        <v>41.112824074072705</v>
      </c>
    </row>
    <row r="314" spans="1:21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41348.669351851851</v>
      </c>
      <c r="T314" s="9">
        <f t="shared" si="33"/>
        <v>41378.669351851851</v>
      </c>
      <c r="U314">
        <f t="shared" si="34"/>
        <v>30</v>
      </c>
    </row>
    <row r="315" spans="1:21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40357.019606481481</v>
      </c>
      <c r="T315" s="9">
        <f t="shared" si="33"/>
        <v>40401.457638888889</v>
      </c>
      <c r="U315">
        <f t="shared" si="34"/>
        <v>44.438032407408173</v>
      </c>
    </row>
    <row r="316" spans="1:21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41304.624861111108</v>
      </c>
      <c r="T316" s="9">
        <f t="shared" si="33"/>
        <v>41334.624861111108</v>
      </c>
      <c r="U316">
        <f t="shared" si="34"/>
        <v>30</v>
      </c>
    </row>
    <row r="317" spans="1:21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41113.564050925925</v>
      </c>
      <c r="T317" s="9">
        <f t="shared" si="33"/>
        <v>41143.564050925925</v>
      </c>
      <c r="U317">
        <f t="shared" si="34"/>
        <v>30</v>
      </c>
    </row>
    <row r="318" spans="1:21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41950.715243055551</v>
      </c>
      <c r="T318" s="9">
        <f t="shared" si="33"/>
        <v>41983.999305555553</v>
      </c>
      <c r="U318">
        <f t="shared" si="34"/>
        <v>33.284062500002619</v>
      </c>
    </row>
    <row r="319" spans="1:21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41589.468553240738</v>
      </c>
      <c r="T319" s="9">
        <f t="shared" si="33"/>
        <v>41619.468553240738</v>
      </c>
      <c r="U319">
        <f t="shared" si="34"/>
        <v>30</v>
      </c>
    </row>
    <row r="320" spans="1:21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41329.830451388887</v>
      </c>
      <c r="T320" s="9">
        <f t="shared" si="33"/>
        <v>41359.788784722223</v>
      </c>
      <c r="U320">
        <f t="shared" si="34"/>
        <v>29.958333333335759</v>
      </c>
    </row>
    <row r="321" spans="1:21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40123.629965277774</v>
      </c>
      <c r="T321" s="9">
        <f t="shared" si="33"/>
        <v>40211.124305555553</v>
      </c>
      <c r="U321">
        <f t="shared" si="34"/>
        <v>87.494340277778974</v>
      </c>
    </row>
    <row r="322" spans="1:21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42331.34297453703</v>
      </c>
      <c r="T322" s="9">
        <f t="shared" si="33"/>
        <v>42360.749999999993</v>
      </c>
      <c r="U322">
        <f t="shared" si="34"/>
        <v>29.407025462962338</v>
      </c>
    </row>
    <row r="323" spans="1:21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>
        <f t="shared" ref="P323:P386" si="36">E323/L323</f>
        <v>106.62314540059347</v>
      </c>
      <c r="Q323" t="str">
        <f t="shared" ref="Q323:Q386" si="37">LEFT(N323,FIND("/",N323,1)-1)</f>
        <v>film &amp; video</v>
      </c>
      <c r="R323" t="str">
        <f t="shared" ref="R323:R386" si="38">RIGHT(N323,LEN(N323)-(FIND("/",N323,1)))</f>
        <v>documentary</v>
      </c>
      <c r="S323" s="9">
        <f t="shared" ref="S323:S386" si="39">(J323/86400)+25569+(-5/24)</f>
        <v>42647.238263888888</v>
      </c>
      <c r="T323" s="9">
        <f t="shared" ref="T323:T386" si="40">(I323/86400)+25569+(-5/24)</f>
        <v>42682.279930555553</v>
      </c>
      <c r="U323">
        <f t="shared" ref="U323:U386" si="41">T323-S323</f>
        <v>35.041666666664241</v>
      </c>
    </row>
    <row r="324" spans="1:21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42473.361666666664</v>
      </c>
      <c r="T324" s="9">
        <f t="shared" si="40"/>
        <v>42503.361666666664</v>
      </c>
      <c r="U324">
        <f t="shared" si="41"/>
        <v>30</v>
      </c>
    </row>
    <row r="325" spans="1:21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42697.113032407404</v>
      </c>
      <c r="T325" s="9">
        <f t="shared" si="40"/>
        <v>42725.124305555553</v>
      </c>
      <c r="U325">
        <f t="shared" si="41"/>
        <v>28.011273148149485</v>
      </c>
    </row>
    <row r="326" spans="1:21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42184.417916666665</v>
      </c>
      <c r="T326" s="9">
        <f t="shared" si="40"/>
        <v>42217.417916666665</v>
      </c>
      <c r="U326">
        <f t="shared" si="41"/>
        <v>33</v>
      </c>
    </row>
    <row r="327" spans="1:21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42688.979548611103</v>
      </c>
      <c r="T327" s="9">
        <f t="shared" si="40"/>
        <v>42723.979548611103</v>
      </c>
      <c r="U327">
        <f t="shared" si="41"/>
        <v>35</v>
      </c>
    </row>
    <row r="328" spans="1:21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42775.106550925928</v>
      </c>
      <c r="T328" s="9">
        <f t="shared" si="40"/>
        <v>42808.747916666667</v>
      </c>
      <c r="U328">
        <f t="shared" si="41"/>
        <v>33.641365740739275</v>
      </c>
    </row>
    <row r="329" spans="1:21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42058.026956018519</v>
      </c>
      <c r="T329" s="9">
        <f t="shared" si="40"/>
        <v>42085.124999999993</v>
      </c>
      <c r="U329">
        <f t="shared" si="41"/>
        <v>27.098043981473893</v>
      </c>
    </row>
    <row r="330" spans="1:21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42278.738287037035</v>
      </c>
      <c r="T330" s="9">
        <f t="shared" si="40"/>
        <v>42308.958333333336</v>
      </c>
      <c r="U330">
        <f t="shared" si="41"/>
        <v>30.220046296301007</v>
      </c>
    </row>
    <row r="331" spans="1:21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42291.258414351854</v>
      </c>
      <c r="T331" s="9">
        <f t="shared" si="40"/>
        <v>42314.958333333336</v>
      </c>
      <c r="U331">
        <f t="shared" si="41"/>
        <v>23.69991898148146</v>
      </c>
    </row>
    <row r="332" spans="1:21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41379.307442129626</v>
      </c>
      <c r="T332" s="9">
        <f t="shared" si="40"/>
        <v>41410.957638888889</v>
      </c>
      <c r="U332">
        <f t="shared" si="41"/>
        <v>31.650196759263054</v>
      </c>
    </row>
    <row r="333" spans="1:21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42507.373078703698</v>
      </c>
      <c r="T333" s="9">
        <f t="shared" si="40"/>
        <v>42538.373078703698</v>
      </c>
      <c r="U333">
        <f t="shared" si="41"/>
        <v>31</v>
      </c>
    </row>
    <row r="334" spans="1:21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42263.471956018511</v>
      </c>
      <c r="T334" s="9">
        <f t="shared" si="40"/>
        <v>42305.124999999993</v>
      </c>
      <c r="U334">
        <f t="shared" si="41"/>
        <v>41.65304398148146</v>
      </c>
    </row>
    <row r="335" spans="1:21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42437.428136574068</v>
      </c>
      <c r="T335" s="9">
        <f t="shared" si="40"/>
        <v>42467.386469907404</v>
      </c>
      <c r="U335">
        <f t="shared" si="41"/>
        <v>29.958333333335759</v>
      </c>
    </row>
    <row r="336" spans="1:21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42101.474039351851</v>
      </c>
      <c r="T336" s="9">
        <f t="shared" si="40"/>
        <v>42139.583333333336</v>
      </c>
      <c r="U336">
        <f t="shared" si="41"/>
        <v>38.10929398148437</v>
      </c>
    </row>
    <row r="337" spans="1:21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42101.529108796291</v>
      </c>
      <c r="T337" s="9">
        <f t="shared" si="40"/>
        <v>42132.708333333336</v>
      </c>
      <c r="U337">
        <f t="shared" si="41"/>
        <v>31.179224537045229</v>
      </c>
    </row>
    <row r="338" spans="1:21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42291.387939814813</v>
      </c>
      <c r="T338" s="9">
        <f t="shared" si="40"/>
        <v>42321.429606481477</v>
      </c>
      <c r="U338">
        <f t="shared" si="41"/>
        <v>30.041666666664241</v>
      </c>
    </row>
    <row r="339" spans="1:21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42046.920231481483</v>
      </c>
      <c r="T339" s="9">
        <f t="shared" si="40"/>
        <v>42076.878564814811</v>
      </c>
      <c r="U339">
        <f t="shared" si="41"/>
        <v>29.958333333328483</v>
      </c>
    </row>
    <row r="340" spans="1:21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42559.547337962962</v>
      </c>
      <c r="T340" s="9">
        <f t="shared" si="40"/>
        <v>42615.833333333336</v>
      </c>
      <c r="U340">
        <f t="shared" si="41"/>
        <v>56.285995370373712</v>
      </c>
    </row>
    <row r="341" spans="1:21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42093.551712962959</v>
      </c>
      <c r="T341" s="9">
        <f t="shared" si="40"/>
        <v>42123.551712962959</v>
      </c>
      <c r="U341">
        <f t="shared" si="41"/>
        <v>30</v>
      </c>
    </row>
    <row r="342" spans="1:21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42772.460729166669</v>
      </c>
      <c r="T342" s="9">
        <f t="shared" si="40"/>
        <v>42802.666666666664</v>
      </c>
      <c r="U342">
        <f t="shared" si="41"/>
        <v>30.205937499995343</v>
      </c>
    </row>
    <row r="343" spans="1:21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41894.671273148146</v>
      </c>
      <c r="T343" s="9">
        <f t="shared" si="40"/>
        <v>41912.957638888889</v>
      </c>
      <c r="U343">
        <f t="shared" si="41"/>
        <v>18.286365740743349</v>
      </c>
    </row>
    <row r="344" spans="1:21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42459.572511574072</v>
      </c>
      <c r="T344" s="9">
        <f t="shared" si="40"/>
        <v>42489.572511574072</v>
      </c>
      <c r="U344">
        <f t="shared" si="41"/>
        <v>30</v>
      </c>
    </row>
    <row r="345" spans="1:21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41926.529456018514</v>
      </c>
      <c r="T345" s="9">
        <f t="shared" si="40"/>
        <v>41956.916666666664</v>
      </c>
      <c r="U345">
        <f t="shared" si="41"/>
        <v>30.387210648150358</v>
      </c>
    </row>
    <row r="346" spans="1:21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42111.762662037036</v>
      </c>
      <c r="T346" s="9">
        <f t="shared" si="40"/>
        <v>42155.888888888883</v>
      </c>
      <c r="U346">
        <f t="shared" si="41"/>
        <v>44.126226851847605</v>
      </c>
    </row>
    <row r="347" spans="1:21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42114.735995370364</v>
      </c>
      <c r="T347" s="9">
        <f t="shared" si="40"/>
        <v>42144.735995370364</v>
      </c>
      <c r="U347">
        <f t="shared" si="41"/>
        <v>30</v>
      </c>
    </row>
    <row r="348" spans="1:21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42261.291909722218</v>
      </c>
      <c r="T348" s="9">
        <f t="shared" si="40"/>
        <v>42291.291909722218</v>
      </c>
      <c r="U348">
        <f t="shared" si="41"/>
        <v>30</v>
      </c>
    </row>
    <row r="349" spans="1:21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42292.287141203698</v>
      </c>
      <c r="T349" s="9">
        <f t="shared" si="40"/>
        <v>42322.32880787037</v>
      </c>
      <c r="U349">
        <f t="shared" si="41"/>
        <v>30.041666666671517</v>
      </c>
    </row>
    <row r="350" spans="1:21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42207.378657407404</v>
      </c>
      <c r="T350" s="9">
        <f t="shared" si="40"/>
        <v>42237.378657407404</v>
      </c>
      <c r="U350">
        <f t="shared" si="41"/>
        <v>30</v>
      </c>
    </row>
    <row r="351" spans="1:21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42760.290601851848</v>
      </c>
      <c r="T351" s="9">
        <f t="shared" si="40"/>
        <v>42790.290601851848</v>
      </c>
      <c r="U351">
        <f t="shared" si="41"/>
        <v>30</v>
      </c>
    </row>
    <row r="352" spans="1:21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42585.857743055552</v>
      </c>
      <c r="T352" s="9">
        <f t="shared" si="40"/>
        <v>42623.957638888889</v>
      </c>
      <c r="U352">
        <f t="shared" si="41"/>
        <v>38.099895833336632</v>
      </c>
    </row>
    <row r="353" spans="1:21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42427.75641203703</v>
      </c>
      <c r="T353" s="9">
        <f t="shared" si="40"/>
        <v>42467.714745370373</v>
      </c>
      <c r="U353">
        <f t="shared" si="41"/>
        <v>39.958333333343035</v>
      </c>
    </row>
    <row r="354" spans="1:21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41889.959120370368</v>
      </c>
      <c r="T354" s="9">
        <f t="shared" si="40"/>
        <v>41919.959120370368</v>
      </c>
      <c r="U354">
        <f t="shared" si="41"/>
        <v>30</v>
      </c>
    </row>
    <row r="355" spans="1:21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42297.583553240744</v>
      </c>
      <c r="T355" s="9">
        <f t="shared" si="40"/>
        <v>42327.625219907401</v>
      </c>
      <c r="U355">
        <f t="shared" si="41"/>
        <v>30.041666666656965</v>
      </c>
    </row>
    <row r="356" spans="1:21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42438.619456018518</v>
      </c>
      <c r="T356" s="9">
        <f t="shared" si="40"/>
        <v>42468.577789351846</v>
      </c>
      <c r="U356">
        <f t="shared" si="41"/>
        <v>29.958333333328483</v>
      </c>
    </row>
    <row r="357" spans="1:21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41943.0855787037</v>
      </c>
      <c r="T357" s="9">
        <f t="shared" si="40"/>
        <v>41974.127245370364</v>
      </c>
      <c r="U357">
        <f t="shared" si="41"/>
        <v>31.041666666664241</v>
      </c>
    </row>
    <row r="358" spans="1:21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42415.594826388886</v>
      </c>
      <c r="T358" s="9">
        <f t="shared" si="40"/>
        <v>42445.553159722222</v>
      </c>
      <c r="U358">
        <f t="shared" si="41"/>
        <v>29.958333333335759</v>
      </c>
    </row>
    <row r="359" spans="1:21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42078.01385416666</v>
      </c>
      <c r="T359" s="9">
        <f t="shared" si="40"/>
        <v>42118.01385416666</v>
      </c>
      <c r="U359">
        <f t="shared" si="41"/>
        <v>40</v>
      </c>
    </row>
    <row r="360" spans="1:21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42507.651863425919</v>
      </c>
      <c r="T360" s="9">
        <f t="shared" si="40"/>
        <v>42536.416666666664</v>
      </c>
      <c r="U360">
        <f t="shared" si="41"/>
        <v>28.764803240745096</v>
      </c>
    </row>
    <row r="361" spans="1:21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41934.86215277778</v>
      </c>
      <c r="T361" s="9">
        <f t="shared" si="40"/>
        <v>41957.008333333331</v>
      </c>
      <c r="U361">
        <f t="shared" si="41"/>
        <v>22.146180555551837</v>
      </c>
    </row>
    <row r="362" spans="1:21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42163.689583333333</v>
      </c>
      <c r="T362" s="9">
        <f t="shared" si="40"/>
        <v>42207.924305555549</v>
      </c>
      <c r="U362">
        <f t="shared" si="41"/>
        <v>44.234722222216078</v>
      </c>
    </row>
    <row r="363" spans="1:21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41935.792893518512</v>
      </c>
      <c r="T363" s="9">
        <f t="shared" si="40"/>
        <v>41965.834560185183</v>
      </c>
      <c r="U363">
        <f t="shared" si="41"/>
        <v>30.041666666671517</v>
      </c>
    </row>
    <row r="364" spans="1:21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41837.002210648148</v>
      </c>
      <c r="T364" s="9">
        <f t="shared" si="40"/>
        <v>41858.791666666664</v>
      </c>
      <c r="U364">
        <f t="shared" si="41"/>
        <v>21.789456018515921</v>
      </c>
    </row>
    <row r="365" spans="1:21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40255.53629629629</v>
      </c>
      <c r="T365" s="9">
        <f t="shared" si="40"/>
        <v>40300.598611111105</v>
      </c>
      <c r="U365">
        <f t="shared" si="41"/>
        <v>45.062314814815181</v>
      </c>
    </row>
    <row r="366" spans="1:21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41780.651296296295</v>
      </c>
      <c r="T366" s="9">
        <f t="shared" si="40"/>
        <v>41810.957638888889</v>
      </c>
      <c r="U366">
        <f t="shared" si="41"/>
        <v>30.306342592593865</v>
      </c>
    </row>
    <row r="367" spans="1:21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41668.398136574069</v>
      </c>
      <c r="T367" s="9">
        <f t="shared" si="40"/>
        <v>41698.398136574069</v>
      </c>
      <c r="U367">
        <f t="shared" si="41"/>
        <v>30</v>
      </c>
    </row>
    <row r="368" spans="1:21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41019.584699074076</v>
      </c>
      <c r="T368" s="9">
        <f t="shared" si="40"/>
        <v>41049.584699074076</v>
      </c>
      <c r="U368">
        <f t="shared" si="41"/>
        <v>30</v>
      </c>
    </row>
    <row r="369" spans="1:21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41355.368958333333</v>
      </c>
      <c r="T369" s="9">
        <f t="shared" si="40"/>
        <v>41394.999305555553</v>
      </c>
      <c r="U369">
        <f t="shared" si="41"/>
        <v>39.630347222220735</v>
      </c>
    </row>
    <row r="370" spans="1:21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42043.397245370368</v>
      </c>
      <c r="T370" s="9">
        <f t="shared" si="40"/>
        <v>42078.355578703697</v>
      </c>
      <c r="U370">
        <f t="shared" si="41"/>
        <v>34.958333333328483</v>
      </c>
    </row>
    <row r="371" spans="1:21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40893.3433912037</v>
      </c>
      <c r="T371" s="9">
        <f t="shared" si="40"/>
        <v>40923.3433912037</v>
      </c>
      <c r="U371">
        <f t="shared" si="41"/>
        <v>30</v>
      </c>
    </row>
    <row r="372" spans="1:21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42711.586805555555</v>
      </c>
      <c r="T372" s="9">
        <f t="shared" si="40"/>
        <v>42741.586805555555</v>
      </c>
      <c r="U372">
        <f t="shared" si="41"/>
        <v>30</v>
      </c>
    </row>
    <row r="373" spans="1:21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41261.559479166666</v>
      </c>
      <c r="T373" s="9">
        <f t="shared" si="40"/>
        <v>41306.559479166666</v>
      </c>
      <c r="U373">
        <f t="shared" si="41"/>
        <v>45</v>
      </c>
    </row>
    <row r="374" spans="1:21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42425.368564814817</v>
      </c>
      <c r="T374" s="9">
        <f t="shared" si="40"/>
        <v>42465.458333333336</v>
      </c>
      <c r="U374">
        <f t="shared" si="41"/>
        <v>40.089768518519122</v>
      </c>
    </row>
    <row r="375" spans="1:21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41078.703680555554</v>
      </c>
      <c r="T375" s="9">
        <f t="shared" si="40"/>
        <v>41108.703680555554</v>
      </c>
      <c r="U375">
        <f t="shared" si="41"/>
        <v>30</v>
      </c>
    </row>
    <row r="376" spans="1:21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40757.680914351848</v>
      </c>
      <c r="T376" s="9">
        <f t="shared" si="40"/>
        <v>40802.680914351848</v>
      </c>
      <c r="U376">
        <f t="shared" si="41"/>
        <v>45</v>
      </c>
    </row>
    <row r="377" spans="1:21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41657.77674768518</v>
      </c>
      <c r="T377" s="9">
        <f t="shared" si="40"/>
        <v>41699.512499999997</v>
      </c>
      <c r="U377">
        <f t="shared" si="41"/>
        <v>41.735752314816636</v>
      </c>
    </row>
    <row r="378" spans="1:21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42576.244398148141</v>
      </c>
      <c r="T378" s="9">
        <f t="shared" si="40"/>
        <v>42607.244398148141</v>
      </c>
      <c r="U378">
        <f t="shared" si="41"/>
        <v>31</v>
      </c>
    </row>
    <row r="379" spans="1:21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42292.042453703696</v>
      </c>
      <c r="T379" s="9">
        <f t="shared" si="40"/>
        <v>42322.084027777775</v>
      </c>
      <c r="U379">
        <f t="shared" si="41"/>
        <v>30.041574074079108</v>
      </c>
    </row>
    <row r="380" spans="1:21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42370.363518518519</v>
      </c>
      <c r="T380" s="9">
        <f t="shared" si="40"/>
        <v>42394.786111111105</v>
      </c>
      <c r="U380">
        <f t="shared" si="41"/>
        <v>24.422592592585715</v>
      </c>
    </row>
    <row r="381" spans="1:21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40987.479999999996</v>
      </c>
      <c r="T381" s="9">
        <f t="shared" si="40"/>
        <v>41032.479999999996</v>
      </c>
      <c r="U381">
        <f t="shared" si="41"/>
        <v>45</v>
      </c>
    </row>
    <row r="382" spans="1:21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42367.511481481481</v>
      </c>
      <c r="T382" s="9">
        <f t="shared" si="40"/>
        <v>42392.511481481481</v>
      </c>
      <c r="U382">
        <f t="shared" si="41"/>
        <v>25</v>
      </c>
    </row>
    <row r="383" spans="1:21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41085.48978009259</v>
      </c>
      <c r="T383" s="9">
        <f t="shared" si="40"/>
        <v>41120</v>
      </c>
      <c r="U383">
        <f t="shared" si="41"/>
        <v>34.510219907409919</v>
      </c>
    </row>
    <row r="384" spans="1:21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41144.501157407409</v>
      </c>
      <c r="T384" s="9">
        <f t="shared" si="40"/>
        <v>41158.501157407409</v>
      </c>
      <c r="U384">
        <f t="shared" si="41"/>
        <v>14</v>
      </c>
    </row>
    <row r="385" spans="1:21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41754.90924768518</v>
      </c>
      <c r="T385" s="9">
        <f t="shared" si="40"/>
        <v>41777.90924768518</v>
      </c>
      <c r="U385">
        <f t="shared" si="41"/>
        <v>23</v>
      </c>
    </row>
    <row r="386" spans="1:21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41980.573460648149</v>
      </c>
      <c r="T386" s="9">
        <f t="shared" si="40"/>
        <v>42010.573460648149</v>
      </c>
      <c r="U386">
        <f t="shared" si="41"/>
        <v>30</v>
      </c>
    </row>
    <row r="387" spans="1:21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>
        <f t="shared" ref="P387:P450" si="43">E387/L387</f>
        <v>111.79535864978902</v>
      </c>
      <c r="Q387" t="str">
        <f t="shared" ref="Q387:Q450" si="44">LEFT(N387,FIND("/",N387,1)-1)</f>
        <v>film &amp; video</v>
      </c>
      <c r="R387" t="str">
        <f t="shared" ref="R387:R450" si="45">RIGHT(N387,LEN(N387)-(FIND("/",N387,1)))</f>
        <v>documentary</v>
      </c>
      <c r="S387" s="9">
        <f t="shared" ref="S387:S450" si="46">(J387/86400)+25569+(-5/24)</f>
        <v>41934.376168981478</v>
      </c>
      <c r="T387" s="9">
        <f t="shared" ref="T387:T450" si="47">(I387/86400)+25569+(-5/24)</f>
        <v>41964.41783564815</v>
      </c>
      <c r="U387">
        <f t="shared" ref="U387:U450" si="48">T387-S387</f>
        <v>30.041666666671517</v>
      </c>
    </row>
    <row r="388" spans="1:21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42211.742951388886</v>
      </c>
      <c r="T388" s="9">
        <f t="shared" si="47"/>
        <v>42226.742951388886</v>
      </c>
      <c r="U388">
        <f t="shared" si="48"/>
        <v>15</v>
      </c>
    </row>
    <row r="389" spans="1:21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42200.468263888884</v>
      </c>
      <c r="T389" s="9">
        <f t="shared" si="47"/>
        <v>42231.041666666664</v>
      </c>
      <c r="U389">
        <f t="shared" si="48"/>
        <v>30.573402777779847</v>
      </c>
    </row>
    <row r="390" spans="1:21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42548.86782407407</v>
      </c>
      <c r="T390" s="9">
        <f t="shared" si="47"/>
        <v>42578.86782407407</v>
      </c>
      <c r="U390">
        <f t="shared" si="48"/>
        <v>30</v>
      </c>
    </row>
    <row r="391" spans="1:21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41673.854745370372</v>
      </c>
      <c r="T391" s="9">
        <f t="shared" si="47"/>
        <v>41705.749305555553</v>
      </c>
      <c r="U391">
        <f t="shared" si="48"/>
        <v>31.894560185181035</v>
      </c>
    </row>
    <row r="392" spans="1:21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42111.828379629624</v>
      </c>
      <c r="T392" s="9">
        <f t="shared" si="47"/>
        <v>42131.828379629624</v>
      </c>
      <c r="U392">
        <f t="shared" si="48"/>
        <v>20</v>
      </c>
    </row>
    <row r="393" spans="1:21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40864.833923611106</v>
      </c>
      <c r="T393" s="9">
        <f t="shared" si="47"/>
        <v>40894.832638888889</v>
      </c>
      <c r="U393">
        <f t="shared" si="48"/>
        <v>29.998715277783049</v>
      </c>
    </row>
    <row r="394" spans="1:21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40763.508923611109</v>
      </c>
      <c r="T394" s="9">
        <f t="shared" si="47"/>
        <v>40793.916666666664</v>
      </c>
      <c r="U394">
        <f t="shared" si="48"/>
        <v>30.407743055555329</v>
      </c>
    </row>
    <row r="395" spans="1:21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41526.500601851847</v>
      </c>
      <c r="T395" s="9">
        <f t="shared" si="47"/>
        <v>41557.500601851847</v>
      </c>
      <c r="U395">
        <f t="shared" si="48"/>
        <v>31</v>
      </c>
    </row>
    <row r="396" spans="1:21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42417.60974537037</v>
      </c>
      <c r="T396" s="9">
        <f t="shared" si="47"/>
        <v>42477.568078703705</v>
      </c>
      <c r="U396">
        <f t="shared" si="48"/>
        <v>59.958333333335759</v>
      </c>
    </row>
    <row r="397" spans="1:21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40990.700925925921</v>
      </c>
      <c r="T397" s="9">
        <f t="shared" si="47"/>
        <v>41026.688888888886</v>
      </c>
      <c r="U397">
        <f t="shared" si="48"/>
        <v>35.987962962964957</v>
      </c>
    </row>
    <row r="398" spans="1:21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41082.356550925928</v>
      </c>
      <c r="T398" s="9">
        <f t="shared" si="47"/>
        <v>41097.356550925928</v>
      </c>
      <c r="U398">
        <f t="shared" si="48"/>
        <v>15</v>
      </c>
    </row>
    <row r="399" spans="1:21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40379.568101851852</v>
      </c>
      <c r="T399" s="9">
        <f t="shared" si="47"/>
        <v>40421.947222222218</v>
      </c>
      <c r="U399">
        <f t="shared" si="48"/>
        <v>42.379120370365854</v>
      </c>
    </row>
    <row r="400" spans="1:21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42078.584791666661</v>
      </c>
      <c r="T400" s="9">
        <f t="shared" si="47"/>
        <v>42123.584791666661</v>
      </c>
      <c r="U400">
        <f t="shared" si="48"/>
        <v>45</v>
      </c>
    </row>
    <row r="401" spans="1:21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42687.667442129627</v>
      </c>
      <c r="T401" s="9">
        <f t="shared" si="47"/>
        <v>42718.291666666664</v>
      </c>
      <c r="U401">
        <f t="shared" si="48"/>
        <v>30.624224537037662</v>
      </c>
    </row>
    <row r="402" spans="1:21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41745.427627314813</v>
      </c>
      <c r="T402" s="9">
        <f t="shared" si="47"/>
        <v>41775.9375</v>
      </c>
      <c r="U402">
        <f t="shared" si="48"/>
        <v>30.509872685186565</v>
      </c>
    </row>
    <row r="403" spans="1:21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40732.633912037032</v>
      </c>
      <c r="T403" s="9">
        <f t="shared" si="47"/>
        <v>40762.633912037032</v>
      </c>
      <c r="U403">
        <f t="shared" si="48"/>
        <v>30</v>
      </c>
    </row>
    <row r="404" spans="1:21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42292.331215277773</v>
      </c>
      <c r="T404" s="9">
        <f t="shared" si="47"/>
        <v>42313.372881944444</v>
      </c>
      <c r="U404">
        <f t="shared" si="48"/>
        <v>21.041666666671517</v>
      </c>
    </row>
    <row r="405" spans="1:21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40718.102326388886</v>
      </c>
      <c r="T405" s="9">
        <f t="shared" si="47"/>
        <v>40765.088888888888</v>
      </c>
      <c r="U405">
        <f t="shared" si="48"/>
        <v>46.986562500002037</v>
      </c>
    </row>
    <row r="406" spans="1:21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41646.419699074067</v>
      </c>
      <c r="T406" s="9">
        <f t="shared" si="47"/>
        <v>41675.75277777778</v>
      </c>
      <c r="U406">
        <f t="shared" si="48"/>
        <v>29.33307870371209</v>
      </c>
    </row>
    <row r="407" spans="1:21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41673.876608796294</v>
      </c>
      <c r="T407" s="9">
        <f t="shared" si="47"/>
        <v>41703.876608796294</v>
      </c>
      <c r="U407">
        <f t="shared" si="48"/>
        <v>30</v>
      </c>
    </row>
    <row r="408" spans="1:21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40637.95413194444</v>
      </c>
      <c r="T408" s="9">
        <f t="shared" si="47"/>
        <v>40672.040972222218</v>
      </c>
      <c r="U408">
        <f t="shared" si="48"/>
        <v>34.08684027777781</v>
      </c>
    </row>
    <row r="409" spans="1:21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40806.662615740737</v>
      </c>
      <c r="T409" s="9">
        <f t="shared" si="47"/>
        <v>40866.704282407409</v>
      </c>
      <c r="U409">
        <f t="shared" si="48"/>
        <v>60.041666666671517</v>
      </c>
    </row>
    <row r="410" spans="1:21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41543.527662037035</v>
      </c>
      <c r="T410" s="9">
        <f t="shared" si="47"/>
        <v>41583.569328703699</v>
      </c>
      <c r="U410">
        <f t="shared" si="48"/>
        <v>40.041666666664241</v>
      </c>
    </row>
    <row r="411" spans="1:21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42543.654444444437</v>
      </c>
      <c r="T411" s="9">
        <f t="shared" si="47"/>
        <v>42573.654444444437</v>
      </c>
      <c r="U411">
        <f t="shared" si="48"/>
        <v>30</v>
      </c>
    </row>
    <row r="412" spans="1:21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42113.773113425923</v>
      </c>
      <c r="T412" s="9">
        <f t="shared" si="47"/>
        <v>42173.773113425923</v>
      </c>
      <c r="U412">
        <f t="shared" si="48"/>
        <v>60</v>
      </c>
    </row>
    <row r="413" spans="1:21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41597.967638888884</v>
      </c>
      <c r="T413" s="9">
        <f t="shared" si="47"/>
        <v>41630</v>
      </c>
      <c r="U413">
        <f t="shared" si="48"/>
        <v>32.032361111116188</v>
      </c>
    </row>
    <row r="414" spans="1:21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41099.534467592588</v>
      </c>
      <c r="T414" s="9">
        <f t="shared" si="47"/>
        <v>41115.534467592588</v>
      </c>
      <c r="U414">
        <f t="shared" si="48"/>
        <v>16</v>
      </c>
    </row>
    <row r="415" spans="1:21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41079.66910879629</v>
      </c>
      <c r="T415" s="9">
        <f t="shared" si="47"/>
        <v>41109.66910879629</v>
      </c>
      <c r="U415">
        <f t="shared" si="48"/>
        <v>30</v>
      </c>
    </row>
    <row r="416" spans="1:21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41528.85491898148</v>
      </c>
      <c r="T416" s="9">
        <f t="shared" si="47"/>
        <v>41558.85491898148</v>
      </c>
      <c r="U416">
        <f t="shared" si="48"/>
        <v>30</v>
      </c>
    </row>
    <row r="417" spans="1:21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41904.643541666665</v>
      </c>
      <c r="T417" s="9">
        <f t="shared" si="47"/>
        <v>41929.291666666664</v>
      </c>
      <c r="U417">
        <f t="shared" si="48"/>
        <v>24.648124999999709</v>
      </c>
    </row>
    <row r="418" spans="1:21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41648.187858796293</v>
      </c>
      <c r="T418" s="9">
        <f t="shared" si="47"/>
        <v>41678.187858796293</v>
      </c>
      <c r="U418">
        <f t="shared" si="48"/>
        <v>30</v>
      </c>
    </row>
    <row r="419" spans="1:21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41360.762268518512</v>
      </c>
      <c r="T419" s="9">
        <f t="shared" si="47"/>
        <v>41371.981249999997</v>
      </c>
      <c r="U419">
        <f t="shared" si="48"/>
        <v>11.218981481484661</v>
      </c>
    </row>
    <row r="420" spans="1:21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42178.07403935185</v>
      </c>
      <c r="T420" s="9">
        <f t="shared" si="47"/>
        <v>42208.07403935185</v>
      </c>
      <c r="U420">
        <f t="shared" si="48"/>
        <v>30</v>
      </c>
    </row>
    <row r="421" spans="1:21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41394.634108796294</v>
      </c>
      <c r="T421" s="9">
        <f t="shared" si="47"/>
        <v>41454.634108796294</v>
      </c>
      <c r="U421">
        <f t="shared" si="48"/>
        <v>60</v>
      </c>
    </row>
    <row r="422" spans="1:21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41682.028136574074</v>
      </c>
      <c r="T422" s="9">
        <f t="shared" si="47"/>
        <v>41711.986469907402</v>
      </c>
      <c r="U422">
        <f t="shared" si="48"/>
        <v>29.958333333328483</v>
      </c>
    </row>
    <row r="423" spans="1:21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42177.283055555548</v>
      </c>
      <c r="T423" s="9">
        <f t="shared" si="47"/>
        <v>42237.283055555548</v>
      </c>
      <c r="U423">
        <f t="shared" si="48"/>
        <v>60</v>
      </c>
    </row>
    <row r="424" spans="1:21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41863.052048611113</v>
      </c>
      <c r="T424" s="9">
        <f t="shared" si="47"/>
        <v>41893.052048611113</v>
      </c>
      <c r="U424">
        <f t="shared" si="48"/>
        <v>30</v>
      </c>
    </row>
    <row r="425" spans="1:21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41400.717939814815</v>
      </c>
      <c r="T425" s="9">
        <f t="shared" si="47"/>
        <v>41430.717939814815</v>
      </c>
      <c r="U425">
        <f t="shared" si="48"/>
        <v>30</v>
      </c>
    </row>
    <row r="426" spans="1:21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40934.167812499996</v>
      </c>
      <c r="T426" s="9">
        <f t="shared" si="47"/>
        <v>40994.126145833332</v>
      </c>
      <c r="U426">
        <f t="shared" si="48"/>
        <v>59.958333333335759</v>
      </c>
    </row>
    <row r="427" spans="1:21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42275.652824074066</v>
      </c>
      <c r="T427" s="9">
        <f t="shared" si="47"/>
        <v>42335.694490740738</v>
      </c>
      <c r="U427">
        <f t="shared" si="48"/>
        <v>60.041666666671517</v>
      </c>
    </row>
    <row r="428" spans="1:21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42400.503634259258</v>
      </c>
      <c r="T428" s="9">
        <f t="shared" si="47"/>
        <v>42430.503634259258</v>
      </c>
      <c r="U428">
        <f t="shared" si="48"/>
        <v>30</v>
      </c>
    </row>
    <row r="429" spans="1:21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42285.700694444444</v>
      </c>
      <c r="T429" s="9">
        <f t="shared" si="47"/>
        <v>42299.582638888889</v>
      </c>
      <c r="U429">
        <f t="shared" si="48"/>
        <v>13.881944444445253</v>
      </c>
    </row>
    <row r="430" spans="1:21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41778.558391203704</v>
      </c>
      <c r="T430" s="9">
        <f t="shared" si="47"/>
        <v>41806.708333333328</v>
      </c>
      <c r="U430">
        <f t="shared" si="48"/>
        <v>28.149942129624833</v>
      </c>
    </row>
    <row r="431" spans="1:21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40070.693078703705</v>
      </c>
      <c r="T431" s="9">
        <f t="shared" si="47"/>
        <v>40143.999305555553</v>
      </c>
      <c r="U431">
        <f t="shared" si="48"/>
        <v>73.306226851847896</v>
      </c>
    </row>
    <row r="432" spans="1:21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41512.898923611108</v>
      </c>
      <c r="T432" s="9">
        <f t="shared" si="47"/>
        <v>41527.898923611108</v>
      </c>
      <c r="U432">
        <f t="shared" si="48"/>
        <v>15</v>
      </c>
    </row>
    <row r="433" spans="1:21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42526.662997685184</v>
      </c>
      <c r="T433" s="9">
        <f t="shared" si="47"/>
        <v>42556.662997685184</v>
      </c>
      <c r="U433">
        <f t="shared" si="48"/>
        <v>30</v>
      </c>
    </row>
    <row r="434" spans="1:21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42238.51829861111</v>
      </c>
      <c r="T434" s="9">
        <f t="shared" si="47"/>
        <v>42298.51829861111</v>
      </c>
      <c r="U434">
        <f t="shared" si="48"/>
        <v>60</v>
      </c>
    </row>
    <row r="435" spans="1:21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42228.421550925923</v>
      </c>
      <c r="T435" s="9">
        <f t="shared" si="47"/>
        <v>42288.421550925923</v>
      </c>
      <c r="U435">
        <f t="shared" si="48"/>
        <v>60</v>
      </c>
    </row>
    <row r="436" spans="1:21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41576.626180555555</v>
      </c>
      <c r="T436" s="9">
        <f t="shared" si="47"/>
        <v>41609.667847222219</v>
      </c>
      <c r="U436">
        <f t="shared" si="48"/>
        <v>33.041666666664241</v>
      </c>
    </row>
    <row r="437" spans="1:21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41500.539120370369</v>
      </c>
      <c r="T437" s="9">
        <f t="shared" si="47"/>
        <v>41530.539120370369</v>
      </c>
      <c r="U437">
        <f t="shared" si="48"/>
        <v>30</v>
      </c>
    </row>
    <row r="438" spans="1:21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41456.154085648144</v>
      </c>
      <c r="T438" s="9">
        <f t="shared" si="47"/>
        <v>41486.154085648144</v>
      </c>
      <c r="U438">
        <f t="shared" si="48"/>
        <v>30</v>
      </c>
    </row>
    <row r="439" spans="1:21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42591.110254629624</v>
      </c>
      <c r="T439" s="9">
        <f t="shared" si="47"/>
        <v>42651.110254629624</v>
      </c>
      <c r="U439">
        <f t="shared" si="48"/>
        <v>60</v>
      </c>
    </row>
    <row r="440" spans="1:21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42296.052754629629</v>
      </c>
      <c r="T440" s="9">
        <f t="shared" si="47"/>
        <v>42326.094421296293</v>
      </c>
      <c r="U440">
        <f t="shared" si="48"/>
        <v>30.041666666664241</v>
      </c>
    </row>
    <row r="441" spans="1:21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41919.553449074076</v>
      </c>
      <c r="T441" s="9">
        <f t="shared" si="47"/>
        <v>41929.553449074076</v>
      </c>
      <c r="U441">
        <f t="shared" si="48"/>
        <v>10</v>
      </c>
    </row>
    <row r="442" spans="1:21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42423.777233796289</v>
      </c>
      <c r="T442" s="9">
        <f t="shared" si="47"/>
        <v>42453.735567129632</v>
      </c>
      <c r="U442">
        <f t="shared" si="48"/>
        <v>29.958333333343035</v>
      </c>
    </row>
    <row r="443" spans="1:21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41550.585601851846</v>
      </c>
      <c r="T443" s="9">
        <f t="shared" si="47"/>
        <v>41580.585601851846</v>
      </c>
      <c r="U443">
        <f t="shared" si="48"/>
        <v>30</v>
      </c>
    </row>
    <row r="444" spans="1:21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42024.680358796293</v>
      </c>
      <c r="T444" s="9">
        <f t="shared" si="47"/>
        <v>42054.680358796293</v>
      </c>
      <c r="U444">
        <f t="shared" si="48"/>
        <v>30</v>
      </c>
    </row>
    <row r="445" spans="1:21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41649.806724537033</v>
      </c>
      <c r="T445" s="9">
        <f t="shared" si="47"/>
        <v>41679.806724537033</v>
      </c>
      <c r="U445">
        <f t="shared" si="48"/>
        <v>30</v>
      </c>
    </row>
    <row r="446" spans="1:21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40894.69862268518</v>
      </c>
      <c r="T446" s="9">
        <f t="shared" si="47"/>
        <v>40954.69862268518</v>
      </c>
      <c r="U446">
        <f t="shared" si="48"/>
        <v>60</v>
      </c>
    </row>
    <row r="447" spans="1:21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42130.127025462956</v>
      </c>
      <c r="T447" s="9">
        <f t="shared" si="47"/>
        <v>42145.127025462956</v>
      </c>
      <c r="U447">
        <f t="shared" si="48"/>
        <v>15</v>
      </c>
    </row>
    <row r="448" spans="1:21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42036.875231481477</v>
      </c>
      <c r="T448" s="9">
        <f t="shared" si="47"/>
        <v>42066.875231481477</v>
      </c>
      <c r="U448">
        <f t="shared" si="48"/>
        <v>30</v>
      </c>
    </row>
    <row r="449" spans="1:21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41331.34679398148</v>
      </c>
      <c r="T449" s="9">
        <f t="shared" si="47"/>
        <v>41356.305127314808</v>
      </c>
      <c r="U449">
        <f t="shared" si="48"/>
        <v>24.958333333328483</v>
      </c>
    </row>
    <row r="450" spans="1:21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41753.549710648142</v>
      </c>
      <c r="T450" s="9">
        <f t="shared" si="47"/>
        <v>41773.549710648142</v>
      </c>
      <c r="U450">
        <f t="shared" si="48"/>
        <v>20</v>
      </c>
    </row>
    <row r="451" spans="1:21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>
        <f t="shared" ref="P451:P514" si="50">E451/L451</f>
        <v>9</v>
      </c>
      <c r="Q451" t="str">
        <f t="shared" ref="Q451:Q514" si="51">LEFT(N451,FIND("/",N451,1)-1)</f>
        <v>film &amp; video</v>
      </c>
      <c r="R451" t="str">
        <f t="shared" ref="R451:R514" si="52">RIGHT(N451,LEN(N451)-(FIND("/",N451,1)))</f>
        <v>animation</v>
      </c>
      <c r="S451" s="9">
        <f t="shared" ref="S451:S514" si="53">(J451/86400)+25569+(-5/24)</f>
        <v>41534.359780092593</v>
      </c>
      <c r="T451" s="9">
        <f t="shared" ref="T451:T514" si="54">(I451/86400)+25569+(-5/24)</f>
        <v>41564.359780092593</v>
      </c>
      <c r="U451">
        <f t="shared" ref="U451:U514" si="55">T451-S451</f>
        <v>30</v>
      </c>
    </row>
    <row r="452" spans="1:21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41654.73842592592</v>
      </c>
      <c r="T452" s="9">
        <f t="shared" si="54"/>
        <v>41684.73842592592</v>
      </c>
      <c r="U452">
        <f t="shared" si="55"/>
        <v>30</v>
      </c>
    </row>
    <row r="453" spans="1:21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41634.506840277776</v>
      </c>
      <c r="T453" s="9">
        <f t="shared" si="54"/>
        <v>41664.506840277776</v>
      </c>
      <c r="U453">
        <f t="shared" si="55"/>
        <v>30</v>
      </c>
    </row>
    <row r="454" spans="1:21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42107.49554398148</v>
      </c>
      <c r="T454" s="9">
        <f t="shared" si="54"/>
        <v>42137.49554398148</v>
      </c>
      <c r="U454">
        <f t="shared" si="55"/>
        <v>30</v>
      </c>
    </row>
    <row r="455" spans="1:21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42038.616655092592</v>
      </c>
      <c r="T455" s="9">
        <f t="shared" si="54"/>
        <v>42054.616655092592</v>
      </c>
      <c r="U455">
        <f t="shared" si="55"/>
        <v>16</v>
      </c>
    </row>
    <row r="456" spans="1:21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41938.508923611109</v>
      </c>
      <c r="T456" s="9">
        <f t="shared" si="54"/>
        <v>41969.343055555553</v>
      </c>
      <c r="U456">
        <f t="shared" si="55"/>
        <v>30.83413194444438</v>
      </c>
    </row>
    <row r="457" spans="1:21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40970.794236111113</v>
      </c>
      <c r="T457" s="9">
        <f t="shared" si="54"/>
        <v>41015.813194444439</v>
      </c>
      <c r="U457">
        <f t="shared" si="55"/>
        <v>45.018958333326736</v>
      </c>
    </row>
    <row r="458" spans="1:21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41547.486122685186</v>
      </c>
      <c r="T458" s="9">
        <f t="shared" si="54"/>
        <v>41568.957638888889</v>
      </c>
      <c r="U458">
        <f t="shared" si="55"/>
        <v>21.471516203702777</v>
      </c>
    </row>
    <row r="459" spans="1:21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41837.559166666666</v>
      </c>
      <c r="T459" s="9">
        <f t="shared" si="54"/>
        <v>41867.559166666666</v>
      </c>
      <c r="U459">
        <f t="shared" si="55"/>
        <v>30</v>
      </c>
    </row>
    <row r="460" spans="1:21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41378.491435185184</v>
      </c>
      <c r="T460" s="9">
        <f t="shared" si="54"/>
        <v>41408.491435185184</v>
      </c>
      <c r="U460">
        <f t="shared" si="55"/>
        <v>30</v>
      </c>
    </row>
    <row r="461" spans="1:21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40800.432025462964</v>
      </c>
      <c r="T461" s="9">
        <f t="shared" si="54"/>
        <v>40860.473692129628</v>
      </c>
      <c r="U461">
        <f t="shared" si="55"/>
        <v>60.041666666664241</v>
      </c>
    </row>
    <row r="462" spans="1:21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41759.334201388883</v>
      </c>
      <c r="T462" s="9">
        <f t="shared" si="54"/>
        <v>41790.958333333328</v>
      </c>
      <c r="U462">
        <f t="shared" si="55"/>
        <v>31.624131944445253</v>
      </c>
    </row>
    <row r="463" spans="1:21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41407.638506944444</v>
      </c>
      <c r="T463" s="9">
        <f t="shared" si="54"/>
        <v>41427.638506944444</v>
      </c>
      <c r="U463">
        <f t="shared" si="55"/>
        <v>20</v>
      </c>
    </row>
    <row r="464" spans="1:21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40704.918298611105</v>
      </c>
      <c r="T464" s="9">
        <f t="shared" si="54"/>
        <v>40764.918298611105</v>
      </c>
      <c r="U464">
        <f t="shared" si="55"/>
        <v>60</v>
      </c>
    </row>
    <row r="465" spans="1:21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40750.501770833333</v>
      </c>
      <c r="T465" s="9">
        <f t="shared" si="54"/>
        <v>40810.501770833333</v>
      </c>
      <c r="U465">
        <f t="shared" si="55"/>
        <v>60</v>
      </c>
    </row>
    <row r="466" spans="1:21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42488.640451388885</v>
      </c>
      <c r="T466" s="9">
        <f t="shared" si="54"/>
        <v>42508.640451388885</v>
      </c>
      <c r="U466">
        <f t="shared" si="55"/>
        <v>20</v>
      </c>
    </row>
    <row r="467" spans="1:21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41800.911736111106</v>
      </c>
      <c r="T467" s="9">
        <f t="shared" si="54"/>
        <v>41816.911736111106</v>
      </c>
      <c r="U467">
        <f t="shared" si="55"/>
        <v>16</v>
      </c>
    </row>
    <row r="468" spans="1:21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41129.734537037039</v>
      </c>
      <c r="T468" s="9">
        <f t="shared" si="54"/>
        <v>41159.734537037039</v>
      </c>
      <c r="U468">
        <f t="shared" si="55"/>
        <v>30</v>
      </c>
    </row>
    <row r="469" spans="1:21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41135.471458333333</v>
      </c>
      <c r="T469" s="9">
        <f t="shared" si="54"/>
        <v>41180.471458333333</v>
      </c>
      <c r="U469">
        <f t="shared" si="55"/>
        <v>45</v>
      </c>
    </row>
    <row r="470" spans="1:21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41040.959293981483</v>
      </c>
      <c r="T470" s="9">
        <f t="shared" si="54"/>
        <v>41100.952141203699</v>
      </c>
      <c r="U470">
        <f t="shared" si="55"/>
        <v>59.992847222216369</v>
      </c>
    </row>
    <row r="471" spans="1:21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41827.781527777777</v>
      </c>
      <c r="T471" s="9">
        <f t="shared" si="54"/>
        <v>41887.781527777777</v>
      </c>
      <c r="U471">
        <f t="shared" si="55"/>
        <v>60</v>
      </c>
    </row>
    <row r="472" spans="1:21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41604.959363425922</v>
      </c>
      <c r="T472" s="9">
        <f t="shared" si="54"/>
        <v>41654.958333333328</v>
      </c>
      <c r="U472">
        <f t="shared" si="55"/>
        <v>49.998969907406718</v>
      </c>
    </row>
    <row r="473" spans="1:21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41703.513645833329</v>
      </c>
      <c r="T473" s="9">
        <f t="shared" si="54"/>
        <v>41748.471979166665</v>
      </c>
      <c r="U473">
        <f t="shared" si="55"/>
        <v>44.958333333335759</v>
      </c>
    </row>
    <row r="474" spans="1:21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41844.714328703703</v>
      </c>
      <c r="T474" s="9">
        <f t="shared" si="54"/>
        <v>41874.714328703703</v>
      </c>
      <c r="U474">
        <f t="shared" si="55"/>
        <v>30</v>
      </c>
    </row>
    <row r="475" spans="1:21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41869.489803240736</v>
      </c>
      <c r="T475" s="9">
        <f t="shared" si="54"/>
        <v>41899.489803240736</v>
      </c>
      <c r="U475">
        <f t="shared" si="55"/>
        <v>30</v>
      </c>
    </row>
    <row r="476" spans="1:21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42753.120706018519</v>
      </c>
      <c r="T476" s="9">
        <f t="shared" si="54"/>
        <v>42783.120706018519</v>
      </c>
      <c r="U476">
        <f t="shared" si="55"/>
        <v>30</v>
      </c>
    </row>
    <row r="477" spans="1:21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42099.877812500003</v>
      </c>
      <c r="T477" s="9">
        <f t="shared" si="54"/>
        <v>42129.877812500003</v>
      </c>
      <c r="U477">
        <f t="shared" si="55"/>
        <v>30</v>
      </c>
    </row>
    <row r="478" spans="1:21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41757.76667824074</v>
      </c>
      <c r="T478" s="9">
        <f t="shared" si="54"/>
        <v>41792.957638888889</v>
      </c>
      <c r="U478">
        <f t="shared" si="55"/>
        <v>35.190960648149485</v>
      </c>
    </row>
    <row r="479" spans="1:21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40987.626550925925</v>
      </c>
      <c r="T479" s="9">
        <f t="shared" si="54"/>
        <v>41047.626550925925</v>
      </c>
      <c r="U479">
        <f t="shared" si="55"/>
        <v>60</v>
      </c>
    </row>
    <row r="480" spans="1:21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42065.702650462961</v>
      </c>
      <c r="T480" s="9">
        <f t="shared" si="54"/>
        <v>42095.660983796297</v>
      </c>
      <c r="U480">
        <f t="shared" si="55"/>
        <v>29.958333333335759</v>
      </c>
    </row>
    <row r="481" spans="1:21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41904.199479166666</v>
      </c>
      <c r="T481" s="9">
        <f t="shared" si="54"/>
        <v>41964.24114583333</v>
      </c>
      <c r="U481">
        <f t="shared" si="55"/>
        <v>60.041666666664241</v>
      </c>
    </row>
    <row r="482" spans="1:21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41465.29184027778</v>
      </c>
      <c r="T482" s="9">
        <f t="shared" si="54"/>
        <v>41495.29184027778</v>
      </c>
      <c r="U482">
        <f t="shared" si="55"/>
        <v>30</v>
      </c>
    </row>
    <row r="483" spans="1:21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41162.46399305555</v>
      </c>
      <c r="T483" s="9">
        <f t="shared" si="54"/>
        <v>41192.46399305555</v>
      </c>
      <c r="U483">
        <f t="shared" si="55"/>
        <v>30</v>
      </c>
    </row>
    <row r="484" spans="1:21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42447.688541666663</v>
      </c>
      <c r="T484" s="9">
        <f t="shared" si="54"/>
        <v>42474.398611111108</v>
      </c>
      <c r="U484">
        <f t="shared" si="55"/>
        <v>26.710069444445253</v>
      </c>
    </row>
    <row r="485" spans="1:21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41242.989259259259</v>
      </c>
      <c r="T485" s="9">
        <f t="shared" si="54"/>
        <v>41302.989259259259</v>
      </c>
      <c r="U485">
        <f t="shared" si="55"/>
        <v>60</v>
      </c>
    </row>
    <row r="486" spans="1:21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42272.731157407405</v>
      </c>
      <c r="T486" s="9">
        <f t="shared" si="54"/>
        <v>42313.772824074076</v>
      </c>
      <c r="U486">
        <f t="shared" si="55"/>
        <v>41.041666666671517</v>
      </c>
    </row>
    <row r="487" spans="1:21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41381.297442129631</v>
      </c>
      <c r="T487" s="9">
        <f t="shared" si="54"/>
        <v>41411.297442129631</v>
      </c>
      <c r="U487">
        <f t="shared" si="55"/>
        <v>30</v>
      </c>
    </row>
    <row r="488" spans="1:21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41761.734247685185</v>
      </c>
      <c r="T488" s="9">
        <f t="shared" si="54"/>
        <v>41791.734247685185</v>
      </c>
      <c r="U488">
        <f t="shared" si="55"/>
        <v>30</v>
      </c>
    </row>
    <row r="489" spans="1:21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42669.386504629627</v>
      </c>
      <c r="T489" s="9">
        <f t="shared" si="54"/>
        <v>42729.428171296291</v>
      </c>
      <c r="U489">
        <f t="shared" si="55"/>
        <v>60.041666666664241</v>
      </c>
    </row>
    <row r="490" spans="1:21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42713.84606481481</v>
      </c>
      <c r="T490" s="9">
        <f t="shared" si="54"/>
        <v>42743.84606481481</v>
      </c>
      <c r="U490">
        <f t="shared" si="55"/>
        <v>30</v>
      </c>
    </row>
    <row r="491" spans="1:21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40882.273333333331</v>
      </c>
      <c r="T491" s="9">
        <f t="shared" si="54"/>
        <v>40913.272916666661</v>
      </c>
      <c r="U491">
        <f t="shared" si="55"/>
        <v>30.99958333333052</v>
      </c>
    </row>
    <row r="492" spans="1:21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41113.760243055549</v>
      </c>
      <c r="T492" s="9">
        <f t="shared" si="54"/>
        <v>41143.760243055549</v>
      </c>
      <c r="U492">
        <f t="shared" si="55"/>
        <v>30</v>
      </c>
    </row>
    <row r="493" spans="1:21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42366.774293981478</v>
      </c>
      <c r="T493" s="9">
        <f t="shared" si="54"/>
        <v>42396.774293981478</v>
      </c>
      <c r="U493">
        <f t="shared" si="55"/>
        <v>30</v>
      </c>
    </row>
    <row r="494" spans="1:21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42595.826736111114</v>
      </c>
      <c r="T494" s="9">
        <f t="shared" si="54"/>
        <v>42655.826736111114</v>
      </c>
      <c r="U494">
        <f t="shared" si="55"/>
        <v>60</v>
      </c>
    </row>
    <row r="495" spans="1:21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42114.517800925925</v>
      </c>
      <c r="T495" s="9">
        <f t="shared" si="54"/>
        <v>42144.517800925925</v>
      </c>
      <c r="U495">
        <f t="shared" si="55"/>
        <v>30</v>
      </c>
    </row>
    <row r="496" spans="1:21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41799.62228009259</v>
      </c>
      <c r="T496" s="9">
        <f t="shared" si="54"/>
        <v>41822.916666666664</v>
      </c>
      <c r="U496">
        <f t="shared" si="55"/>
        <v>23.294386574074451</v>
      </c>
    </row>
    <row r="497" spans="1:21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42171.619270833333</v>
      </c>
      <c r="T497" s="9">
        <f t="shared" si="54"/>
        <v>42201.619270833333</v>
      </c>
      <c r="U497">
        <f t="shared" si="55"/>
        <v>30</v>
      </c>
    </row>
    <row r="498" spans="1:21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41620.723078703704</v>
      </c>
      <c r="T498" s="9">
        <f t="shared" si="54"/>
        <v>41680.723078703704</v>
      </c>
      <c r="U498">
        <f t="shared" si="55"/>
        <v>60</v>
      </c>
    </row>
    <row r="499" spans="1:21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41944.829456018517</v>
      </c>
      <c r="T499" s="9">
        <f t="shared" si="54"/>
        <v>41997.999999999993</v>
      </c>
      <c r="U499">
        <f t="shared" si="55"/>
        <v>53.17054398147593</v>
      </c>
    </row>
    <row r="500" spans="1:21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40858.553807870368</v>
      </c>
      <c r="T500" s="9">
        <f t="shared" si="54"/>
        <v>40900.553807870368</v>
      </c>
      <c r="U500">
        <f t="shared" si="55"/>
        <v>42</v>
      </c>
    </row>
    <row r="501" spans="1:21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40043.687129629623</v>
      </c>
      <c r="T501" s="9">
        <f t="shared" si="54"/>
        <v>40098.665972222218</v>
      </c>
      <c r="U501">
        <f t="shared" si="55"/>
        <v>54.978842592594447</v>
      </c>
    </row>
    <row r="502" spans="1:21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40247.677673611106</v>
      </c>
      <c r="T502" s="9">
        <f t="shared" si="54"/>
        <v>40306.719444444439</v>
      </c>
      <c r="U502">
        <f t="shared" si="55"/>
        <v>59.04177083333343</v>
      </c>
    </row>
    <row r="503" spans="1:21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40703.026053240741</v>
      </c>
      <c r="T503" s="9">
        <f t="shared" si="54"/>
        <v>40733.026053240741</v>
      </c>
      <c r="U503">
        <f t="shared" si="55"/>
        <v>30</v>
      </c>
    </row>
    <row r="504" spans="1:21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40956.345196759255</v>
      </c>
      <c r="T504" s="9">
        <f t="shared" si="54"/>
        <v>40986.303530092591</v>
      </c>
      <c r="U504">
        <f t="shared" si="55"/>
        <v>29.958333333335759</v>
      </c>
    </row>
    <row r="505" spans="1:21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41991.318321759252</v>
      </c>
      <c r="T505" s="9">
        <f t="shared" si="54"/>
        <v>42021.318321759252</v>
      </c>
      <c r="U505">
        <f t="shared" si="55"/>
        <v>30</v>
      </c>
    </row>
    <row r="506" spans="1:21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40949.775312499994</v>
      </c>
      <c r="T506" s="9">
        <f t="shared" si="54"/>
        <v>41009.73364583333</v>
      </c>
      <c r="U506">
        <f t="shared" si="55"/>
        <v>59.958333333335759</v>
      </c>
    </row>
    <row r="507" spans="1:21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42317.889884259253</v>
      </c>
      <c r="T507" s="9">
        <f t="shared" si="54"/>
        <v>42362.889884259253</v>
      </c>
      <c r="U507">
        <f t="shared" si="55"/>
        <v>45</v>
      </c>
    </row>
    <row r="508" spans="1:21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41466.343981481477</v>
      </c>
      <c r="T508" s="9">
        <f t="shared" si="54"/>
        <v>41496.343981481477</v>
      </c>
      <c r="U508">
        <f t="shared" si="55"/>
        <v>30</v>
      </c>
    </row>
    <row r="509" spans="1:21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41156.750659722216</v>
      </c>
      <c r="T509" s="9">
        <f t="shared" si="54"/>
        <v>41201.750659722216</v>
      </c>
      <c r="U509">
        <f t="shared" si="55"/>
        <v>45</v>
      </c>
    </row>
    <row r="510" spans="1:21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40994.815983796296</v>
      </c>
      <c r="T510" s="9">
        <f t="shared" si="54"/>
        <v>41054.384722222218</v>
      </c>
      <c r="U510">
        <f t="shared" si="55"/>
        <v>59.568738425921765</v>
      </c>
    </row>
    <row r="511" spans="1:21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42153.423263888886</v>
      </c>
      <c r="T511" s="9">
        <f t="shared" si="54"/>
        <v>42183.423263888886</v>
      </c>
      <c r="U511">
        <f t="shared" si="55"/>
        <v>30</v>
      </c>
    </row>
    <row r="512" spans="1:21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42399.968043981477</v>
      </c>
      <c r="T512" s="9">
        <f t="shared" si="54"/>
        <v>42429.968043981477</v>
      </c>
      <c r="U512">
        <f t="shared" si="55"/>
        <v>30</v>
      </c>
    </row>
    <row r="513" spans="1:21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41340.09469907407</v>
      </c>
      <c r="T513" s="9">
        <f t="shared" si="54"/>
        <v>41370.053032407406</v>
      </c>
      <c r="U513">
        <f t="shared" si="55"/>
        <v>29.958333333335759</v>
      </c>
    </row>
    <row r="514" spans="1:21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42649.533877314818</v>
      </c>
      <c r="T514" s="9">
        <f t="shared" si="54"/>
        <v>42694.575543981475</v>
      </c>
      <c r="U514">
        <f t="shared" si="55"/>
        <v>45.041666666656965</v>
      </c>
    </row>
    <row r="515" spans="1:21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>
        <f t="shared" ref="P515:P578" si="57">E515/L515</f>
        <v>102.38235294117646</v>
      </c>
      <c r="Q515" t="str">
        <f t="shared" ref="Q515:Q578" si="58">LEFT(N515,FIND("/",N515,1)-1)</f>
        <v>film &amp; video</v>
      </c>
      <c r="R515" t="str">
        <f t="shared" ref="R515:R578" si="59">RIGHT(N515,LEN(N515)-(FIND("/",N515,1)))</f>
        <v>animation</v>
      </c>
      <c r="S515" s="9">
        <f t="shared" ref="S515:S578" si="60">(J515/86400)+25569+(-5/24)</f>
        <v>42552.445659722223</v>
      </c>
      <c r="T515" s="9">
        <f t="shared" ref="T515:T578" si="61">(I515/86400)+25569+(-5/24)</f>
        <v>42597.083333333336</v>
      </c>
      <c r="U515">
        <f t="shared" ref="U515:U578" si="62">T515-S515</f>
        <v>44.637673611112405</v>
      </c>
    </row>
    <row r="516" spans="1:21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41830.405636574069</v>
      </c>
      <c r="T516" s="9">
        <f t="shared" si="61"/>
        <v>41860.405636574069</v>
      </c>
      <c r="U516">
        <f t="shared" si="62"/>
        <v>30</v>
      </c>
    </row>
    <row r="517" spans="1:21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42327.282418981478</v>
      </c>
      <c r="T517" s="9">
        <f t="shared" si="61"/>
        <v>42367.282418981478</v>
      </c>
      <c r="U517">
        <f t="shared" si="62"/>
        <v>40</v>
      </c>
    </row>
    <row r="518" spans="1:21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42091.570370370369</v>
      </c>
      <c r="T518" s="9">
        <f t="shared" si="61"/>
        <v>42151.570370370369</v>
      </c>
      <c r="U518">
        <f t="shared" si="62"/>
        <v>60</v>
      </c>
    </row>
    <row r="519" spans="1:21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42738.406956018516</v>
      </c>
      <c r="T519" s="9">
        <f t="shared" si="61"/>
        <v>42768.406956018516</v>
      </c>
      <c r="U519">
        <f t="shared" si="62"/>
        <v>30</v>
      </c>
    </row>
    <row r="520" spans="1:21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42223.407685185179</v>
      </c>
      <c r="T520" s="9">
        <f t="shared" si="61"/>
        <v>42253.406944444439</v>
      </c>
      <c r="U520">
        <f t="shared" si="62"/>
        <v>29.999259259260725</v>
      </c>
    </row>
    <row r="521" spans="1:21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41218.183113425919</v>
      </c>
      <c r="T521" s="9">
        <f t="shared" si="61"/>
        <v>41248.183113425919</v>
      </c>
      <c r="U521">
        <f t="shared" si="62"/>
        <v>30</v>
      </c>
    </row>
    <row r="522" spans="1:21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9">
        <f t="shared" si="60"/>
        <v>42318.493761574071</v>
      </c>
      <c r="T522" s="9">
        <f t="shared" si="61"/>
        <v>42348.493761574071</v>
      </c>
      <c r="U522">
        <f t="shared" si="62"/>
        <v>30</v>
      </c>
    </row>
    <row r="523" spans="1:21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9">
        <f t="shared" si="60"/>
        <v>42645.884479166663</v>
      </c>
      <c r="T523" s="9">
        <f t="shared" si="61"/>
        <v>42674.999305555553</v>
      </c>
      <c r="U523">
        <f t="shared" si="62"/>
        <v>29.114826388889924</v>
      </c>
    </row>
    <row r="524" spans="1:21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9">
        <f t="shared" si="60"/>
        <v>42429.832465277774</v>
      </c>
      <c r="T524" s="9">
        <f t="shared" si="61"/>
        <v>42449.790798611109</v>
      </c>
      <c r="U524">
        <f t="shared" si="62"/>
        <v>19.958333333335759</v>
      </c>
    </row>
    <row r="525" spans="1:21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9">
        <f t="shared" si="60"/>
        <v>42237.924490740734</v>
      </c>
      <c r="T525" s="9">
        <f t="shared" si="61"/>
        <v>42267.924490740734</v>
      </c>
      <c r="U525">
        <f t="shared" si="62"/>
        <v>30</v>
      </c>
    </row>
    <row r="526" spans="1:21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9">
        <f t="shared" si="60"/>
        <v>42492.508900462963</v>
      </c>
      <c r="T526" s="9">
        <f t="shared" si="61"/>
        <v>42522.508900462963</v>
      </c>
      <c r="U526">
        <f t="shared" si="62"/>
        <v>30</v>
      </c>
    </row>
    <row r="527" spans="1:21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41850.192604166667</v>
      </c>
      <c r="T527" s="9">
        <f t="shared" si="61"/>
        <v>41895.192604166667</v>
      </c>
      <c r="U527">
        <f t="shared" si="62"/>
        <v>45</v>
      </c>
    </row>
    <row r="528" spans="1:21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9">
        <f t="shared" si="60"/>
        <v>42192.383611111109</v>
      </c>
      <c r="T528" s="9">
        <f t="shared" si="61"/>
        <v>42223.499999999993</v>
      </c>
      <c r="U528">
        <f t="shared" si="62"/>
        <v>31.116388888884103</v>
      </c>
    </row>
    <row r="529" spans="1:21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9">
        <f t="shared" si="60"/>
        <v>42752.997291666667</v>
      </c>
      <c r="T529" s="9">
        <f t="shared" si="61"/>
        <v>42783.461805555555</v>
      </c>
      <c r="U529">
        <f t="shared" si="62"/>
        <v>30.464513888888177</v>
      </c>
    </row>
    <row r="530" spans="1:21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9">
        <f t="shared" si="60"/>
        <v>42155.71188657407</v>
      </c>
      <c r="T530" s="9">
        <f t="shared" si="61"/>
        <v>42176.680555555555</v>
      </c>
      <c r="U530">
        <f t="shared" si="62"/>
        <v>20.96866898148437</v>
      </c>
    </row>
    <row r="531" spans="1:21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9">
        <f t="shared" si="60"/>
        <v>42724.822847222218</v>
      </c>
      <c r="T531" s="9">
        <f t="shared" si="61"/>
        <v>42745.999999999993</v>
      </c>
      <c r="U531">
        <f t="shared" si="62"/>
        <v>21.177152777774609</v>
      </c>
    </row>
    <row r="532" spans="1:21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9">
        <f t="shared" si="60"/>
        <v>42157.382731481477</v>
      </c>
      <c r="T532" s="9">
        <f t="shared" si="61"/>
        <v>42178.874999999993</v>
      </c>
      <c r="U532">
        <f t="shared" si="62"/>
        <v>21.49226851851563</v>
      </c>
    </row>
    <row r="533" spans="1:21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9">
        <f t="shared" si="60"/>
        <v>42675.856817129628</v>
      </c>
      <c r="T533" s="9">
        <f t="shared" si="61"/>
        <v>42721.082638888889</v>
      </c>
      <c r="U533">
        <f t="shared" si="62"/>
        <v>45.225821759260725</v>
      </c>
    </row>
    <row r="534" spans="1:21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9">
        <f t="shared" si="60"/>
        <v>42472.798703703702</v>
      </c>
      <c r="T534" s="9">
        <f t="shared" si="61"/>
        <v>42502.798703703702</v>
      </c>
      <c r="U534">
        <f t="shared" si="62"/>
        <v>30</v>
      </c>
    </row>
    <row r="535" spans="1:21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9">
        <f t="shared" si="60"/>
        <v>42482.226446759254</v>
      </c>
      <c r="T535" s="9">
        <f t="shared" si="61"/>
        <v>42506.226446759254</v>
      </c>
      <c r="U535">
        <f t="shared" si="62"/>
        <v>24</v>
      </c>
    </row>
    <row r="536" spans="1:21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9">
        <f t="shared" si="60"/>
        <v>42270.602662037032</v>
      </c>
      <c r="T536" s="9">
        <f t="shared" si="61"/>
        <v>42309.749999999993</v>
      </c>
      <c r="U536">
        <f t="shared" si="62"/>
        <v>39.147337962960592</v>
      </c>
    </row>
    <row r="537" spans="1:21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9">
        <f t="shared" si="60"/>
        <v>42711.336863425924</v>
      </c>
      <c r="T537" s="9">
        <f t="shared" si="61"/>
        <v>42741.336863425924</v>
      </c>
      <c r="U537">
        <f t="shared" si="62"/>
        <v>30</v>
      </c>
    </row>
    <row r="538" spans="1:21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9">
        <f t="shared" si="60"/>
        <v>42179.136655092589</v>
      </c>
      <c r="T538" s="9">
        <f t="shared" si="61"/>
        <v>42219.541666666664</v>
      </c>
      <c r="U538">
        <f t="shared" si="62"/>
        <v>40.405011574075615</v>
      </c>
    </row>
    <row r="539" spans="1:21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9">
        <f t="shared" si="60"/>
        <v>42282.560081018521</v>
      </c>
      <c r="T539" s="9">
        <f t="shared" si="61"/>
        <v>42312.601747685178</v>
      </c>
      <c r="U539">
        <f t="shared" si="62"/>
        <v>30.041666666656965</v>
      </c>
    </row>
    <row r="540" spans="1:21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9">
        <f t="shared" si="60"/>
        <v>42473.586377314808</v>
      </c>
      <c r="T540" s="9">
        <f t="shared" si="61"/>
        <v>42503.586377314808</v>
      </c>
      <c r="U540">
        <f t="shared" si="62"/>
        <v>30</v>
      </c>
    </row>
    <row r="541" spans="1:21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9">
        <f t="shared" si="60"/>
        <v>42534.841516203705</v>
      </c>
      <c r="T541" s="9">
        <f t="shared" si="61"/>
        <v>42555.841516203705</v>
      </c>
      <c r="U541">
        <f t="shared" si="62"/>
        <v>21</v>
      </c>
    </row>
    <row r="542" spans="1:21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42009.608865740738</v>
      </c>
      <c r="T542" s="9">
        <f t="shared" si="61"/>
        <v>42039.608865740738</v>
      </c>
      <c r="U542">
        <f t="shared" si="62"/>
        <v>30</v>
      </c>
    </row>
    <row r="543" spans="1:21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42275.838356481479</v>
      </c>
      <c r="T543" s="9">
        <f t="shared" si="61"/>
        <v>42305.838356481479</v>
      </c>
      <c r="U543">
        <f t="shared" si="62"/>
        <v>30</v>
      </c>
    </row>
    <row r="544" spans="1:21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42433.529120370367</v>
      </c>
      <c r="T544" s="9">
        <f t="shared" si="61"/>
        <v>42493.487453703703</v>
      </c>
      <c r="U544">
        <f t="shared" si="62"/>
        <v>59.958333333335759</v>
      </c>
    </row>
    <row r="545" spans="1:21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41913.88381944444</v>
      </c>
      <c r="T545" s="9">
        <f t="shared" si="61"/>
        <v>41943.88381944444</v>
      </c>
      <c r="U545">
        <f t="shared" si="62"/>
        <v>30</v>
      </c>
    </row>
    <row r="546" spans="1:21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42525.448611111111</v>
      </c>
      <c r="T546" s="9">
        <f t="shared" si="61"/>
        <v>42555.448611111111</v>
      </c>
      <c r="U546">
        <f t="shared" si="62"/>
        <v>30</v>
      </c>
    </row>
    <row r="547" spans="1:21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9">
        <f t="shared" si="60"/>
        <v>42283.38413194444</v>
      </c>
      <c r="T547" s="9">
        <f t="shared" si="61"/>
        <v>42323.425798611112</v>
      </c>
      <c r="U547">
        <f t="shared" si="62"/>
        <v>40.041666666671517</v>
      </c>
    </row>
    <row r="548" spans="1:21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42249.459664351853</v>
      </c>
      <c r="T548" s="9">
        <f t="shared" si="61"/>
        <v>42294.459664351853</v>
      </c>
      <c r="U548">
        <f t="shared" si="62"/>
        <v>45</v>
      </c>
    </row>
    <row r="549" spans="1:21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9">
        <f t="shared" si="60"/>
        <v>42380.488009259258</v>
      </c>
      <c r="T549" s="9">
        <f t="shared" si="61"/>
        <v>42410.488009259258</v>
      </c>
      <c r="U549">
        <f t="shared" si="62"/>
        <v>30</v>
      </c>
    </row>
    <row r="550" spans="1:21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42276.695</v>
      </c>
      <c r="T550" s="9">
        <f t="shared" si="61"/>
        <v>42306.695</v>
      </c>
      <c r="U550">
        <f t="shared" si="62"/>
        <v>30</v>
      </c>
    </row>
    <row r="551" spans="1:21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42163.428495370368</v>
      </c>
      <c r="T551" s="9">
        <f t="shared" si="61"/>
        <v>42193.428495370368</v>
      </c>
      <c r="U551">
        <f t="shared" si="62"/>
        <v>30</v>
      </c>
    </row>
    <row r="552" spans="1:21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42753.47042824074</v>
      </c>
      <c r="T552" s="9">
        <f t="shared" si="61"/>
        <v>42765.999999999993</v>
      </c>
      <c r="U552">
        <f t="shared" si="62"/>
        <v>12.529571759252576</v>
      </c>
    </row>
    <row r="553" spans="1:21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9">
        <f t="shared" si="60"/>
        <v>42173.067407407405</v>
      </c>
      <c r="T553" s="9">
        <f t="shared" si="61"/>
        <v>42217.536805555552</v>
      </c>
      <c r="U553">
        <f t="shared" si="62"/>
        <v>44.469398148146865</v>
      </c>
    </row>
    <row r="554" spans="1:21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9">
        <f t="shared" si="60"/>
        <v>42318.408518518518</v>
      </c>
      <c r="T554" s="9">
        <f t="shared" si="61"/>
        <v>42378.408518518518</v>
      </c>
      <c r="U554">
        <f t="shared" si="62"/>
        <v>60</v>
      </c>
    </row>
    <row r="555" spans="1:21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41927.511469907404</v>
      </c>
      <c r="T555" s="9">
        <f t="shared" si="61"/>
        <v>41957.553136574068</v>
      </c>
      <c r="U555">
        <f t="shared" si="62"/>
        <v>30.041666666664241</v>
      </c>
    </row>
    <row r="556" spans="1:21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9">
        <f t="shared" si="60"/>
        <v>41901.476527777777</v>
      </c>
      <c r="T556" s="9">
        <f t="shared" si="61"/>
        <v>41931.476527777777</v>
      </c>
      <c r="U556">
        <f t="shared" si="62"/>
        <v>30</v>
      </c>
    </row>
    <row r="557" spans="1:21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9">
        <f t="shared" si="60"/>
        <v>42503.145173611112</v>
      </c>
      <c r="T557" s="9">
        <f t="shared" si="61"/>
        <v>42533.145173611112</v>
      </c>
      <c r="U557">
        <f t="shared" si="62"/>
        <v>30</v>
      </c>
    </row>
    <row r="558" spans="1:21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42345.651817129627</v>
      </c>
      <c r="T558" s="9">
        <f t="shared" si="61"/>
        <v>42375.651817129627</v>
      </c>
      <c r="U558">
        <f t="shared" si="62"/>
        <v>30</v>
      </c>
    </row>
    <row r="559" spans="1:21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42676.733831018515</v>
      </c>
      <c r="T559" s="9">
        <f t="shared" si="61"/>
        <v>42706.775497685179</v>
      </c>
      <c r="U559">
        <f t="shared" si="62"/>
        <v>30.041666666664241</v>
      </c>
    </row>
    <row r="560" spans="1:21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9">
        <f t="shared" si="60"/>
        <v>42057.674826388888</v>
      </c>
      <c r="T560" s="9">
        <f t="shared" si="61"/>
        <v>42087.633159722223</v>
      </c>
      <c r="U560">
        <f t="shared" si="62"/>
        <v>29.958333333335759</v>
      </c>
    </row>
    <row r="561" spans="1:21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42321.074768518512</v>
      </c>
      <c r="T561" s="9">
        <f t="shared" si="61"/>
        <v>42351.074768518512</v>
      </c>
      <c r="U561">
        <f t="shared" si="62"/>
        <v>30</v>
      </c>
    </row>
    <row r="562" spans="1:21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41960.563020833331</v>
      </c>
      <c r="T562" s="9">
        <f t="shared" si="61"/>
        <v>41990.563020833331</v>
      </c>
      <c r="U562">
        <f t="shared" si="62"/>
        <v>30</v>
      </c>
    </row>
    <row r="563" spans="1:21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42268.450381944444</v>
      </c>
      <c r="T563" s="9">
        <f t="shared" si="61"/>
        <v>42303.450381944444</v>
      </c>
      <c r="U563">
        <f t="shared" si="62"/>
        <v>35</v>
      </c>
    </row>
    <row r="564" spans="1:21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9">
        <f t="shared" si="60"/>
        <v>42692.180729166663</v>
      </c>
      <c r="T564" s="9">
        <f t="shared" si="61"/>
        <v>42722.180729166663</v>
      </c>
      <c r="U564">
        <f t="shared" si="62"/>
        <v>30</v>
      </c>
    </row>
    <row r="565" spans="1:21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42021.861655092587</v>
      </c>
      <c r="T565" s="9">
        <f t="shared" si="61"/>
        <v>42051.861655092587</v>
      </c>
      <c r="U565">
        <f t="shared" si="62"/>
        <v>30</v>
      </c>
    </row>
    <row r="566" spans="1:21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42411.734664351847</v>
      </c>
      <c r="T566" s="9">
        <f t="shared" si="61"/>
        <v>42441.734664351847</v>
      </c>
      <c r="U566">
        <f t="shared" si="62"/>
        <v>30</v>
      </c>
    </row>
    <row r="567" spans="1:21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9">
        <f t="shared" si="60"/>
        <v>42165.576956018514</v>
      </c>
      <c r="T567" s="9">
        <f t="shared" si="61"/>
        <v>42195.576956018514</v>
      </c>
      <c r="U567">
        <f t="shared" si="62"/>
        <v>30</v>
      </c>
    </row>
    <row r="568" spans="1:21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42535.476076388884</v>
      </c>
      <c r="T568" s="9">
        <f t="shared" si="61"/>
        <v>42565.476076388884</v>
      </c>
      <c r="U568">
        <f t="shared" si="62"/>
        <v>30</v>
      </c>
    </row>
    <row r="569" spans="1:21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9">
        <f t="shared" si="60"/>
        <v>41975.634189814817</v>
      </c>
      <c r="T569" s="9">
        <f t="shared" si="61"/>
        <v>42005.634189814817</v>
      </c>
      <c r="U569">
        <f t="shared" si="62"/>
        <v>30</v>
      </c>
    </row>
    <row r="570" spans="1:21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42348.713229166664</v>
      </c>
      <c r="T570" s="9">
        <f t="shared" si="61"/>
        <v>42385.249999999993</v>
      </c>
      <c r="U570">
        <f t="shared" si="62"/>
        <v>36.536770833328774</v>
      </c>
    </row>
    <row r="571" spans="1:21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42340.639027777775</v>
      </c>
      <c r="T571" s="9">
        <f t="shared" si="61"/>
        <v>42370.639027777775</v>
      </c>
      <c r="U571">
        <f t="shared" si="62"/>
        <v>30</v>
      </c>
    </row>
    <row r="572" spans="1:21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42388.589918981474</v>
      </c>
      <c r="T572" s="9">
        <f t="shared" si="61"/>
        <v>42418.589918981474</v>
      </c>
      <c r="U572">
        <f t="shared" si="62"/>
        <v>30</v>
      </c>
    </row>
    <row r="573" spans="1:21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42192.607905092591</v>
      </c>
      <c r="T573" s="9">
        <f t="shared" si="61"/>
        <v>42211.957638888889</v>
      </c>
      <c r="U573">
        <f t="shared" si="62"/>
        <v>19.349733796298096</v>
      </c>
    </row>
    <row r="574" spans="1:21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9">
        <f t="shared" si="60"/>
        <v>42282.507962962962</v>
      </c>
      <c r="T574" s="9">
        <f t="shared" si="61"/>
        <v>42312.549629629626</v>
      </c>
      <c r="U574">
        <f t="shared" si="62"/>
        <v>30.041666666664241</v>
      </c>
    </row>
    <row r="575" spans="1:21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9">
        <f t="shared" si="60"/>
        <v>41962.841793981475</v>
      </c>
      <c r="T575" s="9">
        <f t="shared" si="61"/>
        <v>42021.841666666667</v>
      </c>
      <c r="U575">
        <f t="shared" si="62"/>
        <v>58.999872685191804</v>
      </c>
    </row>
    <row r="576" spans="1:21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42632.235034722216</v>
      </c>
      <c r="T576" s="9">
        <f t="shared" si="61"/>
        <v>42662.235034722216</v>
      </c>
      <c r="U576">
        <f t="shared" si="62"/>
        <v>30</v>
      </c>
    </row>
    <row r="577" spans="1:21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42138.484293981477</v>
      </c>
      <c r="T577" s="9">
        <f t="shared" si="61"/>
        <v>42168.484293981477</v>
      </c>
      <c r="U577">
        <f t="shared" si="62"/>
        <v>30</v>
      </c>
    </row>
    <row r="578" spans="1:21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42031.263333333329</v>
      </c>
      <c r="T578" s="9">
        <f t="shared" si="61"/>
        <v>42091.221666666665</v>
      </c>
      <c r="U578">
        <f t="shared" si="62"/>
        <v>59.958333333335759</v>
      </c>
    </row>
    <row r="579" spans="1:21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>
        <f t="shared" ref="P579:P642" si="64">E579/L579</f>
        <v>10</v>
      </c>
      <c r="Q579" t="str">
        <f t="shared" ref="Q579:Q642" si="65">LEFT(N579,FIND("/",N579,1)-1)</f>
        <v>technology</v>
      </c>
      <c r="R579" t="str">
        <f t="shared" ref="R579:R642" si="66">RIGHT(N579,LEN(N579)-(FIND("/",N579,1)))</f>
        <v>web</v>
      </c>
      <c r="S579" s="9">
        <f t="shared" ref="S579:S642" si="67">(J579/86400)+25569+(-5/24)</f>
        <v>42450.380810185183</v>
      </c>
      <c r="T579" s="9">
        <f t="shared" ref="T579:T642" si="68">(I579/86400)+25569+(-5/24)</f>
        <v>42510.380810185183</v>
      </c>
      <c r="U579">
        <f t="shared" ref="U579:U642" si="69">T579-S579</f>
        <v>60</v>
      </c>
    </row>
    <row r="580" spans="1:21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42230.370289351849</v>
      </c>
      <c r="T580" s="9">
        <f t="shared" si="68"/>
        <v>42254.370289351849</v>
      </c>
      <c r="U580">
        <f t="shared" si="69"/>
        <v>24</v>
      </c>
    </row>
    <row r="581" spans="1:21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41968.643784722219</v>
      </c>
      <c r="T581" s="9">
        <f t="shared" si="68"/>
        <v>41998.643784722219</v>
      </c>
      <c r="U581">
        <f t="shared" si="69"/>
        <v>30</v>
      </c>
    </row>
    <row r="582" spans="1:21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42605.699849537035</v>
      </c>
      <c r="T582" s="9">
        <f t="shared" si="68"/>
        <v>42635.699849537035</v>
      </c>
      <c r="U582">
        <f t="shared" si="69"/>
        <v>30</v>
      </c>
    </row>
    <row r="583" spans="1:21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9">
        <f t="shared" si="67"/>
        <v>42187.804444444446</v>
      </c>
      <c r="T583" s="9">
        <f t="shared" si="68"/>
        <v>42217.804444444446</v>
      </c>
      <c r="U583">
        <f t="shared" si="69"/>
        <v>30</v>
      </c>
    </row>
    <row r="584" spans="1:21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9">
        <f t="shared" si="67"/>
        <v>42055.531469907401</v>
      </c>
      <c r="T584" s="9">
        <f t="shared" si="68"/>
        <v>42078.541666666664</v>
      </c>
      <c r="U584">
        <f t="shared" si="69"/>
        <v>23.010196759263636</v>
      </c>
    </row>
    <row r="585" spans="1:21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42052.730173611104</v>
      </c>
      <c r="T585" s="9">
        <f t="shared" si="68"/>
        <v>42082.688506944447</v>
      </c>
      <c r="U585">
        <f t="shared" si="69"/>
        <v>29.958333333343035</v>
      </c>
    </row>
    <row r="586" spans="1:21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42049.508287037032</v>
      </c>
      <c r="T586" s="9">
        <f t="shared" si="68"/>
        <v>42079.466620370367</v>
      </c>
      <c r="U586">
        <f t="shared" si="69"/>
        <v>29.958333333335759</v>
      </c>
    </row>
    <row r="587" spans="1:21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9">
        <f t="shared" si="67"/>
        <v>42283.182604166665</v>
      </c>
      <c r="T587" s="9">
        <f t="shared" si="68"/>
        <v>42338.791666666664</v>
      </c>
      <c r="U587">
        <f t="shared" si="69"/>
        <v>55.609062499999709</v>
      </c>
    </row>
    <row r="588" spans="1:21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42020.645914351851</v>
      </c>
      <c r="T588" s="9">
        <f t="shared" si="68"/>
        <v>42050.645914351851</v>
      </c>
      <c r="U588">
        <f t="shared" si="69"/>
        <v>30</v>
      </c>
    </row>
    <row r="589" spans="1:21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9">
        <f t="shared" si="67"/>
        <v>42080.548993055556</v>
      </c>
      <c r="T589" s="9">
        <f t="shared" si="68"/>
        <v>42110.548993055556</v>
      </c>
      <c r="U589">
        <f t="shared" si="69"/>
        <v>30</v>
      </c>
    </row>
    <row r="590" spans="1:21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42631.561180555553</v>
      </c>
      <c r="T590" s="9">
        <f t="shared" si="68"/>
        <v>42691.602847222217</v>
      </c>
      <c r="U590">
        <f t="shared" si="69"/>
        <v>60.041666666664241</v>
      </c>
    </row>
    <row r="591" spans="1:21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42178.406238425923</v>
      </c>
      <c r="T591" s="9">
        <f t="shared" si="68"/>
        <v>42193.406238425923</v>
      </c>
      <c r="U591">
        <f t="shared" si="69"/>
        <v>15</v>
      </c>
    </row>
    <row r="592" spans="1:21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9">
        <f t="shared" si="67"/>
        <v>42377.34642361111</v>
      </c>
      <c r="T592" s="9">
        <f t="shared" si="68"/>
        <v>42408.334027777775</v>
      </c>
      <c r="U592">
        <f t="shared" si="69"/>
        <v>30.987604166664823</v>
      </c>
    </row>
    <row r="593" spans="1:21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42177.334837962961</v>
      </c>
      <c r="T593" s="9">
        <f t="shared" si="68"/>
        <v>42207.334837962961</v>
      </c>
      <c r="U593">
        <f t="shared" si="69"/>
        <v>30</v>
      </c>
    </row>
    <row r="594" spans="1:21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41946.023842592593</v>
      </c>
      <c r="T594" s="9">
        <f t="shared" si="68"/>
        <v>41976.023842592585</v>
      </c>
      <c r="U594">
        <f t="shared" si="69"/>
        <v>29.999999999992724</v>
      </c>
    </row>
    <row r="595" spans="1:21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9">
        <f t="shared" si="67"/>
        <v>42070.469270833331</v>
      </c>
      <c r="T595" s="9">
        <f t="shared" si="68"/>
        <v>42100.427604166667</v>
      </c>
      <c r="U595">
        <f t="shared" si="69"/>
        <v>29.958333333335759</v>
      </c>
    </row>
    <row r="596" spans="1:21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42446.571828703702</v>
      </c>
      <c r="T596" s="9">
        <f t="shared" si="68"/>
        <v>42476.571828703702</v>
      </c>
      <c r="U596">
        <f t="shared" si="69"/>
        <v>30</v>
      </c>
    </row>
    <row r="597" spans="1:21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42082.861550925925</v>
      </c>
      <c r="T597" s="9">
        <f t="shared" si="68"/>
        <v>42127.861550925925</v>
      </c>
      <c r="U597">
        <f t="shared" si="69"/>
        <v>45</v>
      </c>
    </row>
    <row r="598" spans="1:21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42646.688564814809</v>
      </c>
      <c r="T598" s="9">
        <f t="shared" si="68"/>
        <v>42676.688564814809</v>
      </c>
      <c r="U598">
        <f t="shared" si="69"/>
        <v>30</v>
      </c>
    </row>
    <row r="599" spans="1:21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42545.496932870366</v>
      </c>
      <c r="T599" s="9">
        <f t="shared" si="68"/>
        <v>42582.458333333336</v>
      </c>
      <c r="U599">
        <f t="shared" si="69"/>
        <v>36.961400462969323</v>
      </c>
    </row>
    <row r="600" spans="1:21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9">
        <f t="shared" si="67"/>
        <v>41947.793761574074</v>
      </c>
      <c r="T600" s="9">
        <f t="shared" si="68"/>
        <v>41977.793761574074</v>
      </c>
      <c r="U600">
        <f t="shared" si="69"/>
        <v>30</v>
      </c>
    </row>
    <row r="601" spans="1:21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42047.604189814818</v>
      </c>
      <c r="T601" s="9">
        <f t="shared" si="68"/>
        <v>42071.427777777775</v>
      </c>
      <c r="U601">
        <f t="shared" si="69"/>
        <v>23.82358796295739</v>
      </c>
    </row>
    <row r="602" spans="1:21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42073.589837962958</v>
      </c>
      <c r="T602" s="9">
        <f t="shared" si="68"/>
        <v>42133.589837962958</v>
      </c>
      <c r="U602">
        <f t="shared" si="69"/>
        <v>60</v>
      </c>
    </row>
    <row r="603" spans="1:21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9">
        <f t="shared" si="67"/>
        <v>41969.64975694444</v>
      </c>
      <c r="T603" s="9">
        <f t="shared" si="68"/>
        <v>41999.64975694444</v>
      </c>
      <c r="U603">
        <f t="shared" si="69"/>
        <v>30</v>
      </c>
    </row>
    <row r="604" spans="1:21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9">
        <f t="shared" si="67"/>
        <v>42143.585821759254</v>
      </c>
      <c r="T604" s="9">
        <f t="shared" si="68"/>
        <v>42173.585821759254</v>
      </c>
      <c r="U604">
        <f t="shared" si="69"/>
        <v>30</v>
      </c>
    </row>
    <row r="605" spans="1:21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9">
        <f t="shared" si="67"/>
        <v>41835.430821759255</v>
      </c>
      <c r="T605" s="9">
        <f t="shared" si="68"/>
        <v>41865.430821759255</v>
      </c>
      <c r="U605">
        <f t="shared" si="69"/>
        <v>30</v>
      </c>
    </row>
    <row r="606" spans="1:21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9">
        <f t="shared" si="67"/>
        <v>41848.827037037037</v>
      </c>
      <c r="T606" s="9">
        <f t="shared" si="68"/>
        <v>41878.827037037037</v>
      </c>
      <c r="U606">
        <f t="shared" si="69"/>
        <v>30</v>
      </c>
    </row>
    <row r="607" spans="1:21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>
        <f t="shared" si="64"/>
        <v>16.375</v>
      </c>
      <c r="Q607" t="str">
        <f t="shared" si="65"/>
        <v>technology</v>
      </c>
      <c r="R607" t="str">
        <f t="shared" si="66"/>
        <v>web</v>
      </c>
      <c r="S607" s="9">
        <f t="shared" si="67"/>
        <v>42194.149398148147</v>
      </c>
      <c r="T607" s="9">
        <f t="shared" si="68"/>
        <v>42239.149398148147</v>
      </c>
      <c r="U607">
        <f t="shared" si="69"/>
        <v>45</v>
      </c>
    </row>
    <row r="608" spans="1:21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42102.442233796297</v>
      </c>
      <c r="T608" s="9">
        <f t="shared" si="68"/>
        <v>42148.416666666664</v>
      </c>
      <c r="U608">
        <f t="shared" si="69"/>
        <v>45.974432870367309</v>
      </c>
    </row>
    <row r="609" spans="1:21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9">
        <f t="shared" si="67"/>
        <v>42300.617314814815</v>
      </c>
      <c r="T609" s="9">
        <f t="shared" si="68"/>
        <v>42330.65898148148</v>
      </c>
      <c r="U609">
        <f t="shared" si="69"/>
        <v>30.041666666664241</v>
      </c>
    </row>
    <row r="610" spans="1:21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42140.712731481479</v>
      </c>
      <c r="T610" s="9">
        <f t="shared" si="68"/>
        <v>42170.712731481479</v>
      </c>
      <c r="U610">
        <f t="shared" si="69"/>
        <v>30</v>
      </c>
    </row>
    <row r="611" spans="1:21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42306.825740740744</v>
      </c>
      <c r="T611" s="9">
        <f t="shared" si="68"/>
        <v>42336.867407407401</v>
      </c>
      <c r="U611">
        <f t="shared" si="69"/>
        <v>30.041666666656965</v>
      </c>
    </row>
    <row r="612" spans="1:21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9">
        <f t="shared" si="67"/>
        <v>42086.622523148144</v>
      </c>
      <c r="T612" s="9">
        <f t="shared" si="68"/>
        <v>42116.622523148144</v>
      </c>
      <c r="U612">
        <f t="shared" si="69"/>
        <v>30</v>
      </c>
    </row>
    <row r="613" spans="1:21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9">
        <f t="shared" si="67"/>
        <v>42328.352280092593</v>
      </c>
      <c r="T613" s="9">
        <f t="shared" si="68"/>
        <v>42388.352280092593</v>
      </c>
      <c r="U613">
        <f t="shared" si="69"/>
        <v>60</v>
      </c>
    </row>
    <row r="614" spans="1:21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9">
        <f t="shared" si="67"/>
        <v>42584.823449074072</v>
      </c>
      <c r="T614" s="9">
        <f t="shared" si="68"/>
        <v>42614.823449074072</v>
      </c>
      <c r="U614">
        <f t="shared" si="69"/>
        <v>30</v>
      </c>
    </row>
    <row r="615" spans="1:21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9">
        <f t="shared" si="67"/>
        <v>42247.288425925923</v>
      </c>
      <c r="T615" s="9">
        <f t="shared" si="68"/>
        <v>42277.999305555553</v>
      </c>
      <c r="U615">
        <f t="shared" si="69"/>
        <v>30.710879629630654</v>
      </c>
    </row>
    <row r="616" spans="1:21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9">
        <f t="shared" si="67"/>
        <v>42514.853472222218</v>
      </c>
      <c r="T616" s="9">
        <f t="shared" si="68"/>
        <v>42544.853472222218</v>
      </c>
      <c r="U616">
        <f t="shared" si="69"/>
        <v>30</v>
      </c>
    </row>
    <row r="617" spans="1:21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9">
        <f t="shared" si="67"/>
        <v>42241.913877314808</v>
      </c>
      <c r="T617" s="9">
        <f t="shared" si="68"/>
        <v>42271.913877314808</v>
      </c>
      <c r="U617">
        <f t="shared" si="69"/>
        <v>30</v>
      </c>
    </row>
    <row r="618" spans="1:21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9">
        <f t="shared" si="67"/>
        <v>42761.167905092589</v>
      </c>
      <c r="T618" s="9">
        <f t="shared" si="68"/>
        <v>42791.167905092589</v>
      </c>
      <c r="U618">
        <f t="shared" si="69"/>
        <v>30</v>
      </c>
    </row>
    <row r="619" spans="1:21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42087.134756944441</v>
      </c>
      <c r="T619" s="9">
        <f t="shared" si="68"/>
        <v>42132.134756944441</v>
      </c>
      <c r="U619">
        <f t="shared" si="69"/>
        <v>45</v>
      </c>
    </row>
    <row r="620" spans="1:21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9">
        <f t="shared" si="67"/>
        <v>42317.60188657407</v>
      </c>
      <c r="T620" s="9">
        <f t="shared" si="68"/>
        <v>42347.60188657407</v>
      </c>
      <c r="U620">
        <f t="shared" si="69"/>
        <v>30</v>
      </c>
    </row>
    <row r="621" spans="1:21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41908.442013888889</v>
      </c>
      <c r="T621" s="9">
        <f t="shared" si="68"/>
        <v>41968.483680555553</v>
      </c>
      <c r="U621">
        <f t="shared" si="69"/>
        <v>60.041666666664241</v>
      </c>
    </row>
    <row r="622" spans="1:21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41831.508541666662</v>
      </c>
      <c r="T622" s="9">
        <f t="shared" si="68"/>
        <v>41876.508541666662</v>
      </c>
      <c r="U622">
        <f t="shared" si="69"/>
        <v>45</v>
      </c>
    </row>
    <row r="623" spans="1:21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42528.779363425921</v>
      </c>
      <c r="T623" s="9">
        <f t="shared" si="68"/>
        <v>42558.779363425921</v>
      </c>
      <c r="U623">
        <f t="shared" si="69"/>
        <v>30</v>
      </c>
    </row>
    <row r="624" spans="1:21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9">
        <f t="shared" si="67"/>
        <v>42532.566412037035</v>
      </c>
      <c r="T624" s="9">
        <f t="shared" si="68"/>
        <v>42552.566412037035</v>
      </c>
      <c r="U624">
        <f t="shared" si="69"/>
        <v>20</v>
      </c>
    </row>
    <row r="625" spans="1:21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9">
        <f t="shared" si="67"/>
        <v>42121.800891203697</v>
      </c>
      <c r="T625" s="9">
        <f t="shared" si="68"/>
        <v>42151.800891203697</v>
      </c>
      <c r="U625">
        <f t="shared" si="69"/>
        <v>30</v>
      </c>
    </row>
    <row r="626" spans="1:21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9">
        <f t="shared" si="67"/>
        <v>42108.78056712963</v>
      </c>
      <c r="T626" s="9">
        <f t="shared" si="68"/>
        <v>42138.78056712963</v>
      </c>
      <c r="U626">
        <f t="shared" si="69"/>
        <v>30</v>
      </c>
    </row>
    <row r="627" spans="1:21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9">
        <f t="shared" si="67"/>
        <v>42790.687233796292</v>
      </c>
      <c r="T627" s="9">
        <f t="shared" si="68"/>
        <v>42820.645567129628</v>
      </c>
      <c r="U627">
        <f t="shared" si="69"/>
        <v>29.958333333335759</v>
      </c>
    </row>
    <row r="628" spans="1:21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9">
        <f t="shared" si="67"/>
        <v>42198.351145833331</v>
      </c>
      <c r="T628" s="9">
        <f t="shared" si="68"/>
        <v>42231.348611111105</v>
      </c>
      <c r="U628">
        <f t="shared" si="69"/>
        <v>32.997465277774609</v>
      </c>
    </row>
    <row r="629" spans="1:21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42384.098506944443</v>
      </c>
      <c r="T629" s="9">
        <f t="shared" si="68"/>
        <v>42443.749999999993</v>
      </c>
      <c r="U629">
        <f t="shared" si="69"/>
        <v>59.651493055549508</v>
      </c>
    </row>
    <row r="630" spans="1:21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9">
        <f t="shared" si="67"/>
        <v>41803.484456018516</v>
      </c>
      <c r="T630" s="9">
        <f t="shared" si="68"/>
        <v>41833.484456018516</v>
      </c>
      <c r="U630">
        <f t="shared" si="69"/>
        <v>30</v>
      </c>
    </row>
    <row r="631" spans="1:21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9">
        <f t="shared" si="67"/>
        <v>42474.429490740738</v>
      </c>
      <c r="T631" s="9">
        <f t="shared" si="68"/>
        <v>42504.429490740738</v>
      </c>
      <c r="U631">
        <f t="shared" si="69"/>
        <v>30</v>
      </c>
    </row>
    <row r="632" spans="1:21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42223.411122685182</v>
      </c>
      <c r="T632" s="9">
        <f t="shared" si="68"/>
        <v>42253.006944444445</v>
      </c>
      <c r="U632">
        <f t="shared" si="69"/>
        <v>29.595821759263345</v>
      </c>
    </row>
    <row r="633" spans="1:21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9">
        <f t="shared" si="67"/>
        <v>42489.563993055555</v>
      </c>
      <c r="T633" s="9">
        <f t="shared" si="68"/>
        <v>42518.563993055555</v>
      </c>
      <c r="U633">
        <f t="shared" si="69"/>
        <v>29</v>
      </c>
    </row>
    <row r="634" spans="1:21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9">
        <f t="shared" si="67"/>
        <v>42303.450983796291</v>
      </c>
      <c r="T634" s="9">
        <f t="shared" si="68"/>
        <v>42333.492650462962</v>
      </c>
      <c r="U634">
        <f t="shared" si="69"/>
        <v>30.041666666671517</v>
      </c>
    </row>
    <row r="635" spans="1:21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42507.090995370367</v>
      </c>
      <c r="T635" s="9">
        <f t="shared" si="68"/>
        <v>42538.749999999993</v>
      </c>
      <c r="U635">
        <f t="shared" si="69"/>
        <v>31.659004629625997</v>
      </c>
    </row>
    <row r="636" spans="1:21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42031.720243055555</v>
      </c>
      <c r="T636" s="9">
        <f t="shared" si="68"/>
        <v>42061.720243055555</v>
      </c>
      <c r="U636">
        <f t="shared" si="69"/>
        <v>30</v>
      </c>
    </row>
    <row r="637" spans="1:21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42075.883819444447</v>
      </c>
      <c r="T637" s="9">
        <f t="shared" si="68"/>
        <v>42105.883819444447</v>
      </c>
      <c r="U637">
        <f t="shared" si="69"/>
        <v>30</v>
      </c>
    </row>
    <row r="638" spans="1:21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42131.247106481482</v>
      </c>
      <c r="T638" s="9">
        <f t="shared" si="68"/>
        <v>42161.240972222215</v>
      </c>
      <c r="U638">
        <f t="shared" si="69"/>
        <v>29.993865740732872</v>
      </c>
    </row>
    <row r="639" spans="1:21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9">
        <f t="shared" si="67"/>
        <v>42762.75368055555</v>
      </c>
      <c r="T639" s="9">
        <f t="shared" si="68"/>
        <v>42791.75277777778</v>
      </c>
      <c r="U639">
        <f t="shared" si="69"/>
        <v>28.999097222229466</v>
      </c>
    </row>
    <row r="640" spans="1:21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42759.384976851848</v>
      </c>
      <c r="T640" s="9">
        <f t="shared" si="68"/>
        <v>42819.343310185184</v>
      </c>
      <c r="U640">
        <f t="shared" si="69"/>
        <v>59.958333333335759</v>
      </c>
    </row>
    <row r="641" spans="1:21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41865.374942129631</v>
      </c>
      <c r="T641" s="9">
        <f t="shared" si="68"/>
        <v>41925.374942129631</v>
      </c>
      <c r="U641">
        <f t="shared" si="69"/>
        <v>60</v>
      </c>
    </row>
    <row r="642" spans="1:21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42683.211979166663</v>
      </c>
      <c r="T642" s="9">
        <f t="shared" si="68"/>
        <v>42698.749999999993</v>
      </c>
      <c r="U642">
        <f t="shared" si="69"/>
        <v>15.538020833329938</v>
      </c>
    </row>
    <row r="643" spans="1:21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>
        <f t="shared" ref="P643:P706" si="71">E643/L643</f>
        <v>151.31746031746033</v>
      </c>
      <c r="Q643" t="str">
        <f t="shared" ref="Q643:Q706" si="72">LEFT(N643,FIND("/",N643,1)-1)</f>
        <v>technology</v>
      </c>
      <c r="R643" t="str">
        <f t="shared" ref="R643:R706" si="73">RIGHT(N643,LEN(N643)-(FIND("/",N643,1)))</f>
        <v>wearables</v>
      </c>
      <c r="S643" s="9">
        <f t="shared" ref="S643:S706" si="74">(J643/86400)+25569+(-5/24)</f>
        <v>42199.361666666664</v>
      </c>
      <c r="T643" s="9">
        <f t="shared" ref="T643:T706" si="75">(I643/86400)+25569+(-5/24)</f>
        <v>42229.361666666664</v>
      </c>
      <c r="U643">
        <f t="shared" ref="U643:U706" si="76">T643-S643</f>
        <v>30</v>
      </c>
    </row>
    <row r="644" spans="1:21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42199.442986111106</v>
      </c>
      <c r="T644" s="9">
        <f t="shared" si="75"/>
        <v>42235.442986111106</v>
      </c>
      <c r="U644">
        <f t="shared" si="76"/>
        <v>36</v>
      </c>
    </row>
    <row r="645" spans="1:21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42100.43373842592</v>
      </c>
      <c r="T645" s="9">
        <f t="shared" si="75"/>
        <v>42155.43373842592</v>
      </c>
      <c r="U645">
        <f t="shared" si="76"/>
        <v>55</v>
      </c>
    </row>
    <row r="646" spans="1:21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41898.457627314812</v>
      </c>
      <c r="T646" s="9">
        <f t="shared" si="75"/>
        <v>41940.833333333328</v>
      </c>
      <c r="U646">
        <f t="shared" si="76"/>
        <v>42.375706018516212</v>
      </c>
    </row>
    <row r="647" spans="1:21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9">
        <f t="shared" si="74"/>
        <v>42563.817986111106</v>
      </c>
      <c r="T647" s="9">
        <f t="shared" si="75"/>
        <v>42593.817986111106</v>
      </c>
      <c r="U647">
        <f t="shared" si="76"/>
        <v>30</v>
      </c>
    </row>
    <row r="648" spans="1:21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41832.644293981481</v>
      </c>
      <c r="T648" s="9">
        <f t="shared" si="75"/>
        <v>41862.644293981481</v>
      </c>
      <c r="U648">
        <f t="shared" si="76"/>
        <v>30</v>
      </c>
    </row>
    <row r="649" spans="1:21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42416.559594907405</v>
      </c>
      <c r="T649" s="9">
        <f t="shared" si="75"/>
        <v>42446.517928240741</v>
      </c>
      <c r="U649">
        <f t="shared" si="76"/>
        <v>29.958333333335759</v>
      </c>
    </row>
    <row r="650" spans="1:21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41891.485046296293</v>
      </c>
      <c r="T650" s="9">
        <f t="shared" si="75"/>
        <v>41926.485046296293</v>
      </c>
      <c r="U650">
        <f t="shared" si="76"/>
        <v>35</v>
      </c>
    </row>
    <row r="651" spans="1:21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41877.703854166662</v>
      </c>
      <c r="T651" s="9">
        <f t="shared" si="75"/>
        <v>41898.703854166662</v>
      </c>
      <c r="U651">
        <f t="shared" si="76"/>
        <v>21</v>
      </c>
    </row>
    <row r="652" spans="1:21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9">
        <f t="shared" si="74"/>
        <v>41931.828518518516</v>
      </c>
      <c r="T652" s="9">
        <f t="shared" si="75"/>
        <v>41991.870185185187</v>
      </c>
      <c r="U652">
        <f t="shared" si="76"/>
        <v>60.041666666671517</v>
      </c>
    </row>
    <row r="653" spans="1:21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9">
        <f t="shared" si="74"/>
        <v>41955.809155092589</v>
      </c>
      <c r="T653" s="9">
        <f t="shared" si="75"/>
        <v>41985.809155092589</v>
      </c>
      <c r="U653">
        <f t="shared" si="76"/>
        <v>30</v>
      </c>
    </row>
    <row r="654" spans="1:21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42675.482060185182</v>
      </c>
      <c r="T654" s="9">
        <f t="shared" si="75"/>
        <v>42705.523726851847</v>
      </c>
      <c r="U654">
        <f t="shared" si="76"/>
        <v>30.041666666664241</v>
      </c>
    </row>
    <row r="655" spans="1:21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42199.410185185181</v>
      </c>
      <c r="T655" s="9">
        <f t="shared" si="75"/>
        <v>42236.410185185181</v>
      </c>
      <c r="U655">
        <f t="shared" si="76"/>
        <v>37</v>
      </c>
    </row>
    <row r="656" spans="1:21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42163.748993055553</v>
      </c>
      <c r="T656" s="9">
        <f t="shared" si="75"/>
        <v>42193.748993055553</v>
      </c>
      <c r="U656">
        <f t="shared" si="76"/>
        <v>30</v>
      </c>
    </row>
    <row r="657" spans="1:21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42045.748981481483</v>
      </c>
      <c r="T657" s="9">
        <f t="shared" si="75"/>
        <v>42075.707314814812</v>
      </c>
      <c r="U657">
        <f t="shared" si="76"/>
        <v>29.958333333328483</v>
      </c>
    </row>
    <row r="658" spans="1:21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42417.596284722218</v>
      </c>
      <c r="T658" s="9">
        <f t="shared" si="75"/>
        <v>42477.554618055554</v>
      </c>
      <c r="U658">
        <f t="shared" si="76"/>
        <v>59.958333333335759</v>
      </c>
    </row>
    <row r="659" spans="1:21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42331.637407407405</v>
      </c>
      <c r="T659" s="9">
        <f t="shared" si="75"/>
        <v>42361.637407407405</v>
      </c>
      <c r="U659">
        <f t="shared" si="76"/>
        <v>30</v>
      </c>
    </row>
    <row r="660" spans="1:21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9">
        <f t="shared" si="74"/>
        <v>42178.952418981477</v>
      </c>
      <c r="T660" s="9">
        <f t="shared" si="75"/>
        <v>42211.541666666664</v>
      </c>
      <c r="U660">
        <f t="shared" si="76"/>
        <v>32.589247685187729</v>
      </c>
    </row>
    <row r="661" spans="1:21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42209.385358796295</v>
      </c>
      <c r="T661" s="9">
        <f t="shared" si="75"/>
        <v>42239.385358796295</v>
      </c>
      <c r="U661">
        <f t="shared" si="76"/>
        <v>30</v>
      </c>
    </row>
    <row r="662" spans="1:21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41922.533321759256</v>
      </c>
      <c r="T662" s="9">
        <f t="shared" si="75"/>
        <v>41952.57498842592</v>
      </c>
      <c r="U662">
        <f t="shared" si="76"/>
        <v>30.041666666664241</v>
      </c>
    </row>
    <row r="663" spans="1:21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42636.437025462961</v>
      </c>
      <c r="T663" s="9">
        <f t="shared" si="75"/>
        <v>42666.437025462961</v>
      </c>
      <c r="U663">
        <f t="shared" si="76"/>
        <v>30</v>
      </c>
    </row>
    <row r="664" spans="1:21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41990.229710648149</v>
      </c>
      <c r="T664" s="9">
        <f t="shared" si="75"/>
        <v>42020.229710648149</v>
      </c>
      <c r="U664">
        <f t="shared" si="76"/>
        <v>30</v>
      </c>
    </row>
    <row r="665" spans="1:21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42173.634907407402</v>
      </c>
      <c r="T665" s="9">
        <f t="shared" si="75"/>
        <v>42203.634907407402</v>
      </c>
      <c r="U665">
        <f t="shared" si="76"/>
        <v>30</v>
      </c>
    </row>
    <row r="666" spans="1:21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42077.458043981482</v>
      </c>
      <c r="T666" s="9">
        <f t="shared" si="75"/>
        <v>42107.458043981482</v>
      </c>
      <c r="U666">
        <f t="shared" si="76"/>
        <v>30</v>
      </c>
    </row>
    <row r="667" spans="1:21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42688.503020833326</v>
      </c>
      <c r="T667" s="9">
        <f t="shared" si="75"/>
        <v>42748.503020833326</v>
      </c>
      <c r="U667">
        <f t="shared" si="76"/>
        <v>60</v>
      </c>
    </row>
    <row r="668" spans="1:21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41838.623819444438</v>
      </c>
      <c r="T668" s="9">
        <f t="shared" si="75"/>
        <v>41868.623819444438</v>
      </c>
      <c r="U668">
        <f t="shared" si="76"/>
        <v>30</v>
      </c>
    </row>
    <row r="669" spans="1:21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42632.165081018517</v>
      </c>
      <c r="T669" s="9">
        <f t="shared" si="75"/>
        <v>42672.165081018517</v>
      </c>
      <c r="U669">
        <f t="shared" si="76"/>
        <v>40</v>
      </c>
    </row>
    <row r="670" spans="1:21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42090.622939814813</v>
      </c>
      <c r="T670" s="9">
        <f t="shared" si="75"/>
        <v>42135.622939814813</v>
      </c>
      <c r="U670">
        <f t="shared" si="76"/>
        <v>45</v>
      </c>
    </row>
    <row r="671" spans="1:21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42527.417337962957</v>
      </c>
      <c r="T671" s="9">
        <f t="shared" si="75"/>
        <v>42557.417337962957</v>
      </c>
      <c r="U671">
        <f t="shared" si="76"/>
        <v>30</v>
      </c>
    </row>
    <row r="672" spans="1:21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42506.501388888886</v>
      </c>
      <c r="T672" s="9">
        <f t="shared" si="75"/>
        <v>42540.131944444445</v>
      </c>
      <c r="U672">
        <f t="shared" si="76"/>
        <v>33.630555555559113</v>
      </c>
    </row>
    <row r="673" spans="1:21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41984.484398148146</v>
      </c>
      <c r="T673" s="9">
        <f t="shared" si="75"/>
        <v>42017.958333333336</v>
      </c>
      <c r="U673">
        <f t="shared" si="76"/>
        <v>33.473935185189475</v>
      </c>
    </row>
    <row r="674" spans="1:21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41974.011157407404</v>
      </c>
      <c r="T674" s="9">
        <f t="shared" si="75"/>
        <v>42004.999305555553</v>
      </c>
      <c r="U674">
        <f t="shared" si="76"/>
        <v>30.988148148149776</v>
      </c>
    </row>
    <row r="675" spans="1:21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41838.6321412037</v>
      </c>
      <c r="T675" s="9">
        <f t="shared" si="75"/>
        <v>41883.6321412037</v>
      </c>
      <c r="U675">
        <f t="shared" si="76"/>
        <v>45</v>
      </c>
    </row>
    <row r="676" spans="1:21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41802.907719907402</v>
      </c>
      <c r="T676" s="9">
        <f t="shared" si="75"/>
        <v>41862.907719907402</v>
      </c>
      <c r="U676">
        <f t="shared" si="76"/>
        <v>60</v>
      </c>
    </row>
    <row r="677" spans="1:21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41975.722268518519</v>
      </c>
      <c r="T677" s="9">
        <f t="shared" si="75"/>
        <v>42005.082638888889</v>
      </c>
      <c r="U677">
        <f t="shared" si="76"/>
        <v>29.360370370370219</v>
      </c>
    </row>
    <row r="678" spans="1:21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42012.559965277775</v>
      </c>
      <c r="T678" s="9">
        <f t="shared" si="75"/>
        <v>42042.559965277775</v>
      </c>
      <c r="U678">
        <f t="shared" si="76"/>
        <v>30</v>
      </c>
    </row>
    <row r="679" spans="1:21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42504.195543981477</v>
      </c>
      <c r="T679" s="9">
        <f t="shared" si="75"/>
        <v>42549.195543981477</v>
      </c>
      <c r="U679">
        <f t="shared" si="76"/>
        <v>45</v>
      </c>
    </row>
    <row r="680" spans="1:21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42481.168263888881</v>
      </c>
      <c r="T680" s="9">
        <f t="shared" si="75"/>
        <v>42511.168263888881</v>
      </c>
      <c r="U680">
        <f t="shared" si="76"/>
        <v>30</v>
      </c>
    </row>
    <row r="681" spans="1:21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42556.487372685187</v>
      </c>
      <c r="T681" s="9">
        <f t="shared" si="75"/>
        <v>42616.487372685187</v>
      </c>
      <c r="U681">
        <f t="shared" si="76"/>
        <v>60</v>
      </c>
    </row>
    <row r="682" spans="1:21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41864.293182870366</v>
      </c>
      <c r="T682" s="9">
        <f t="shared" si="75"/>
        <v>41899.293182870366</v>
      </c>
      <c r="U682">
        <f t="shared" si="76"/>
        <v>35</v>
      </c>
    </row>
    <row r="683" spans="1:21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42639.597268518519</v>
      </c>
      <c r="T683" s="9">
        <f t="shared" si="75"/>
        <v>42669.597268518519</v>
      </c>
      <c r="U683">
        <f t="shared" si="76"/>
        <v>30</v>
      </c>
    </row>
    <row r="684" spans="1:21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42778.556967592587</v>
      </c>
      <c r="T684" s="9">
        <f t="shared" si="75"/>
        <v>42808.515300925923</v>
      </c>
      <c r="U684">
        <f t="shared" si="76"/>
        <v>29.958333333335759</v>
      </c>
    </row>
    <row r="685" spans="1:21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42634.691712962966</v>
      </c>
      <c r="T685" s="9">
        <f t="shared" si="75"/>
        <v>42674.691712962966</v>
      </c>
      <c r="U685">
        <f t="shared" si="76"/>
        <v>40</v>
      </c>
    </row>
    <row r="686" spans="1:21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41809.26494212963</v>
      </c>
      <c r="T686" s="9">
        <f t="shared" si="75"/>
        <v>41844.916666666664</v>
      </c>
      <c r="U686">
        <f t="shared" si="76"/>
        <v>35.65172453703417</v>
      </c>
    </row>
    <row r="687" spans="1:21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41971.658240740733</v>
      </c>
      <c r="T687" s="9">
        <f t="shared" si="75"/>
        <v>42016.658240740733</v>
      </c>
      <c r="U687">
        <f t="shared" si="76"/>
        <v>45</v>
      </c>
    </row>
    <row r="688" spans="1:21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42189.464930555558</v>
      </c>
      <c r="T688" s="9">
        <f t="shared" si="75"/>
        <v>42219.464930555558</v>
      </c>
      <c r="U688">
        <f t="shared" si="76"/>
        <v>30</v>
      </c>
    </row>
    <row r="689" spans="1:21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42711.542280092595</v>
      </c>
      <c r="T689" s="9">
        <f t="shared" si="75"/>
        <v>42771.542280092595</v>
      </c>
      <c r="U689">
        <f t="shared" si="76"/>
        <v>60</v>
      </c>
    </row>
    <row r="690" spans="1:21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42261.896446759252</v>
      </c>
      <c r="T690" s="9">
        <f t="shared" si="75"/>
        <v>42291.896446759252</v>
      </c>
      <c r="U690">
        <f t="shared" si="76"/>
        <v>30</v>
      </c>
    </row>
    <row r="691" spans="1:21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42675.459456018514</v>
      </c>
      <c r="T691" s="9">
        <f t="shared" si="75"/>
        <v>42711.999305555553</v>
      </c>
      <c r="U691">
        <f t="shared" si="76"/>
        <v>36.539849537039117</v>
      </c>
    </row>
    <row r="692" spans="1:21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42579.426400462959</v>
      </c>
      <c r="T692" s="9">
        <f t="shared" si="75"/>
        <v>42622.041666666664</v>
      </c>
      <c r="U692">
        <f t="shared" si="76"/>
        <v>42.615266203705687</v>
      </c>
    </row>
    <row r="693" spans="1:21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42157.819976851846</v>
      </c>
      <c r="T693" s="9">
        <f t="shared" si="75"/>
        <v>42185.819976851846</v>
      </c>
      <c r="U693">
        <f t="shared" si="76"/>
        <v>28</v>
      </c>
    </row>
    <row r="694" spans="1:21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42696.167395833334</v>
      </c>
      <c r="T694" s="9">
        <f t="shared" si="75"/>
        <v>42726.167395833334</v>
      </c>
      <c r="U694">
        <f t="shared" si="76"/>
        <v>30</v>
      </c>
    </row>
    <row r="695" spans="1:21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42094.599849537037</v>
      </c>
      <c r="T695" s="9">
        <f t="shared" si="75"/>
        <v>42124.599849537037</v>
      </c>
      <c r="U695">
        <f t="shared" si="76"/>
        <v>30</v>
      </c>
    </row>
    <row r="696" spans="1:21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42737.455543981479</v>
      </c>
      <c r="T696" s="9">
        <f t="shared" si="75"/>
        <v>42767.455543981479</v>
      </c>
      <c r="U696">
        <f t="shared" si="76"/>
        <v>30</v>
      </c>
    </row>
    <row r="697" spans="1:21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41913.312731481477</v>
      </c>
      <c r="T697" s="9">
        <f t="shared" si="75"/>
        <v>41943.312731481477</v>
      </c>
      <c r="U697">
        <f t="shared" si="76"/>
        <v>30</v>
      </c>
    </row>
    <row r="698" spans="1:21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41815.718773148146</v>
      </c>
      <c r="T698" s="9">
        <f t="shared" si="75"/>
        <v>41845.718773148146</v>
      </c>
      <c r="U698">
        <f t="shared" si="76"/>
        <v>30</v>
      </c>
    </row>
    <row r="699" spans="1:21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42388.314687500002</v>
      </c>
      <c r="T699" s="9">
        <f t="shared" si="75"/>
        <v>42403.314687500002</v>
      </c>
      <c r="U699">
        <f t="shared" si="76"/>
        <v>15</v>
      </c>
    </row>
    <row r="700" spans="1:21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41866.722743055558</v>
      </c>
      <c r="T700" s="9">
        <f t="shared" si="75"/>
        <v>41899.875</v>
      </c>
      <c r="U700">
        <f t="shared" si="76"/>
        <v>33.152256944442343</v>
      </c>
    </row>
    <row r="701" spans="1:21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41563.277175925927</v>
      </c>
      <c r="T701" s="9">
        <f t="shared" si="75"/>
        <v>41600.458333333328</v>
      </c>
      <c r="U701">
        <f t="shared" si="76"/>
        <v>37.18115740740177</v>
      </c>
    </row>
    <row r="702" spans="1:21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42715.480104166665</v>
      </c>
      <c r="T702" s="9">
        <f t="shared" si="75"/>
        <v>42745.480104166665</v>
      </c>
      <c r="U702">
        <f t="shared" si="76"/>
        <v>30</v>
      </c>
    </row>
    <row r="703" spans="1:21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41813.454629629625</v>
      </c>
      <c r="T703" s="9">
        <f t="shared" si="75"/>
        <v>41843.454629629625</v>
      </c>
      <c r="U703">
        <f t="shared" si="76"/>
        <v>30</v>
      </c>
    </row>
    <row r="704" spans="1:21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42668.518368055556</v>
      </c>
      <c r="T704" s="9">
        <f t="shared" si="75"/>
        <v>42698.560034722221</v>
      </c>
      <c r="U704">
        <f t="shared" si="76"/>
        <v>30.041666666664241</v>
      </c>
    </row>
    <row r="705" spans="1:21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42711.742465277777</v>
      </c>
      <c r="T705" s="9">
        <f t="shared" si="75"/>
        <v>42766.772222222215</v>
      </c>
      <c r="U705">
        <f t="shared" si="76"/>
        <v>55.029756944437395</v>
      </c>
    </row>
    <row r="706" spans="1:21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42725.984583333331</v>
      </c>
      <c r="T706" s="9">
        <f t="shared" si="75"/>
        <v>42785.984583333331</v>
      </c>
      <c r="U706">
        <f t="shared" si="76"/>
        <v>60</v>
      </c>
    </row>
    <row r="707" spans="1:21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>
        <f t="shared" ref="P707:P770" si="78">E707/L707</f>
        <v>195.4</v>
      </c>
      <c r="Q707" t="str">
        <f t="shared" ref="Q707:Q770" si="79">LEFT(N707,FIND("/",N707,1)-1)</f>
        <v>technology</v>
      </c>
      <c r="R707" t="str">
        <f t="shared" ref="R707:R770" si="80">RIGHT(N707,LEN(N707)-(FIND("/",N707,1)))</f>
        <v>wearables</v>
      </c>
      <c r="S707" s="9">
        <f t="shared" ref="S707:S770" si="81">(J707/86400)+25569+(-5/24)</f>
        <v>42726.283310185179</v>
      </c>
      <c r="T707" s="9">
        <f t="shared" ref="T707:T770" si="82">(I707/86400)+25569+(-5/24)</f>
        <v>42756.283310185179</v>
      </c>
      <c r="U707">
        <f t="shared" ref="U707:U770" si="83">T707-S707</f>
        <v>30</v>
      </c>
    </row>
    <row r="708" spans="1:21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42676.786840277775</v>
      </c>
      <c r="T708" s="9">
        <f t="shared" si="82"/>
        <v>42718.568749999999</v>
      </c>
      <c r="U708">
        <f t="shared" si="83"/>
        <v>41.781909722223645</v>
      </c>
    </row>
    <row r="709" spans="1:21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42696.45517361111</v>
      </c>
      <c r="T709" s="9">
        <f t="shared" si="82"/>
        <v>42736.45517361111</v>
      </c>
      <c r="U709">
        <f t="shared" si="83"/>
        <v>40</v>
      </c>
    </row>
    <row r="710" spans="1:21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41835.372685185182</v>
      </c>
      <c r="T710" s="9">
        <f t="shared" si="82"/>
        <v>41895.372685185182</v>
      </c>
      <c r="U710">
        <f t="shared" si="83"/>
        <v>60</v>
      </c>
    </row>
    <row r="711" spans="1:21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41947.832858796297</v>
      </c>
      <c r="T711" s="9">
        <f t="shared" si="82"/>
        <v>41977.832858796297</v>
      </c>
      <c r="U711">
        <f t="shared" si="83"/>
        <v>30</v>
      </c>
    </row>
    <row r="712" spans="1:21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41837.776643518519</v>
      </c>
      <c r="T712" s="9">
        <f t="shared" si="82"/>
        <v>41870.822222222218</v>
      </c>
      <c r="U712">
        <f t="shared" si="83"/>
        <v>33.045578703698993</v>
      </c>
    </row>
    <row r="713" spans="1:21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42678.250787037039</v>
      </c>
      <c r="T713" s="9">
        <f t="shared" si="82"/>
        <v>42718.292453703696</v>
      </c>
      <c r="U713">
        <f t="shared" si="83"/>
        <v>40.041666666656965</v>
      </c>
    </row>
    <row r="714" spans="1:21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42384.472592592589</v>
      </c>
      <c r="T714" s="9">
        <f t="shared" si="82"/>
        <v>42414.472592592589</v>
      </c>
      <c r="U714">
        <f t="shared" si="83"/>
        <v>30</v>
      </c>
    </row>
    <row r="715" spans="1:21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42496.320972222216</v>
      </c>
      <c r="T715" s="9">
        <f t="shared" si="82"/>
        <v>42526.320972222216</v>
      </c>
      <c r="U715">
        <f t="shared" si="83"/>
        <v>30</v>
      </c>
    </row>
    <row r="716" spans="1:21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42734.579652777778</v>
      </c>
      <c r="T716" s="9">
        <f t="shared" si="82"/>
        <v>42794.579652777778</v>
      </c>
      <c r="U716">
        <f t="shared" si="83"/>
        <v>60</v>
      </c>
    </row>
    <row r="717" spans="1:21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42272.8824074074</v>
      </c>
      <c r="T717" s="9">
        <f t="shared" si="82"/>
        <v>42312.924074074072</v>
      </c>
      <c r="U717">
        <f t="shared" si="83"/>
        <v>40.041666666671517</v>
      </c>
    </row>
    <row r="718" spans="1:21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41940.450312499997</v>
      </c>
      <c r="T718" s="9">
        <f t="shared" si="82"/>
        <v>41973.791666666664</v>
      </c>
      <c r="U718">
        <f t="shared" si="83"/>
        <v>33.341354166666861</v>
      </c>
    </row>
    <row r="719" spans="1:21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41857.645856481475</v>
      </c>
      <c r="T719" s="9">
        <f t="shared" si="82"/>
        <v>41887.645856481475</v>
      </c>
      <c r="U719">
        <f t="shared" si="83"/>
        <v>30</v>
      </c>
    </row>
    <row r="720" spans="1:21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42752.637118055551</v>
      </c>
      <c r="T720" s="9">
        <f t="shared" si="82"/>
        <v>42784.040972222218</v>
      </c>
      <c r="U720">
        <f t="shared" si="83"/>
        <v>31.403854166666861</v>
      </c>
    </row>
    <row r="721" spans="1:21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42408.83189814815</v>
      </c>
      <c r="T721" s="9">
        <f t="shared" si="82"/>
        <v>42422.83189814815</v>
      </c>
      <c r="U721">
        <f t="shared" si="83"/>
        <v>14</v>
      </c>
    </row>
    <row r="722" spans="1:21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40909.440868055557</v>
      </c>
      <c r="T722" s="9">
        <f t="shared" si="82"/>
        <v>40937.440868055557</v>
      </c>
      <c r="U722">
        <f t="shared" si="83"/>
        <v>28</v>
      </c>
    </row>
    <row r="723" spans="1:21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41807.363506944443</v>
      </c>
      <c r="T723" s="9">
        <f t="shared" si="82"/>
        <v>41852.363506944443</v>
      </c>
      <c r="U723">
        <f t="shared" si="83"/>
        <v>45</v>
      </c>
    </row>
    <row r="724" spans="1:21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40977.596967592588</v>
      </c>
      <c r="T724" s="9">
        <f t="shared" si="82"/>
        <v>41007.555300925924</v>
      </c>
      <c r="U724">
        <f t="shared" si="83"/>
        <v>29.958333333335759</v>
      </c>
    </row>
    <row r="725" spans="1:21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42184.608206018514</v>
      </c>
      <c r="T725" s="9">
        <f t="shared" si="82"/>
        <v>42214.957638888889</v>
      </c>
      <c r="U725">
        <f t="shared" si="83"/>
        <v>30.349432870374585</v>
      </c>
    </row>
    <row r="726" spans="1:21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40694.430127314808</v>
      </c>
      <c r="T726" s="9">
        <f t="shared" si="82"/>
        <v>40724.430127314808</v>
      </c>
      <c r="U726">
        <f t="shared" si="83"/>
        <v>30</v>
      </c>
    </row>
    <row r="727" spans="1:21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42321.417962962958</v>
      </c>
      <c r="T727" s="9">
        <f t="shared" si="82"/>
        <v>42351.417962962958</v>
      </c>
      <c r="U727">
        <f t="shared" si="83"/>
        <v>30</v>
      </c>
    </row>
    <row r="728" spans="1:21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41345.834340277775</v>
      </c>
      <c r="T728" s="9">
        <f t="shared" si="82"/>
        <v>41375.834340277775</v>
      </c>
      <c r="U728">
        <f t="shared" si="83"/>
        <v>30</v>
      </c>
    </row>
    <row r="729" spans="1:21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41246.811909722222</v>
      </c>
      <c r="T729" s="9">
        <f t="shared" si="82"/>
        <v>41288.680555555555</v>
      </c>
      <c r="U729">
        <f t="shared" si="83"/>
        <v>41.868645833332266</v>
      </c>
    </row>
    <row r="730" spans="1:21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40731.629131944443</v>
      </c>
      <c r="T730" s="9">
        <f t="shared" si="82"/>
        <v>40776.629131944443</v>
      </c>
      <c r="U730">
        <f t="shared" si="83"/>
        <v>45</v>
      </c>
    </row>
    <row r="731" spans="1:21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41110.97755787037</v>
      </c>
      <c r="T731" s="9">
        <f t="shared" si="82"/>
        <v>41170.97755787037</v>
      </c>
      <c r="U731">
        <f t="shared" si="83"/>
        <v>60</v>
      </c>
    </row>
    <row r="732" spans="1:21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40854.536932870367</v>
      </c>
      <c r="T732" s="9">
        <f t="shared" si="82"/>
        <v>40884.536932870367</v>
      </c>
      <c r="U732">
        <f t="shared" si="83"/>
        <v>30</v>
      </c>
    </row>
    <row r="733" spans="1:21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40879.587349537032</v>
      </c>
      <c r="T733" s="9">
        <f t="shared" si="82"/>
        <v>40930.041666666664</v>
      </c>
      <c r="U733">
        <f t="shared" si="83"/>
        <v>50.454317129631818</v>
      </c>
    </row>
    <row r="734" spans="1:21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41486.21598379629</v>
      </c>
      <c r="T734" s="9">
        <f t="shared" si="82"/>
        <v>41546.21598379629</v>
      </c>
      <c r="U734">
        <f t="shared" si="83"/>
        <v>60</v>
      </c>
    </row>
    <row r="735" spans="1:21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41598.211712962962</v>
      </c>
      <c r="T735" s="9">
        <f t="shared" si="82"/>
        <v>41628.211712962962</v>
      </c>
      <c r="U735">
        <f t="shared" si="83"/>
        <v>30</v>
      </c>
    </row>
    <row r="736" spans="1:21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42101.956249999996</v>
      </c>
      <c r="T736" s="9">
        <f t="shared" si="82"/>
        <v>42132.999999999993</v>
      </c>
      <c r="U736">
        <f t="shared" si="83"/>
        <v>31.04374999999709</v>
      </c>
    </row>
    <row r="737" spans="1:21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41945.821134259255</v>
      </c>
      <c r="T737" s="9">
        <f t="shared" si="82"/>
        <v>41976.818749999999</v>
      </c>
      <c r="U737">
        <f t="shared" si="83"/>
        <v>30.99761574074364</v>
      </c>
    </row>
    <row r="738" spans="1:21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41579.525925925926</v>
      </c>
      <c r="T738" s="9">
        <f t="shared" si="82"/>
        <v>41598.999305555553</v>
      </c>
      <c r="U738">
        <f t="shared" si="83"/>
        <v>19.473379629627743</v>
      </c>
    </row>
    <row r="739" spans="1:21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41667.066979166666</v>
      </c>
      <c r="T739" s="9">
        <f t="shared" si="82"/>
        <v>41684.625</v>
      </c>
      <c r="U739">
        <f t="shared" si="83"/>
        <v>17.558020833334012</v>
      </c>
    </row>
    <row r="740" spans="1:21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41943.39576388889</v>
      </c>
      <c r="T740" s="9">
        <f t="shared" si="82"/>
        <v>41973.999305555553</v>
      </c>
      <c r="U740">
        <f t="shared" si="83"/>
        <v>30.603541666663659</v>
      </c>
    </row>
    <row r="741" spans="1:21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41829.294317129628</v>
      </c>
      <c r="T741" s="9">
        <f t="shared" si="82"/>
        <v>41862.294317129628</v>
      </c>
      <c r="U741">
        <f t="shared" si="83"/>
        <v>33</v>
      </c>
    </row>
    <row r="742" spans="1:21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42161.93844907407</v>
      </c>
      <c r="T742" s="9">
        <f t="shared" si="82"/>
        <v>42175.93844907407</v>
      </c>
      <c r="U742">
        <f t="shared" si="83"/>
        <v>14</v>
      </c>
    </row>
    <row r="743" spans="1:21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41401.439884259256</v>
      </c>
      <c r="T743" s="9">
        <f t="shared" si="82"/>
        <v>41436.439884259256</v>
      </c>
      <c r="U743">
        <f t="shared" si="83"/>
        <v>35</v>
      </c>
    </row>
    <row r="744" spans="1:21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41689.709629629629</v>
      </c>
      <c r="T744" s="9">
        <f t="shared" si="82"/>
        <v>41719.667962962958</v>
      </c>
      <c r="U744">
        <f t="shared" si="83"/>
        <v>29.958333333328483</v>
      </c>
    </row>
    <row r="745" spans="1:21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40990.500983796293</v>
      </c>
      <c r="T745" s="9">
        <f t="shared" si="82"/>
        <v>41015.666666666664</v>
      </c>
      <c r="U745">
        <f t="shared" si="83"/>
        <v>25.165682870370802</v>
      </c>
    </row>
    <row r="746" spans="1:21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41226.748877314814</v>
      </c>
      <c r="T746" s="9">
        <f t="shared" si="82"/>
        <v>41256.748877314814</v>
      </c>
      <c r="U746">
        <f t="shared" si="83"/>
        <v>30</v>
      </c>
    </row>
    <row r="747" spans="1:21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41367.363946759258</v>
      </c>
      <c r="T747" s="9">
        <f t="shared" si="82"/>
        <v>41397.363946759258</v>
      </c>
      <c r="U747">
        <f t="shared" si="83"/>
        <v>30</v>
      </c>
    </row>
    <row r="748" spans="1:21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41156.834594907406</v>
      </c>
      <c r="T748" s="9">
        <f t="shared" si="82"/>
        <v>41174.957638888889</v>
      </c>
      <c r="U748">
        <f t="shared" si="83"/>
        <v>18.123043981482624</v>
      </c>
    </row>
    <row r="749" spans="1:21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41988.340497685182</v>
      </c>
      <c r="T749" s="9">
        <f t="shared" si="82"/>
        <v>42019.245833333327</v>
      </c>
      <c r="U749">
        <f t="shared" si="83"/>
        <v>30.90533564814541</v>
      </c>
    </row>
    <row r="750" spans="1:21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41831.638495370367</v>
      </c>
      <c r="T750" s="9">
        <f t="shared" si="82"/>
        <v>41861.638495370367</v>
      </c>
      <c r="U750">
        <f t="shared" si="83"/>
        <v>30</v>
      </c>
    </row>
    <row r="751" spans="1:21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42733.732986111114</v>
      </c>
      <c r="T751" s="9">
        <f t="shared" si="82"/>
        <v>42763.732986111114</v>
      </c>
      <c r="U751">
        <f t="shared" si="83"/>
        <v>30</v>
      </c>
    </row>
    <row r="752" spans="1:21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41299.669814814813</v>
      </c>
      <c r="T752" s="9">
        <f t="shared" si="82"/>
        <v>41329.669814814813</v>
      </c>
      <c r="U752">
        <f t="shared" si="83"/>
        <v>30</v>
      </c>
    </row>
    <row r="753" spans="1:21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40713.422164351847</v>
      </c>
      <c r="T753" s="9">
        <f t="shared" si="82"/>
        <v>40759.422164351847</v>
      </c>
      <c r="U753">
        <f t="shared" si="83"/>
        <v>46</v>
      </c>
    </row>
    <row r="754" spans="1:21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42639.213159722225</v>
      </c>
      <c r="T754" s="9">
        <f t="shared" si="82"/>
        <v>42659.249999999993</v>
      </c>
      <c r="U754">
        <f t="shared" si="83"/>
        <v>20.036840277767624</v>
      </c>
    </row>
    <row r="755" spans="1:21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42019.381840277776</v>
      </c>
      <c r="T755" s="9">
        <f t="shared" si="82"/>
        <v>42049.381840277776</v>
      </c>
      <c r="U755">
        <f t="shared" si="83"/>
        <v>30</v>
      </c>
    </row>
    <row r="756" spans="1:21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41249.54075231481</v>
      </c>
      <c r="T756" s="9">
        <f t="shared" si="82"/>
        <v>41279.54075231481</v>
      </c>
      <c r="U756">
        <f t="shared" si="83"/>
        <v>30</v>
      </c>
    </row>
    <row r="757" spans="1:21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41383.396724537037</v>
      </c>
      <c r="T757" s="9">
        <f t="shared" si="82"/>
        <v>41413.820138888885</v>
      </c>
      <c r="U757">
        <f t="shared" si="83"/>
        <v>30.423414351847896</v>
      </c>
    </row>
    <row r="758" spans="1:21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40590.558553240735</v>
      </c>
      <c r="T758" s="9">
        <f t="shared" si="82"/>
        <v>40651.516886574071</v>
      </c>
      <c r="U758">
        <f t="shared" si="83"/>
        <v>60.958333333335759</v>
      </c>
    </row>
    <row r="759" spans="1:21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41234.846226851849</v>
      </c>
      <c r="T759" s="9">
        <f t="shared" si="82"/>
        <v>41248.846226851849</v>
      </c>
      <c r="U759">
        <f t="shared" si="83"/>
        <v>14</v>
      </c>
    </row>
    <row r="760" spans="1:21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40429.628101851849</v>
      </c>
      <c r="T760" s="9">
        <f t="shared" si="82"/>
        <v>40459.628101851849</v>
      </c>
      <c r="U760">
        <f t="shared" si="83"/>
        <v>30</v>
      </c>
    </row>
    <row r="761" spans="1:21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41789.121979166666</v>
      </c>
      <c r="T761" s="9">
        <f t="shared" si="82"/>
        <v>41829.121979166666</v>
      </c>
      <c r="U761">
        <f t="shared" si="83"/>
        <v>40</v>
      </c>
    </row>
    <row r="762" spans="1:21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9">
        <f t="shared" si="81"/>
        <v>42670.555706018517</v>
      </c>
      <c r="T762" s="9">
        <f t="shared" si="82"/>
        <v>42700.597372685188</v>
      </c>
      <c r="U762">
        <f t="shared" si="83"/>
        <v>30.041666666671517</v>
      </c>
    </row>
    <row r="763" spans="1:21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9">
        <f t="shared" si="81"/>
        <v>41642.543124999997</v>
      </c>
      <c r="T763" s="9">
        <f t="shared" si="82"/>
        <v>41672.543124999997</v>
      </c>
      <c r="U763">
        <f t="shared" si="83"/>
        <v>30</v>
      </c>
    </row>
    <row r="764" spans="1:21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9">
        <f t="shared" si="81"/>
        <v>42690.65011574074</v>
      </c>
      <c r="T764" s="9">
        <f t="shared" si="82"/>
        <v>42708.041666666664</v>
      </c>
      <c r="U764">
        <f t="shared" si="83"/>
        <v>17.391550925924093</v>
      </c>
    </row>
    <row r="765" spans="1:21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41471.238518518519</v>
      </c>
      <c r="T765" s="9">
        <f t="shared" si="82"/>
        <v>41501.238518518519</v>
      </c>
      <c r="U765">
        <f t="shared" si="83"/>
        <v>30</v>
      </c>
    </row>
    <row r="766" spans="1:21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9">
        <f t="shared" si="81"/>
        <v>42226.964826388888</v>
      </c>
      <c r="T766" s="9">
        <f t="shared" si="82"/>
        <v>42256.964826388888</v>
      </c>
      <c r="U766">
        <f t="shared" si="83"/>
        <v>30</v>
      </c>
    </row>
    <row r="767" spans="1:21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9">
        <f t="shared" si="81"/>
        <v>41901.334305555552</v>
      </c>
      <c r="T767" s="9">
        <f t="shared" si="82"/>
        <v>41931.334305555552</v>
      </c>
      <c r="U767">
        <f t="shared" si="83"/>
        <v>30</v>
      </c>
    </row>
    <row r="768" spans="1:21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9">
        <f t="shared" si="81"/>
        <v>42021.57503472222</v>
      </c>
      <c r="T768" s="9">
        <f t="shared" si="82"/>
        <v>42051.57503472222</v>
      </c>
      <c r="U768">
        <f t="shared" si="83"/>
        <v>30</v>
      </c>
    </row>
    <row r="769" spans="1:21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42114.935300925928</v>
      </c>
      <c r="T769" s="9">
        <f t="shared" si="82"/>
        <v>42144.935300925928</v>
      </c>
      <c r="U769">
        <f t="shared" si="83"/>
        <v>30</v>
      </c>
    </row>
    <row r="770" spans="1:21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9">
        <f t="shared" si="81"/>
        <v>41593.998726851853</v>
      </c>
      <c r="T770" s="9">
        <f t="shared" si="82"/>
        <v>41623.998726851853</v>
      </c>
      <c r="U770">
        <f t="shared" si="83"/>
        <v>30</v>
      </c>
    </row>
    <row r="771" spans="1:21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>
        <f t="shared" ref="P771:P834" si="85">E771/L771</f>
        <v>31.846153846153847</v>
      </c>
      <c r="Q771" t="str">
        <f t="shared" ref="Q771:Q834" si="86">LEFT(N771,FIND("/",N771,1)-1)</f>
        <v>publishing</v>
      </c>
      <c r="R771" t="str">
        <f t="shared" ref="R771:R834" si="87">RIGHT(N771,LEN(N771)-(FIND("/",N771,1)))</f>
        <v>fiction</v>
      </c>
      <c r="S771" s="9">
        <f t="shared" ref="S771:S834" si="88">(J771/86400)+25569+(-5/24)</f>
        <v>41604.788124999999</v>
      </c>
      <c r="T771" s="9">
        <f t="shared" ref="T771:T834" si="89">(I771/86400)+25569+(-5/24)</f>
        <v>41634.788124999999</v>
      </c>
      <c r="U771">
        <f t="shared" ref="U771:U834" si="90">T771-S771</f>
        <v>30</v>
      </c>
    </row>
    <row r="772" spans="1:21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9">
        <f t="shared" si="88"/>
        <v>41289.791307870364</v>
      </c>
      <c r="T772" s="9">
        <f t="shared" si="89"/>
        <v>41329.791307870364</v>
      </c>
      <c r="U772">
        <f t="shared" si="90"/>
        <v>40</v>
      </c>
    </row>
    <row r="773" spans="1:21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42349.615763888891</v>
      </c>
      <c r="T773" s="9">
        <f t="shared" si="89"/>
        <v>42399.615763888891</v>
      </c>
      <c r="U773">
        <f t="shared" si="90"/>
        <v>50</v>
      </c>
    </row>
    <row r="774" spans="1:21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40067.848599537036</v>
      </c>
      <c r="T774" s="9">
        <f t="shared" si="89"/>
        <v>40117.957638888889</v>
      </c>
      <c r="U774">
        <f t="shared" si="90"/>
        <v>50.109039351853426</v>
      </c>
    </row>
    <row r="775" spans="1:21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42100.527604166666</v>
      </c>
      <c r="T775" s="9">
        <f t="shared" si="89"/>
        <v>42134.750694444439</v>
      </c>
      <c r="U775">
        <f t="shared" si="90"/>
        <v>34.223090277773736</v>
      </c>
    </row>
    <row r="776" spans="1:21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41663.571967592587</v>
      </c>
      <c r="T776" s="9">
        <f t="shared" si="89"/>
        <v>41693.571967592587</v>
      </c>
      <c r="U776">
        <f t="shared" si="90"/>
        <v>30</v>
      </c>
    </row>
    <row r="777" spans="1:21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40862.851793981477</v>
      </c>
      <c r="T777" s="9">
        <f t="shared" si="89"/>
        <v>40892.851793981477</v>
      </c>
      <c r="U777">
        <f t="shared" si="90"/>
        <v>30</v>
      </c>
    </row>
    <row r="778" spans="1:21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9">
        <f t="shared" si="88"/>
        <v>42250.477372685178</v>
      </c>
      <c r="T778" s="9">
        <f t="shared" si="89"/>
        <v>42287.999999999993</v>
      </c>
      <c r="U778">
        <f t="shared" si="90"/>
        <v>37.522627314814599</v>
      </c>
    </row>
    <row r="779" spans="1:21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41456.772881944438</v>
      </c>
      <c r="T779" s="9">
        <f t="shared" si="89"/>
        <v>41486.772881944438</v>
      </c>
      <c r="U779">
        <f t="shared" si="90"/>
        <v>30</v>
      </c>
    </row>
    <row r="780" spans="1:21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41729.493981481479</v>
      </c>
      <c r="T780" s="9">
        <f t="shared" si="89"/>
        <v>41759.493981481479</v>
      </c>
      <c r="U780">
        <f t="shared" si="90"/>
        <v>30</v>
      </c>
    </row>
    <row r="781" spans="1:21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9">
        <f t="shared" si="88"/>
        <v>40436.475752314815</v>
      </c>
      <c r="T781" s="9">
        <f t="shared" si="89"/>
        <v>40465.958333333328</v>
      </c>
      <c r="U781">
        <f t="shared" si="90"/>
        <v>29.482581018513883</v>
      </c>
    </row>
    <row r="782" spans="1:21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9">
        <f t="shared" si="88"/>
        <v>40636.465567129628</v>
      </c>
      <c r="T782" s="9">
        <f t="shared" si="89"/>
        <v>40666.465567129628</v>
      </c>
      <c r="U782">
        <f t="shared" si="90"/>
        <v>30</v>
      </c>
    </row>
    <row r="783" spans="1:21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9">
        <f t="shared" si="88"/>
        <v>41402.792523148142</v>
      </c>
      <c r="T783" s="9">
        <f t="shared" si="89"/>
        <v>41432.792523148142</v>
      </c>
      <c r="U783">
        <f t="shared" si="90"/>
        <v>30</v>
      </c>
    </row>
    <row r="784" spans="1:21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41116.549791666665</v>
      </c>
      <c r="T784" s="9">
        <f t="shared" si="89"/>
        <v>41146.549791666665</v>
      </c>
      <c r="U784">
        <f t="shared" si="90"/>
        <v>30</v>
      </c>
    </row>
    <row r="785" spans="1:21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9">
        <f t="shared" si="88"/>
        <v>40987.565381944441</v>
      </c>
      <c r="T785" s="9">
        <f t="shared" si="89"/>
        <v>41026.708333333328</v>
      </c>
      <c r="U785">
        <f t="shared" si="90"/>
        <v>39.142951388887013</v>
      </c>
    </row>
    <row r="786" spans="1:21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41674.941192129627</v>
      </c>
      <c r="T786" s="9">
        <f t="shared" si="89"/>
        <v>41714.899525462963</v>
      </c>
      <c r="U786">
        <f t="shared" si="90"/>
        <v>39.958333333335759</v>
      </c>
    </row>
    <row r="787" spans="1:21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9">
        <f t="shared" si="88"/>
        <v>41303.38559027778</v>
      </c>
      <c r="T787" s="9">
        <f t="shared" si="89"/>
        <v>41333.38559027778</v>
      </c>
      <c r="U787">
        <f t="shared" si="90"/>
        <v>30</v>
      </c>
    </row>
    <row r="788" spans="1:21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9">
        <f t="shared" si="88"/>
        <v>40982.847615740735</v>
      </c>
      <c r="T788" s="9">
        <f t="shared" si="89"/>
        <v>41040.449305555558</v>
      </c>
      <c r="U788">
        <f t="shared" si="90"/>
        <v>57.601689814822748</v>
      </c>
    </row>
    <row r="789" spans="1:21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9">
        <f t="shared" si="88"/>
        <v>41549.419282407405</v>
      </c>
      <c r="T789" s="9">
        <f t="shared" si="89"/>
        <v>41579.419282407405</v>
      </c>
      <c r="U789">
        <f t="shared" si="90"/>
        <v>30</v>
      </c>
    </row>
    <row r="790" spans="1:21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9">
        <f t="shared" si="88"/>
        <v>41058.798472222217</v>
      </c>
      <c r="T790" s="9">
        <f t="shared" si="89"/>
        <v>41096.957638888889</v>
      </c>
      <c r="U790">
        <f t="shared" si="90"/>
        <v>38.159166666671808</v>
      </c>
    </row>
    <row r="791" spans="1:21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9">
        <f t="shared" si="88"/>
        <v>41276.977777777771</v>
      </c>
      <c r="T791" s="9">
        <f t="shared" si="89"/>
        <v>41295.124305555553</v>
      </c>
      <c r="U791">
        <f t="shared" si="90"/>
        <v>18.146527777782467</v>
      </c>
    </row>
    <row r="792" spans="1:21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9">
        <f t="shared" si="88"/>
        <v>41275.839571759258</v>
      </c>
      <c r="T792" s="9">
        <f t="shared" si="89"/>
        <v>41305.839571759258</v>
      </c>
      <c r="U792">
        <f t="shared" si="90"/>
        <v>30</v>
      </c>
    </row>
    <row r="793" spans="1:21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>
        <f t="shared" si="85"/>
        <v>60.859375</v>
      </c>
      <c r="Q793" t="str">
        <f t="shared" si="86"/>
        <v>music</v>
      </c>
      <c r="R793" t="str">
        <f t="shared" si="87"/>
        <v>rock</v>
      </c>
      <c r="S793" s="9">
        <f t="shared" si="88"/>
        <v>41557.572291666664</v>
      </c>
      <c r="T793" s="9">
        <f t="shared" si="89"/>
        <v>41591.040972222218</v>
      </c>
      <c r="U793">
        <f t="shared" si="90"/>
        <v>33.468680555553874</v>
      </c>
    </row>
    <row r="794" spans="1:21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9">
        <f t="shared" si="88"/>
        <v>41555.665312499994</v>
      </c>
      <c r="T794" s="9">
        <f t="shared" si="89"/>
        <v>41585.706979166665</v>
      </c>
      <c r="U794">
        <f t="shared" si="90"/>
        <v>30.041666666671517</v>
      </c>
    </row>
    <row r="795" spans="1:21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9">
        <f t="shared" si="88"/>
        <v>41442.532916666663</v>
      </c>
      <c r="T795" s="9">
        <f t="shared" si="89"/>
        <v>41457.999305555553</v>
      </c>
      <c r="U795">
        <f t="shared" si="90"/>
        <v>15.466388888889924</v>
      </c>
    </row>
    <row r="796" spans="1:21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9">
        <f t="shared" si="88"/>
        <v>40735.906678240739</v>
      </c>
      <c r="T796" s="9">
        <f t="shared" si="89"/>
        <v>40791.504166666666</v>
      </c>
      <c r="U796">
        <f t="shared" si="90"/>
        <v>55.597488425926713</v>
      </c>
    </row>
    <row r="797" spans="1:21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9">
        <f t="shared" si="88"/>
        <v>40963.404699074068</v>
      </c>
      <c r="T797" s="9">
        <f t="shared" si="89"/>
        <v>41005.999305555553</v>
      </c>
      <c r="U797">
        <f t="shared" si="90"/>
        <v>42.594606481485243</v>
      </c>
    </row>
    <row r="798" spans="1:21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9">
        <f t="shared" si="88"/>
        <v>41502.674594907403</v>
      </c>
      <c r="T798" s="9">
        <f t="shared" si="89"/>
        <v>41532.673611111109</v>
      </c>
      <c r="U798">
        <f t="shared" si="90"/>
        <v>29.99901620370656</v>
      </c>
    </row>
    <row r="799" spans="1:21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9">
        <f t="shared" si="88"/>
        <v>40996.785740740735</v>
      </c>
      <c r="T799" s="9">
        <f t="shared" si="89"/>
        <v>41027.958333333328</v>
      </c>
      <c r="U799">
        <f t="shared" si="90"/>
        <v>31.172592592592991</v>
      </c>
    </row>
    <row r="800" spans="1:21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9">
        <f t="shared" si="88"/>
        <v>41882.381793981483</v>
      </c>
      <c r="T800" s="9">
        <f t="shared" si="89"/>
        <v>41912.381793981483</v>
      </c>
      <c r="U800">
        <f t="shared" si="90"/>
        <v>30</v>
      </c>
    </row>
    <row r="801" spans="1:21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9">
        <f t="shared" si="88"/>
        <v>40996.458865740737</v>
      </c>
      <c r="T801" s="9">
        <f t="shared" si="89"/>
        <v>41026.458865740737</v>
      </c>
      <c r="U801">
        <f t="shared" si="90"/>
        <v>30</v>
      </c>
    </row>
    <row r="802" spans="1:21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41863.225162037037</v>
      </c>
      <c r="T802" s="9">
        <f t="shared" si="89"/>
        <v>41893.225162037037</v>
      </c>
      <c r="U802">
        <f t="shared" si="90"/>
        <v>30</v>
      </c>
    </row>
    <row r="803" spans="1:21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9">
        <f t="shared" si="88"/>
        <v>40695.587037037032</v>
      </c>
      <c r="T803" s="9">
        <f t="shared" si="89"/>
        <v>40725.587037037032</v>
      </c>
      <c r="U803">
        <f t="shared" si="90"/>
        <v>30</v>
      </c>
    </row>
    <row r="804" spans="1:21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9">
        <f t="shared" si="88"/>
        <v>41122.813935185179</v>
      </c>
      <c r="T804" s="9">
        <f t="shared" si="89"/>
        <v>41168.961805555555</v>
      </c>
      <c r="U804">
        <f t="shared" si="90"/>
        <v>46.14787037037604</v>
      </c>
    </row>
    <row r="805" spans="1:21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9">
        <f t="shared" si="88"/>
        <v>40665.741643518515</v>
      </c>
      <c r="T805" s="9">
        <f t="shared" si="89"/>
        <v>40691.833333333328</v>
      </c>
      <c r="U805">
        <f t="shared" si="90"/>
        <v>26.091689814813435</v>
      </c>
    </row>
    <row r="806" spans="1:21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9">
        <f t="shared" si="88"/>
        <v>40729.897291666661</v>
      </c>
      <c r="T806" s="9">
        <f t="shared" si="89"/>
        <v>40746.957638888889</v>
      </c>
      <c r="U806">
        <f t="shared" si="90"/>
        <v>17.060347222228302</v>
      </c>
    </row>
    <row r="807" spans="1:21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9">
        <f t="shared" si="88"/>
        <v>40690.614722222221</v>
      </c>
      <c r="T807" s="9">
        <f t="shared" si="89"/>
        <v>40740.75</v>
      </c>
      <c r="U807">
        <f t="shared" si="90"/>
        <v>50.135277777779265</v>
      </c>
    </row>
    <row r="808" spans="1:21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9">
        <f t="shared" si="88"/>
        <v>40763.483090277776</v>
      </c>
      <c r="T808" s="9">
        <f t="shared" si="89"/>
        <v>40793.483090277776</v>
      </c>
      <c r="U808">
        <f t="shared" si="90"/>
        <v>30</v>
      </c>
    </row>
    <row r="809" spans="1:21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9">
        <f t="shared" si="88"/>
        <v>42759.420266203706</v>
      </c>
      <c r="T809" s="9">
        <f t="shared" si="89"/>
        <v>42794.874999999993</v>
      </c>
      <c r="U809">
        <f t="shared" si="90"/>
        <v>35.454733796286746</v>
      </c>
    </row>
    <row r="810" spans="1:21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9">
        <f t="shared" si="88"/>
        <v>41961.892199074071</v>
      </c>
      <c r="T810" s="9">
        <f t="shared" si="89"/>
        <v>41994.999305555553</v>
      </c>
      <c r="U810">
        <f t="shared" si="90"/>
        <v>33.107106481482333</v>
      </c>
    </row>
    <row r="811" spans="1:21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9">
        <f t="shared" si="88"/>
        <v>41628.625347222223</v>
      </c>
      <c r="T811" s="9">
        <f t="shared" si="89"/>
        <v>41658.625347222223</v>
      </c>
      <c r="U811">
        <f t="shared" si="90"/>
        <v>30</v>
      </c>
    </row>
    <row r="812" spans="1:21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9">
        <f t="shared" si="88"/>
        <v>41122.847939814812</v>
      </c>
      <c r="T812" s="9">
        <f t="shared" si="89"/>
        <v>41152.847939814812</v>
      </c>
      <c r="U812">
        <f t="shared" si="90"/>
        <v>30</v>
      </c>
    </row>
    <row r="813" spans="1:21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9">
        <f t="shared" si="88"/>
        <v>41443.435208333329</v>
      </c>
      <c r="T813" s="9">
        <f t="shared" si="89"/>
        <v>41465.494444444441</v>
      </c>
      <c r="U813">
        <f t="shared" si="90"/>
        <v>22.059236111112114</v>
      </c>
    </row>
    <row r="814" spans="1:21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9">
        <f t="shared" si="88"/>
        <v>41281.809629629628</v>
      </c>
      <c r="T814" s="9">
        <f t="shared" si="89"/>
        <v>41334.373611111107</v>
      </c>
      <c r="U814">
        <f t="shared" si="90"/>
        <v>52.56398148147855</v>
      </c>
    </row>
    <row r="815" spans="1:21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9">
        <f t="shared" si="88"/>
        <v>41080.751909722218</v>
      </c>
      <c r="T815" s="9">
        <f t="shared" si="89"/>
        <v>41110.751909722218</v>
      </c>
      <c r="U815">
        <f t="shared" si="90"/>
        <v>30</v>
      </c>
    </row>
    <row r="816" spans="1:21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9">
        <f t="shared" si="88"/>
        <v>40679.534733796296</v>
      </c>
      <c r="T816" s="9">
        <f t="shared" si="89"/>
        <v>40694.544444444444</v>
      </c>
      <c r="U816">
        <f t="shared" si="90"/>
        <v>15.00971064814803</v>
      </c>
    </row>
    <row r="817" spans="1:21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9">
        <f t="shared" si="88"/>
        <v>41914.70952546296</v>
      </c>
      <c r="T817" s="9">
        <f t="shared" si="89"/>
        <v>41944.70952546296</v>
      </c>
      <c r="U817">
        <f t="shared" si="90"/>
        <v>30</v>
      </c>
    </row>
    <row r="818" spans="1:21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41341.662534722222</v>
      </c>
      <c r="T818" s="9">
        <f t="shared" si="89"/>
        <v>41373.0625</v>
      </c>
      <c r="U818">
        <f t="shared" si="90"/>
        <v>31.399965277778392</v>
      </c>
    </row>
    <row r="819" spans="1:21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9">
        <f t="shared" si="88"/>
        <v>40925.391331018516</v>
      </c>
      <c r="T819" s="9">
        <f t="shared" si="89"/>
        <v>40978.999305555553</v>
      </c>
      <c r="U819">
        <f t="shared" si="90"/>
        <v>53.60797453703708</v>
      </c>
    </row>
    <row r="820" spans="1:21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9">
        <f t="shared" si="88"/>
        <v>41120.67454861111</v>
      </c>
      <c r="T820" s="9">
        <f t="shared" si="89"/>
        <v>41128.500694444439</v>
      </c>
      <c r="U820">
        <f t="shared" si="90"/>
        <v>7.8261458333290648</v>
      </c>
    </row>
    <row r="821" spans="1:21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9">
        <f t="shared" si="88"/>
        <v>41619.789976851847</v>
      </c>
      <c r="T821" s="9">
        <f t="shared" si="89"/>
        <v>41628.988888888889</v>
      </c>
      <c r="U821">
        <f t="shared" si="90"/>
        <v>9.1989120370417368</v>
      </c>
    </row>
    <row r="822" spans="1:21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9">
        <f t="shared" si="88"/>
        <v>41768.633587962962</v>
      </c>
      <c r="T822" s="9">
        <f t="shared" si="89"/>
        <v>41799</v>
      </c>
      <c r="U822">
        <f t="shared" si="90"/>
        <v>30.366412037037662</v>
      </c>
    </row>
    <row r="823" spans="1:21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9">
        <f t="shared" si="88"/>
        <v>42093.71371527778</v>
      </c>
      <c r="T823" s="9">
        <f t="shared" si="89"/>
        <v>42127.959027777775</v>
      </c>
      <c r="U823">
        <f t="shared" si="90"/>
        <v>34.245312499995634</v>
      </c>
    </row>
    <row r="824" spans="1:21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9">
        <f t="shared" si="88"/>
        <v>41157.739004629628</v>
      </c>
      <c r="T824" s="9">
        <f t="shared" si="89"/>
        <v>41187.739004629628</v>
      </c>
      <c r="U824">
        <f t="shared" si="90"/>
        <v>30</v>
      </c>
    </row>
    <row r="825" spans="1:21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9">
        <f t="shared" si="88"/>
        <v>42055.764490740738</v>
      </c>
      <c r="T825" s="9">
        <f t="shared" si="89"/>
        <v>42085.722824074073</v>
      </c>
      <c r="U825">
        <f t="shared" si="90"/>
        <v>29.958333333335759</v>
      </c>
    </row>
    <row r="826" spans="1:21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9">
        <f t="shared" si="88"/>
        <v>40250.033773148149</v>
      </c>
      <c r="T826" s="9">
        <f t="shared" si="89"/>
        <v>40286.082638888889</v>
      </c>
      <c r="U826">
        <f t="shared" si="90"/>
        <v>36.048865740740439</v>
      </c>
    </row>
    <row r="827" spans="1:21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9">
        <f t="shared" si="88"/>
        <v>41186.098194444443</v>
      </c>
      <c r="T827" s="9">
        <f t="shared" si="89"/>
        <v>41211.098194444443</v>
      </c>
      <c r="U827">
        <f t="shared" si="90"/>
        <v>25</v>
      </c>
    </row>
    <row r="828" spans="1:21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9">
        <f t="shared" si="88"/>
        <v>40972.830208333333</v>
      </c>
      <c r="T828" s="9">
        <f t="shared" si="89"/>
        <v>40993.788541666661</v>
      </c>
      <c r="U828">
        <f t="shared" si="90"/>
        <v>20.958333333328483</v>
      </c>
    </row>
    <row r="829" spans="1:21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9">
        <f t="shared" si="88"/>
        <v>40927.265127314815</v>
      </c>
      <c r="T829" s="9">
        <f t="shared" si="89"/>
        <v>40953.617361111108</v>
      </c>
      <c r="U829">
        <f t="shared" si="90"/>
        <v>26.352233796293149</v>
      </c>
    </row>
    <row r="830" spans="1:21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9">
        <f t="shared" si="88"/>
        <v>41072.842384259253</v>
      </c>
      <c r="T830" s="9">
        <f t="shared" si="89"/>
        <v>41085.474999999999</v>
      </c>
      <c r="U830">
        <f t="shared" si="90"/>
        <v>12.632615740745678</v>
      </c>
    </row>
    <row r="831" spans="1:21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42504.593055555553</v>
      </c>
      <c r="T831" s="9">
        <f t="shared" si="89"/>
        <v>42564.593055555553</v>
      </c>
      <c r="U831">
        <f t="shared" si="90"/>
        <v>60</v>
      </c>
    </row>
    <row r="832" spans="1:21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>
        <f t="shared" si="85"/>
        <v>60.65625</v>
      </c>
      <c r="Q832" t="str">
        <f t="shared" si="86"/>
        <v>music</v>
      </c>
      <c r="R832" t="str">
        <f t="shared" si="87"/>
        <v>rock</v>
      </c>
      <c r="S832" s="9">
        <f t="shared" si="88"/>
        <v>41325.317418981482</v>
      </c>
      <c r="T832" s="9">
        <f t="shared" si="89"/>
        <v>41355.27575231481</v>
      </c>
      <c r="U832">
        <f t="shared" si="90"/>
        <v>29.958333333328483</v>
      </c>
    </row>
    <row r="833" spans="1:21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40996.438587962963</v>
      </c>
      <c r="T833" s="9">
        <f t="shared" si="89"/>
        <v>41026.438587962963</v>
      </c>
      <c r="U833">
        <f t="shared" si="90"/>
        <v>30</v>
      </c>
    </row>
    <row r="834" spans="1:21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9">
        <f t="shared" si="88"/>
        <v>40869.466840277775</v>
      </c>
      <c r="T834" s="9">
        <f t="shared" si="89"/>
        <v>40929.134027777771</v>
      </c>
      <c r="U834">
        <f t="shared" si="90"/>
        <v>59.667187499995634</v>
      </c>
    </row>
    <row r="835" spans="1:21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>
        <f t="shared" ref="P835:P898" si="92">E835/L835</f>
        <v>148.78048780487805</v>
      </c>
      <c r="Q835" t="str">
        <f t="shared" ref="Q835:Q898" si="93">LEFT(N835,FIND("/",N835,1)-1)</f>
        <v>music</v>
      </c>
      <c r="R835" t="str">
        <f t="shared" ref="R835:R898" si="94">RIGHT(N835,LEN(N835)-(FIND("/",N835,1)))</f>
        <v>rock</v>
      </c>
      <c r="S835" s="9">
        <f t="shared" ref="S835:S898" si="95">(J835/86400)+25569+(-5/24)</f>
        <v>41718.669849537036</v>
      </c>
      <c r="T835" s="9">
        <f t="shared" ref="T835:T898" si="96">(I835/86400)+25569+(-5/24)</f>
        <v>41748.669849537036</v>
      </c>
      <c r="U835">
        <f t="shared" ref="U835:U898" si="97">T835-S835</f>
        <v>30</v>
      </c>
    </row>
    <row r="836" spans="1:21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41422.614490740736</v>
      </c>
      <c r="T836" s="9">
        <f t="shared" si="96"/>
        <v>41455.957638888889</v>
      </c>
      <c r="U836">
        <f t="shared" si="97"/>
        <v>33.343148148152977</v>
      </c>
    </row>
    <row r="837" spans="1:21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>
        <f t="shared" si="92"/>
        <v>58.625</v>
      </c>
      <c r="Q837" t="str">
        <f t="shared" si="93"/>
        <v>music</v>
      </c>
      <c r="R837" t="str">
        <f t="shared" si="94"/>
        <v>rock</v>
      </c>
      <c r="S837" s="9">
        <f t="shared" si="95"/>
        <v>41005.249513888884</v>
      </c>
      <c r="T837" s="9">
        <f t="shared" si="96"/>
        <v>41047.916666666664</v>
      </c>
      <c r="U837">
        <f t="shared" si="97"/>
        <v>42.667152777779847</v>
      </c>
    </row>
    <row r="838" spans="1:21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9">
        <f t="shared" si="95"/>
        <v>41523.848587962959</v>
      </c>
      <c r="T838" s="9">
        <f t="shared" si="96"/>
        <v>41553.848587962959</v>
      </c>
      <c r="U838">
        <f t="shared" si="97"/>
        <v>30</v>
      </c>
    </row>
    <row r="839" spans="1:21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9">
        <f t="shared" si="95"/>
        <v>41730.79006944444</v>
      </c>
      <c r="T839" s="9">
        <f t="shared" si="96"/>
        <v>41760.79006944444</v>
      </c>
      <c r="U839">
        <f t="shared" si="97"/>
        <v>30</v>
      </c>
    </row>
    <row r="840" spans="1:21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9">
        <f t="shared" si="95"/>
        <v>40895.689641203702</v>
      </c>
      <c r="T840" s="9">
        <f t="shared" si="96"/>
        <v>40925.689641203702</v>
      </c>
      <c r="U840">
        <f t="shared" si="97"/>
        <v>30</v>
      </c>
    </row>
    <row r="841" spans="1:21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9">
        <f t="shared" si="95"/>
        <v>41144.555046296293</v>
      </c>
      <c r="T841" s="9">
        <f t="shared" si="96"/>
        <v>41174.555046296293</v>
      </c>
      <c r="U841">
        <f t="shared" si="97"/>
        <v>30</v>
      </c>
    </row>
    <row r="842" spans="1:21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9">
        <f t="shared" si="95"/>
        <v>42607.018368055556</v>
      </c>
      <c r="T842" s="9">
        <f t="shared" si="96"/>
        <v>42637.018368055556</v>
      </c>
      <c r="U842">
        <f t="shared" si="97"/>
        <v>30</v>
      </c>
    </row>
    <row r="843" spans="1:21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9">
        <f t="shared" si="95"/>
        <v>41923.630358796298</v>
      </c>
      <c r="T843" s="9">
        <f t="shared" si="96"/>
        <v>41953.672025462962</v>
      </c>
      <c r="U843">
        <f t="shared" si="97"/>
        <v>30.041666666664241</v>
      </c>
    </row>
    <row r="844" spans="1:21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9">
        <f t="shared" si="95"/>
        <v>41526.384062499994</v>
      </c>
      <c r="T844" s="9">
        <f t="shared" si="96"/>
        <v>41560.957638888889</v>
      </c>
      <c r="U844">
        <f t="shared" si="97"/>
        <v>34.573576388895162</v>
      </c>
    </row>
    <row r="845" spans="1:21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9">
        <f t="shared" si="95"/>
        <v>42695.049537037034</v>
      </c>
      <c r="T845" s="9">
        <f t="shared" si="96"/>
        <v>42712.124999999993</v>
      </c>
      <c r="U845">
        <f t="shared" si="97"/>
        <v>17.075462962959136</v>
      </c>
    </row>
    <row r="846" spans="1:21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9">
        <f t="shared" si="95"/>
        <v>41905.476296296292</v>
      </c>
      <c r="T846" s="9">
        <f t="shared" si="96"/>
        <v>41943.999305555553</v>
      </c>
      <c r="U846">
        <f t="shared" si="97"/>
        <v>38.523009259261016</v>
      </c>
    </row>
    <row r="847" spans="1:21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9">
        <f t="shared" si="95"/>
        <v>42577.997638888883</v>
      </c>
      <c r="T847" s="9">
        <f t="shared" si="96"/>
        <v>42617.957638888889</v>
      </c>
      <c r="U847">
        <f t="shared" si="97"/>
        <v>39.960000000006403</v>
      </c>
    </row>
    <row r="848" spans="1:21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9">
        <f t="shared" si="95"/>
        <v>41694.183506944442</v>
      </c>
      <c r="T848" s="9">
        <f t="shared" si="96"/>
        <v>41708.375</v>
      </c>
      <c r="U848">
        <f t="shared" si="97"/>
        <v>14.191493055557657</v>
      </c>
    </row>
    <row r="849" spans="1:21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42165.59</v>
      </c>
      <c r="T849" s="9">
        <f t="shared" si="96"/>
        <v>42195.59</v>
      </c>
      <c r="U849">
        <f t="shared" si="97"/>
        <v>30</v>
      </c>
    </row>
    <row r="850" spans="1:21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42078.583715277775</v>
      </c>
      <c r="T850" s="9">
        <f t="shared" si="96"/>
        <v>42108.583715277775</v>
      </c>
      <c r="U850">
        <f t="shared" si="97"/>
        <v>30</v>
      </c>
    </row>
    <row r="851" spans="1:21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9">
        <f t="shared" si="95"/>
        <v>42050.94055555555</v>
      </c>
      <c r="T851" s="9">
        <f t="shared" si="96"/>
        <v>42078.898888888885</v>
      </c>
      <c r="U851">
        <f t="shared" si="97"/>
        <v>27.958333333335759</v>
      </c>
    </row>
    <row r="852" spans="1:21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9">
        <f t="shared" si="95"/>
        <v>42452.619409722225</v>
      </c>
      <c r="T852" s="9">
        <f t="shared" si="96"/>
        <v>42484.999305555553</v>
      </c>
      <c r="U852">
        <f t="shared" si="97"/>
        <v>32.379895833328192</v>
      </c>
    </row>
    <row r="853" spans="1:21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9">
        <f t="shared" si="95"/>
        <v>42522.671909722216</v>
      </c>
      <c r="T853" s="9">
        <f t="shared" si="96"/>
        <v>42582.614583333336</v>
      </c>
      <c r="U853">
        <f t="shared" si="97"/>
        <v>59.942673611119972</v>
      </c>
    </row>
    <row r="854" spans="1:21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9">
        <f t="shared" si="95"/>
        <v>42656.59716435185</v>
      </c>
      <c r="T854" s="9">
        <f t="shared" si="96"/>
        <v>42667.666666666664</v>
      </c>
      <c r="U854">
        <f t="shared" si="97"/>
        <v>11.069502314814599</v>
      </c>
    </row>
    <row r="855" spans="1:21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42021.62394675926</v>
      </c>
      <c r="T855" s="9">
        <f t="shared" si="96"/>
        <v>42051.62394675926</v>
      </c>
      <c r="U855">
        <f t="shared" si="97"/>
        <v>30</v>
      </c>
    </row>
    <row r="856" spans="1:21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9">
        <f t="shared" si="95"/>
        <v>42702.004004629627</v>
      </c>
      <c r="T856" s="9">
        <f t="shared" si="96"/>
        <v>42732.004004629627</v>
      </c>
      <c r="U856">
        <f t="shared" si="97"/>
        <v>30</v>
      </c>
    </row>
    <row r="857" spans="1:21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9">
        <f t="shared" si="95"/>
        <v>42544.916863425919</v>
      </c>
      <c r="T857" s="9">
        <f t="shared" si="96"/>
        <v>42574.916863425919</v>
      </c>
      <c r="U857">
        <f t="shared" si="97"/>
        <v>30</v>
      </c>
    </row>
    <row r="858" spans="1:21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9">
        <f t="shared" si="95"/>
        <v>42609.103657407402</v>
      </c>
      <c r="T858" s="9">
        <f t="shared" si="96"/>
        <v>42668.583333333336</v>
      </c>
      <c r="U858">
        <f t="shared" si="97"/>
        <v>59.479675925933407</v>
      </c>
    </row>
    <row r="859" spans="1:21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42291.373043981475</v>
      </c>
      <c r="T859" s="9">
        <f t="shared" si="96"/>
        <v>42333.414710648147</v>
      </c>
      <c r="U859">
        <f t="shared" si="97"/>
        <v>42.041666666671517</v>
      </c>
    </row>
    <row r="860" spans="1:21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9">
        <f t="shared" si="95"/>
        <v>42079.537245370368</v>
      </c>
      <c r="T860" s="9">
        <f t="shared" si="96"/>
        <v>42109.749305555553</v>
      </c>
      <c r="U860">
        <f t="shared" si="97"/>
        <v>30.212060185185692</v>
      </c>
    </row>
    <row r="861" spans="1:21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9">
        <f t="shared" si="95"/>
        <v>42128.611898148149</v>
      </c>
      <c r="T861" s="9">
        <f t="shared" si="96"/>
        <v>42158.791666666664</v>
      </c>
      <c r="U861">
        <f t="shared" si="97"/>
        <v>30.17976851851563</v>
      </c>
    </row>
    <row r="862" spans="1:21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9">
        <f t="shared" si="95"/>
        <v>41570.274456018517</v>
      </c>
      <c r="T862" s="9">
        <f t="shared" si="96"/>
        <v>41600.316122685181</v>
      </c>
      <c r="U862">
        <f t="shared" si="97"/>
        <v>30.041666666664241</v>
      </c>
    </row>
    <row r="863" spans="1:21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42599.756990740738</v>
      </c>
      <c r="T863" s="9">
        <f t="shared" si="96"/>
        <v>42629.756990740738</v>
      </c>
      <c r="U863">
        <f t="shared" si="97"/>
        <v>30</v>
      </c>
    </row>
    <row r="864" spans="1:21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41559.346620370365</v>
      </c>
      <c r="T864" s="9">
        <f t="shared" si="96"/>
        <v>41589.388287037036</v>
      </c>
      <c r="U864">
        <f t="shared" si="97"/>
        <v>30.041666666671517</v>
      </c>
    </row>
    <row r="865" spans="1:21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40920.909328703703</v>
      </c>
      <c r="T865" s="9">
        <f t="shared" si="96"/>
        <v>40950.909328703703</v>
      </c>
      <c r="U865">
        <f t="shared" si="97"/>
        <v>30</v>
      </c>
    </row>
    <row r="866" spans="1:21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9">
        <f t="shared" si="95"/>
        <v>41540.898587962962</v>
      </c>
      <c r="T866" s="9">
        <f t="shared" si="96"/>
        <v>41563.207638888889</v>
      </c>
      <c r="U866">
        <f t="shared" si="97"/>
        <v>22.309050925927295</v>
      </c>
    </row>
    <row r="867" spans="1:21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41230.564780092587</v>
      </c>
      <c r="T867" s="9">
        <f t="shared" si="96"/>
        <v>41290.564780092587</v>
      </c>
      <c r="U867">
        <f t="shared" si="97"/>
        <v>60</v>
      </c>
    </row>
    <row r="868" spans="1:21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9">
        <f t="shared" si="95"/>
        <v>42025.429606481477</v>
      </c>
      <c r="T868" s="9">
        <f t="shared" si="96"/>
        <v>42063.423611111109</v>
      </c>
      <c r="U868">
        <f t="shared" si="97"/>
        <v>37.9940046296324</v>
      </c>
    </row>
    <row r="869" spans="1:21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9">
        <f t="shared" si="95"/>
        <v>40087.897060185183</v>
      </c>
      <c r="T869" s="9">
        <f t="shared" si="96"/>
        <v>40147.999305555553</v>
      </c>
      <c r="U869">
        <f t="shared" si="97"/>
        <v>60.102245370369928</v>
      </c>
    </row>
    <row r="870" spans="1:21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41615.819421296292</v>
      </c>
      <c r="T870" s="9">
        <f t="shared" si="96"/>
        <v>41645.819421296292</v>
      </c>
      <c r="U870">
        <f t="shared" si="97"/>
        <v>30</v>
      </c>
    </row>
    <row r="871" spans="1:21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9">
        <f t="shared" si="95"/>
        <v>41342.637233796289</v>
      </c>
      <c r="T871" s="9">
        <f t="shared" si="96"/>
        <v>41372.595567129625</v>
      </c>
      <c r="U871">
        <f t="shared" si="97"/>
        <v>29.958333333335759</v>
      </c>
    </row>
    <row r="872" spans="1:21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41487.813923611109</v>
      </c>
      <c r="T872" s="9">
        <f t="shared" si="96"/>
        <v>41517.813923611109</v>
      </c>
      <c r="U872">
        <f t="shared" si="97"/>
        <v>30</v>
      </c>
    </row>
    <row r="873" spans="1:21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9">
        <f t="shared" si="95"/>
        <v>41577.352951388886</v>
      </c>
      <c r="T873" s="9">
        <f t="shared" si="96"/>
        <v>41607.394618055558</v>
      </c>
      <c r="U873">
        <f t="shared" si="97"/>
        <v>30.041666666671517</v>
      </c>
    </row>
    <row r="874" spans="1:21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40567.617210648146</v>
      </c>
      <c r="T874" s="9">
        <f t="shared" si="96"/>
        <v>40612.617210648146</v>
      </c>
      <c r="U874">
        <f t="shared" si="97"/>
        <v>45</v>
      </c>
    </row>
    <row r="875" spans="1:21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41183.958796296291</v>
      </c>
      <c r="T875" s="9">
        <f t="shared" si="96"/>
        <v>41224.000462962962</v>
      </c>
      <c r="U875">
        <f t="shared" si="97"/>
        <v>40.041666666671517</v>
      </c>
    </row>
    <row r="876" spans="1:21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9">
        <f t="shared" si="95"/>
        <v>41368.375393518516</v>
      </c>
      <c r="T876" s="9">
        <f t="shared" si="96"/>
        <v>41398.375393518516</v>
      </c>
      <c r="U876">
        <f t="shared" si="97"/>
        <v>30</v>
      </c>
    </row>
    <row r="877" spans="1:21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t="e">
        <f t="shared" si="92"/>
        <v>#DIV/0!</v>
      </c>
      <c r="Q877" t="str">
        <f t="shared" si="93"/>
        <v>music</v>
      </c>
      <c r="R877" t="str">
        <f t="shared" si="94"/>
        <v>jazz</v>
      </c>
      <c r="S877" s="9">
        <f t="shared" si="95"/>
        <v>42248.515405092585</v>
      </c>
      <c r="T877" s="9">
        <f t="shared" si="96"/>
        <v>42268.515405092585</v>
      </c>
      <c r="U877">
        <f t="shared" si="97"/>
        <v>20</v>
      </c>
    </row>
    <row r="878" spans="1:21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9">
        <f t="shared" si="95"/>
        <v>41276.288506944438</v>
      </c>
      <c r="T878" s="9">
        <f t="shared" si="96"/>
        <v>41309.288506944438</v>
      </c>
      <c r="U878">
        <f t="shared" si="97"/>
        <v>33</v>
      </c>
    </row>
    <row r="879" spans="1:21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9">
        <f t="shared" si="95"/>
        <v>41597.580555555549</v>
      </c>
      <c r="T879" s="9">
        <f t="shared" si="96"/>
        <v>41627.580555555549</v>
      </c>
      <c r="U879">
        <f t="shared" si="97"/>
        <v>30</v>
      </c>
    </row>
    <row r="880" spans="1:21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40505.024583333332</v>
      </c>
      <c r="T880" s="9">
        <f t="shared" si="96"/>
        <v>40535.024583333332</v>
      </c>
      <c r="U880">
        <f t="shared" si="97"/>
        <v>30</v>
      </c>
    </row>
    <row r="881" spans="1:21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9">
        <f t="shared" si="95"/>
        <v>41037.621585648143</v>
      </c>
      <c r="T881" s="9">
        <f t="shared" si="96"/>
        <v>41058.621585648143</v>
      </c>
      <c r="U881">
        <f t="shared" si="97"/>
        <v>21</v>
      </c>
    </row>
    <row r="882" spans="1:21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>
        <f t="shared" si="92"/>
        <v>14.125</v>
      </c>
      <c r="Q882" t="str">
        <f t="shared" si="93"/>
        <v>music</v>
      </c>
      <c r="R882" t="str">
        <f t="shared" si="94"/>
        <v>indie rock</v>
      </c>
      <c r="S882" s="9">
        <f t="shared" si="95"/>
        <v>41179.112708333334</v>
      </c>
      <c r="T882" s="9">
        <f t="shared" si="96"/>
        <v>41212.112708333334</v>
      </c>
      <c r="U882">
        <f t="shared" si="97"/>
        <v>33</v>
      </c>
    </row>
    <row r="883" spans="1:21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40877.042662037034</v>
      </c>
      <c r="T883" s="9">
        <f t="shared" si="96"/>
        <v>40922.042662037034</v>
      </c>
      <c r="U883">
        <f t="shared" si="97"/>
        <v>45</v>
      </c>
    </row>
    <row r="884" spans="1:21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9">
        <f t="shared" si="95"/>
        <v>40759.652199074073</v>
      </c>
      <c r="T884" s="9">
        <f t="shared" si="96"/>
        <v>40792.652199074073</v>
      </c>
      <c r="U884">
        <f t="shared" si="97"/>
        <v>33</v>
      </c>
    </row>
    <row r="885" spans="1:21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>
        <f t="shared" si="92"/>
        <v>83.375</v>
      </c>
      <c r="Q885" t="str">
        <f t="shared" si="93"/>
        <v>music</v>
      </c>
      <c r="R885" t="str">
        <f t="shared" si="94"/>
        <v>indie rock</v>
      </c>
      <c r="S885" s="9">
        <f t="shared" si="95"/>
        <v>42371.727256944439</v>
      </c>
      <c r="T885" s="9">
        <f t="shared" si="96"/>
        <v>42431.727256944439</v>
      </c>
      <c r="U885">
        <f t="shared" si="97"/>
        <v>60</v>
      </c>
    </row>
    <row r="886" spans="1:21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40981.594282407408</v>
      </c>
      <c r="T886" s="9">
        <f t="shared" si="96"/>
        <v>41040.896527777775</v>
      </c>
      <c r="U886">
        <f t="shared" si="97"/>
        <v>59.302245370367018</v>
      </c>
    </row>
    <row r="887" spans="1:21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9">
        <f t="shared" si="95"/>
        <v>42713.732766203706</v>
      </c>
      <c r="T887" s="9">
        <f t="shared" si="96"/>
        <v>42734.732766203706</v>
      </c>
      <c r="U887">
        <f t="shared" si="97"/>
        <v>21</v>
      </c>
    </row>
    <row r="888" spans="1:21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9">
        <f t="shared" si="95"/>
        <v>42603.662187499998</v>
      </c>
      <c r="T888" s="9">
        <f t="shared" si="96"/>
        <v>42628.662187499998</v>
      </c>
      <c r="U888">
        <f t="shared" si="97"/>
        <v>25</v>
      </c>
    </row>
    <row r="889" spans="1:21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9">
        <f t="shared" si="95"/>
        <v>41026.75063657407</v>
      </c>
      <c r="T889" s="9">
        <f t="shared" si="96"/>
        <v>41056.75063657407</v>
      </c>
      <c r="U889">
        <f t="shared" si="97"/>
        <v>30</v>
      </c>
    </row>
    <row r="890" spans="1:21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40751.544965277775</v>
      </c>
      <c r="T890" s="9">
        <f t="shared" si="96"/>
        <v>40787.041666666664</v>
      </c>
      <c r="U890">
        <f t="shared" si="97"/>
        <v>35.496701388889051</v>
      </c>
    </row>
    <row r="891" spans="1:21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41887.575729166667</v>
      </c>
      <c r="T891" s="9">
        <f t="shared" si="96"/>
        <v>41917.575729166667</v>
      </c>
      <c r="U891">
        <f t="shared" si="97"/>
        <v>30</v>
      </c>
    </row>
    <row r="892" spans="1:21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41569.490497685183</v>
      </c>
      <c r="T892" s="9">
        <f t="shared" si="96"/>
        <v>41599.532164351847</v>
      </c>
      <c r="U892">
        <f t="shared" si="97"/>
        <v>30.041666666664241</v>
      </c>
    </row>
    <row r="893" spans="1:21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9">
        <f t="shared" si="95"/>
        <v>41841.823263888888</v>
      </c>
      <c r="T893" s="9">
        <f t="shared" si="96"/>
        <v>41871.823263888888</v>
      </c>
      <c r="U893">
        <f t="shared" si="97"/>
        <v>30</v>
      </c>
    </row>
    <row r="894" spans="1:21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9">
        <f t="shared" si="95"/>
        <v>40303.991701388884</v>
      </c>
      <c r="T894" s="9">
        <f t="shared" si="96"/>
        <v>40390.958333333328</v>
      </c>
      <c r="U894">
        <f t="shared" si="97"/>
        <v>86.966631944444089</v>
      </c>
    </row>
    <row r="895" spans="1:21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42065.689386574071</v>
      </c>
      <c r="T895" s="9">
        <f t="shared" si="96"/>
        <v>42095.647719907407</v>
      </c>
      <c r="U895">
        <f t="shared" si="97"/>
        <v>29.958333333335759</v>
      </c>
    </row>
    <row r="896" spans="1:21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9">
        <f t="shared" si="95"/>
        <v>42496.773263888885</v>
      </c>
      <c r="T896" s="9">
        <f t="shared" si="96"/>
        <v>42526.773263888885</v>
      </c>
      <c r="U896">
        <f t="shared" si="97"/>
        <v>30</v>
      </c>
    </row>
    <row r="897" spans="1:21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9">
        <f t="shared" si="95"/>
        <v>40430.919317129628</v>
      </c>
      <c r="T897" s="9">
        <f t="shared" si="96"/>
        <v>40475.919317129628</v>
      </c>
      <c r="U897">
        <f t="shared" si="97"/>
        <v>45</v>
      </c>
    </row>
    <row r="898" spans="1:21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9">
        <f t="shared" si="95"/>
        <v>42218.66465277777</v>
      </c>
      <c r="T898" s="9">
        <f t="shared" si="96"/>
        <v>42243.958333333336</v>
      </c>
      <c r="U898">
        <f t="shared" si="97"/>
        <v>25.293680555565516</v>
      </c>
    </row>
    <row r="899" spans="1:21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t="e">
        <f t="shared" ref="P899:P962" si="99">E899/L899</f>
        <v>#DIV/0!</v>
      </c>
      <c r="Q899" t="str">
        <f t="shared" ref="Q899:Q962" si="100">LEFT(N899,FIND("/",N899,1)-1)</f>
        <v>music</v>
      </c>
      <c r="R899" t="str">
        <f t="shared" ref="R899:R962" si="101">RIGHT(N899,LEN(N899)-(FIND("/",N899,1)))</f>
        <v>indie rock</v>
      </c>
      <c r="S899" s="9">
        <f t="shared" ref="S899:S962" si="102">(J899/86400)+25569+(-5/24)</f>
        <v>41211.480416666665</v>
      </c>
      <c r="T899" s="9">
        <f t="shared" ref="T899:T962" si="103">(I899/86400)+25569+(-5/24)</f>
        <v>41241.52208333333</v>
      </c>
      <c r="U899">
        <f t="shared" ref="U899:U962" si="104">T899-S899</f>
        <v>30.041666666664241</v>
      </c>
    </row>
    <row r="900" spans="1:21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40878.549884259257</v>
      </c>
      <c r="T900" s="9">
        <f t="shared" si="103"/>
        <v>40923.549884259257</v>
      </c>
      <c r="U900">
        <f t="shared" si="104"/>
        <v>45</v>
      </c>
    </row>
    <row r="901" spans="1:21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40645.890763888885</v>
      </c>
      <c r="T901" s="9">
        <f t="shared" si="103"/>
        <v>40690.890763888885</v>
      </c>
      <c r="U901">
        <f t="shared" si="104"/>
        <v>45</v>
      </c>
    </row>
    <row r="902" spans="1:21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42429.641226851854</v>
      </c>
      <c r="T902" s="9">
        <f t="shared" si="103"/>
        <v>42459.599560185183</v>
      </c>
      <c r="U902">
        <f t="shared" si="104"/>
        <v>29.958333333328483</v>
      </c>
    </row>
    <row r="903" spans="1:21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t="e">
        <f t="shared" si="99"/>
        <v>#DIV/0!</v>
      </c>
      <c r="Q903" t="str">
        <f t="shared" si="100"/>
        <v>music</v>
      </c>
      <c r="R903" t="str">
        <f t="shared" si="101"/>
        <v>jazz</v>
      </c>
      <c r="S903" s="9">
        <f t="shared" si="102"/>
        <v>40291.603171296294</v>
      </c>
      <c r="T903" s="9">
        <f t="shared" si="103"/>
        <v>40337.59097222222</v>
      </c>
      <c r="U903">
        <f t="shared" si="104"/>
        <v>45.987800925926422</v>
      </c>
    </row>
    <row r="904" spans="1:21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41829.757199074069</v>
      </c>
      <c r="T904" s="9">
        <f t="shared" si="103"/>
        <v>41881.4375</v>
      </c>
      <c r="U904">
        <f t="shared" si="104"/>
        <v>51.680300925931078</v>
      </c>
    </row>
    <row r="905" spans="1:21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41149.587731481479</v>
      </c>
      <c r="T905" s="9">
        <f t="shared" si="103"/>
        <v>41174.892361111109</v>
      </c>
      <c r="U905">
        <f t="shared" si="104"/>
        <v>25.304629629630654</v>
      </c>
    </row>
    <row r="906" spans="1:21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9">
        <f t="shared" si="102"/>
        <v>42341.87195601852</v>
      </c>
      <c r="T906" s="9">
        <f t="shared" si="103"/>
        <v>42371.87195601852</v>
      </c>
      <c r="U906">
        <f t="shared" si="104"/>
        <v>30</v>
      </c>
    </row>
    <row r="907" spans="1:21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9">
        <f t="shared" si="102"/>
        <v>40507.031550925924</v>
      </c>
      <c r="T907" s="9">
        <f t="shared" si="103"/>
        <v>40567.031550925924</v>
      </c>
      <c r="U907">
        <f t="shared" si="104"/>
        <v>60</v>
      </c>
    </row>
    <row r="908" spans="1:21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9">
        <f t="shared" si="102"/>
        <v>41680.981365740736</v>
      </c>
      <c r="T908" s="9">
        <f t="shared" si="103"/>
        <v>41710.939699074072</v>
      </c>
      <c r="U908">
        <f t="shared" si="104"/>
        <v>29.958333333335759</v>
      </c>
    </row>
    <row r="909" spans="1:21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t="e">
        <f t="shared" si="99"/>
        <v>#DIV/0!</v>
      </c>
      <c r="Q909" t="str">
        <f t="shared" si="100"/>
        <v>music</v>
      </c>
      <c r="R909" t="str">
        <f t="shared" si="101"/>
        <v>jazz</v>
      </c>
      <c r="S909" s="9">
        <f t="shared" si="102"/>
        <v>40766.9840625</v>
      </c>
      <c r="T909" s="9">
        <f t="shared" si="103"/>
        <v>40796.9840625</v>
      </c>
      <c r="U909">
        <f t="shared" si="104"/>
        <v>30</v>
      </c>
    </row>
    <row r="910" spans="1:21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t="e">
        <f t="shared" si="99"/>
        <v>#DIV/0!</v>
      </c>
      <c r="Q910" t="str">
        <f t="shared" si="100"/>
        <v>music</v>
      </c>
      <c r="R910" t="str">
        <f t="shared" si="101"/>
        <v>jazz</v>
      </c>
      <c r="S910" s="9">
        <f t="shared" si="102"/>
        <v>40340.593229166661</v>
      </c>
      <c r="T910" s="9">
        <f t="shared" si="103"/>
        <v>40385.999305555553</v>
      </c>
      <c r="U910">
        <f t="shared" si="104"/>
        <v>45.406076388891961</v>
      </c>
    </row>
    <row r="911" spans="1:21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41081.481944444444</v>
      </c>
      <c r="T911" s="9">
        <f t="shared" si="103"/>
        <v>41112.958333333328</v>
      </c>
      <c r="U911">
        <f t="shared" si="104"/>
        <v>31.476388888884685</v>
      </c>
    </row>
    <row r="912" spans="1:21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42737.337025462963</v>
      </c>
      <c r="T912" s="9">
        <f t="shared" si="103"/>
        <v>42797.337025462963</v>
      </c>
      <c r="U912">
        <f t="shared" si="104"/>
        <v>60</v>
      </c>
    </row>
    <row r="913" spans="1:21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t="e">
        <f t="shared" si="99"/>
        <v>#DIV/0!</v>
      </c>
      <c r="Q913" t="str">
        <f t="shared" si="100"/>
        <v>music</v>
      </c>
      <c r="R913" t="str">
        <f t="shared" si="101"/>
        <v>jazz</v>
      </c>
      <c r="S913" s="9">
        <f t="shared" si="102"/>
        <v>41641.796817129631</v>
      </c>
      <c r="T913" s="9">
        <f t="shared" si="103"/>
        <v>41662.796817129631</v>
      </c>
      <c r="U913">
        <f t="shared" si="104"/>
        <v>21</v>
      </c>
    </row>
    <row r="914" spans="1:21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41193.901006944441</v>
      </c>
      <c r="T914" s="9">
        <f t="shared" si="103"/>
        <v>41253.942673611113</v>
      </c>
      <c r="U914">
        <f t="shared" si="104"/>
        <v>60.041666666671517</v>
      </c>
    </row>
    <row r="915" spans="1:21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9">
        <f t="shared" si="102"/>
        <v>41003.930775462963</v>
      </c>
      <c r="T915" s="9">
        <f t="shared" si="103"/>
        <v>41033.930775462963</v>
      </c>
      <c r="U915">
        <f t="shared" si="104"/>
        <v>30</v>
      </c>
    </row>
    <row r="916" spans="1:21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9">
        <f t="shared" si="102"/>
        <v>41116.554942129624</v>
      </c>
      <c r="T916" s="9">
        <f t="shared" si="103"/>
        <v>41146.554942129624</v>
      </c>
      <c r="U916">
        <f t="shared" si="104"/>
        <v>30</v>
      </c>
    </row>
    <row r="917" spans="1:21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9">
        <f t="shared" si="102"/>
        <v>40937.471226851849</v>
      </c>
      <c r="T917" s="9">
        <f t="shared" si="103"/>
        <v>40968.999305555553</v>
      </c>
      <c r="U917">
        <f t="shared" si="104"/>
        <v>31.528078703704523</v>
      </c>
    </row>
    <row r="918" spans="1:21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9">
        <f t="shared" si="102"/>
        <v>40434.645069444443</v>
      </c>
      <c r="T918" s="9">
        <f t="shared" si="103"/>
        <v>40473</v>
      </c>
      <c r="U918">
        <f t="shared" si="104"/>
        <v>38.354930555557075</v>
      </c>
    </row>
    <row r="919" spans="1:21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41802.735300925924</v>
      </c>
      <c r="T919" s="9">
        <f t="shared" si="103"/>
        <v>41833.895833333328</v>
      </c>
      <c r="U919">
        <f t="shared" si="104"/>
        <v>31.160532407404389</v>
      </c>
    </row>
    <row r="920" spans="1:21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41944.707881944443</v>
      </c>
      <c r="T920" s="9">
        <f t="shared" si="103"/>
        <v>41974.749548611107</v>
      </c>
      <c r="U920">
        <f t="shared" si="104"/>
        <v>30.041666666664241</v>
      </c>
    </row>
    <row r="921" spans="1:21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41227.433391203704</v>
      </c>
      <c r="T921" s="9">
        <f t="shared" si="103"/>
        <v>41262.433391203704</v>
      </c>
      <c r="U921">
        <f t="shared" si="104"/>
        <v>35</v>
      </c>
    </row>
    <row r="922" spans="1:21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t="e">
        <f t="shared" si="99"/>
        <v>#DIV/0!</v>
      </c>
      <c r="Q922" t="str">
        <f t="shared" si="100"/>
        <v>music</v>
      </c>
      <c r="R922" t="str">
        <f t="shared" si="101"/>
        <v>jazz</v>
      </c>
      <c r="S922" s="9">
        <f t="shared" si="102"/>
        <v>41562.463217592587</v>
      </c>
      <c r="T922" s="9">
        <f t="shared" si="103"/>
        <v>41592.504884259259</v>
      </c>
      <c r="U922">
        <f t="shared" si="104"/>
        <v>30.041666666671517</v>
      </c>
    </row>
    <row r="923" spans="1:21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40846.962685185186</v>
      </c>
      <c r="T923" s="9">
        <f t="shared" si="103"/>
        <v>40889.004351851851</v>
      </c>
      <c r="U923">
        <f t="shared" si="104"/>
        <v>42.041666666664241</v>
      </c>
    </row>
    <row r="924" spans="1:21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9">
        <f t="shared" si="102"/>
        <v>41878.32167824074</v>
      </c>
      <c r="T924" s="9">
        <f t="shared" si="103"/>
        <v>41913.32167824074</v>
      </c>
      <c r="U924">
        <f t="shared" si="104"/>
        <v>35</v>
      </c>
    </row>
    <row r="925" spans="1:21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41934.751423611109</v>
      </c>
      <c r="T925" s="9">
        <f t="shared" si="103"/>
        <v>41964.793090277781</v>
      </c>
      <c r="U925">
        <f t="shared" si="104"/>
        <v>30.041666666671517</v>
      </c>
    </row>
    <row r="926" spans="1:21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41288.734594907401</v>
      </c>
      <c r="T926" s="9">
        <f t="shared" si="103"/>
        <v>41318.734594907401</v>
      </c>
      <c r="U926">
        <f t="shared" si="104"/>
        <v>30</v>
      </c>
    </row>
    <row r="927" spans="1:21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41575.672581018516</v>
      </c>
      <c r="T927" s="9">
        <f t="shared" si="103"/>
        <v>41605.71424768518</v>
      </c>
      <c r="U927">
        <f t="shared" si="104"/>
        <v>30.041666666664241</v>
      </c>
    </row>
    <row r="928" spans="1:21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9">
        <f t="shared" si="102"/>
        <v>40337.811689814815</v>
      </c>
      <c r="T928" s="9">
        <f t="shared" si="103"/>
        <v>40367.736111111109</v>
      </c>
      <c r="U928">
        <f t="shared" si="104"/>
        <v>29.924421296294895</v>
      </c>
    </row>
    <row r="929" spans="1:21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t="e">
        <f t="shared" si="99"/>
        <v>#DIV/0!</v>
      </c>
      <c r="Q929" t="str">
        <f t="shared" si="100"/>
        <v>music</v>
      </c>
      <c r="R929" t="str">
        <f t="shared" si="101"/>
        <v>jazz</v>
      </c>
      <c r="S929" s="9">
        <f t="shared" si="102"/>
        <v>41013.614525462959</v>
      </c>
      <c r="T929" s="9">
        <f t="shared" si="103"/>
        <v>41043.614525462959</v>
      </c>
      <c r="U929">
        <f t="shared" si="104"/>
        <v>30</v>
      </c>
    </row>
    <row r="930" spans="1:21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41180.654085648144</v>
      </c>
      <c r="T930" s="9">
        <f t="shared" si="103"/>
        <v>41230.791666666664</v>
      </c>
      <c r="U930">
        <f t="shared" si="104"/>
        <v>50.137581018519995</v>
      </c>
    </row>
    <row r="931" spans="1:21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t="e">
        <f t="shared" si="99"/>
        <v>#DIV/0!</v>
      </c>
      <c r="Q931" t="str">
        <f t="shared" si="100"/>
        <v>music</v>
      </c>
      <c r="R931" t="str">
        <f t="shared" si="101"/>
        <v>jazz</v>
      </c>
      <c r="S931" s="9">
        <f t="shared" si="102"/>
        <v>40978.029733796291</v>
      </c>
      <c r="T931" s="9">
        <f t="shared" si="103"/>
        <v>41007.988067129627</v>
      </c>
      <c r="U931">
        <f t="shared" si="104"/>
        <v>29.958333333335759</v>
      </c>
    </row>
    <row r="932" spans="1:21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40312.707245370366</v>
      </c>
      <c r="T932" s="9">
        <f t="shared" si="103"/>
        <v>40354.688888888886</v>
      </c>
      <c r="U932">
        <f t="shared" si="104"/>
        <v>41.981643518520286</v>
      </c>
    </row>
    <row r="933" spans="1:21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9">
        <f t="shared" si="102"/>
        <v>41680.151643518519</v>
      </c>
      <c r="T933" s="9">
        <f t="shared" si="103"/>
        <v>41714.708333333328</v>
      </c>
      <c r="U933">
        <f t="shared" si="104"/>
        <v>34.556689814809943</v>
      </c>
    </row>
    <row r="934" spans="1:21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9">
        <f t="shared" si="102"/>
        <v>41310.760937499996</v>
      </c>
      <c r="T934" s="9">
        <f t="shared" si="103"/>
        <v>41355.719270833331</v>
      </c>
      <c r="U934">
        <f t="shared" si="104"/>
        <v>44.958333333335759</v>
      </c>
    </row>
    <row r="935" spans="1:21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41710.960752314808</v>
      </c>
      <c r="T935" s="9">
        <f t="shared" si="103"/>
        <v>41770.960752314808</v>
      </c>
      <c r="U935">
        <f t="shared" si="104"/>
        <v>60</v>
      </c>
    </row>
    <row r="936" spans="1:21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9">
        <f t="shared" si="102"/>
        <v>41733.528749999998</v>
      </c>
      <c r="T936" s="9">
        <f t="shared" si="103"/>
        <v>41763.041666666664</v>
      </c>
      <c r="U936">
        <f t="shared" si="104"/>
        <v>29.51291666666657</v>
      </c>
    </row>
    <row r="937" spans="1:21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42368.125335648147</v>
      </c>
      <c r="T937" s="9">
        <f t="shared" si="103"/>
        <v>42398.125335648147</v>
      </c>
      <c r="U937">
        <f t="shared" si="104"/>
        <v>30</v>
      </c>
    </row>
    <row r="938" spans="1:21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9">
        <f t="shared" si="102"/>
        <v>40882.815844907404</v>
      </c>
      <c r="T938" s="9">
        <f t="shared" si="103"/>
        <v>40926.625</v>
      </c>
      <c r="U938">
        <f t="shared" si="104"/>
        <v>43.809155092596484</v>
      </c>
    </row>
    <row r="939" spans="1:21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41551.589780092589</v>
      </c>
      <c r="T939" s="9">
        <f t="shared" si="103"/>
        <v>41581.631446759253</v>
      </c>
      <c r="U939">
        <f t="shared" si="104"/>
        <v>30.041666666664241</v>
      </c>
    </row>
    <row r="940" spans="1:21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41124.27138888889</v>
      </c>
      <c r="T940" s="9">
        <f t="shared" si="103"/>
        <v>41154.27138888889</v>
      </c>
      <c r="U940">
        <f t="shared" si="104"/>
        <v>30</v>
      </c>
    </row>
    <row r="941" spans="1:21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41416.554837962962</v>
      </c>
      <c r="T941" s="9">
        <f t="shared" si="103"/>
        <v>41455.623611111107</v>
      </c>
      <c r="U941">
        <f t="shared" si="104"/>
        <v>39.068773148144828</v>
      </c>
    </row>
    <row r="942" spans="1:21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42181.800069444442</v>
      </c>
      <c r="T942" s="9">
        <f t="shared" si="103"/>
        <v>42226.800069444442</v>
      </c>
      <c r="U942">
        <f t="shared" si="104"/>
        <v>45</v>
      </c>
    </row>
    <row r="943" spans="1:21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42745.888252314813</v>
      </c>
      <c r="T943" s="9">
        <f t="shared" si="103"/>
        <v>42775.888252314813</v>
      </c>
      <c r="U943">
        <f t="shared" si="104"/>
        <v>30</v>
      </c>
    </row>
    <row r="944" spans="1:21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42382.634953703702</v>
      </c>
      <c r="T944" s="9">
        <f t="shared" si="103"/>
        <v>42418.634953703702</v>
      </c>
      <c r="U944">
        <f t="shared" si="104"/>
        <v>36</v>
      </c>
    </row>
    <row r="945" spans="1:21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42673.459548611114</v>
      </c>
      <c r="T945" s="9">
        <f t="shared" si="103"/>
        <v>42703.501215277771</v>
      </c>
      <c r="U945">
        <f t="shared" si="104"/>
        <v>30.041666666656965</v>
      </c>
    </row>
    <row r="946" spans="1:21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42444.375578703701</v>
      </c>
      <c r="T946" s="9">
        <f t="shared" si="103"/>
        <v>42478.374999999993</v>
      </c>
      <c r="U946">
        <f t="shared" si="104"/>
        <v>33.999421296291985</v>
      </c>
    </row>
    <row r="947" spans="1:21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42732.66465277777</v>
      </c>
      <c r="T947" s="9">
        <f t="shared" si="103"/>
        <v>42784.790972222218</v>
      </c>
      <c r="U947">
        <f t="shared" si="104"/>
        <v>52.12631944444729</v>
      </c>
    </row>
    <row r="948" spans="1:21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42592.542222222219</v>
      </c>
      <c r="T948" s="9">
        <f t="shared" si="103"/>
        <v>42622.542222222219</v>
      </c>
      <c r="U948">
        <f t="shared" si="104"/>
        <v>30</v>
      </c>
    </row>
    <row r="949" spans="1:21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42491.57298611111</v>
      </c>
      <c r="T949" s="9">
        <f t="shared" si="103"/>
        <v>42551.57298611111</v>
      </c>
      <c r="U949">
        <f t="shared" si="104"/>
        <v>60</v>
      </c>
    </row>
    <row r="950" spans="1:21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42411.619953703703</v>
      </c>
      <c r="T950" s="9">
        <f t="shared" si="103"/>
        <v>42441.619953703703</v>
      </c>
      <c r="U950">
        <f t="shared" si="104"/>
        <v>30</v>
      </c>
    </row>
    <row r="951" spans="1:21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42360.835370370369</v>
      </c>
      <c r="T951" s="9">
        <f t="shared" si="103"/>
        <v>42420.835370370369</v>
      </c>
      <c r="U951">
        <f t="shared" si="104"/>
        <v>60</v>
      </c>
    </row>
    <row r="952" spans="1:21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42356.54237268518</v>
      </c>
      <c r="T952" s="9">
        <f t="shared" si="103"/>
        <v>42386.54237268518</v>
      </c>
      <c r="U952">
        <f t="shared" si="104"/>
        <v>30</v>
      </c>
    </row>
    <row r="953" spans="1:21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42480.445277777777</v>
      </c>
      <c r="T953" s="9">
        <f t="shared" si="103"/>
        <v>42525.445277777777</v>
      </c>
      <c r="U953">
        <f t="shared" si="104"/>
        <v>45</v>
      </c>
    </row>
    <row r="954" spans="1:21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42662.405231481483</v>
      </c>
      <c r="T954" s="9">
        <f t="shared" si="103"/>
        <v>42692.44689814814</v>
      </c>
      <c r="U954">
        <f t="shared" si="104"/>
        <v>30.041666666656965</v>
      </c>
    </row>
    <row r="955" spans="1:21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41998.956006944441</v>
      </c>
      <c r="T955" s="9">
        <f t="shared" si="103"/>
        <v>42028.956006944441</v>
      </c>
      <c r="U955">
        <f t="shared" si="104"/>
        <v>30</v>
      </c>
    </row>
    <row r="956" spans="1:21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42194.625451388885</v>
      </c>
      <c r="T956" s="9">
        <f t="shared" si="103"/>
        <v>42236.625451388885</v>
      </c>
      <c r="U956">
        <f t="shared" si="104"/>
        <v>42</v>
      </c>
    </row>
    <row r="957" spans="1:21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42586.086805555555</v>
      </c>
      <c r="T957" s="9">
        <f t="shared" si="103"/>
        <v>42626.086805555555</v>
      </c>
      <c r="U957">
        <f t="shared" si="104"/>
        <v>40</v>
      </c>
    </row>
    <row r="958" spans="1:21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42060.705543981479</v>
      </c>
      <c r="T958" s="9">
        <f t="shared" si="103"/>
        <v>42120.663877314808</v>
      </c>
      <c r="U958">
        <f t="shared" si="104"/>
        <v>59.958333333328483</v>
      </c>
    </row>
    <row r="959" spans="1:21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42660.344131944446</v>
      </c>
      <c r="T959" s="9">
        <f t="shared" si="103"/>
        <v>42691.385798611103</v>
      </c>
      <c r="U959">
        <f t="shared" si="104"/>
        <v>31.041666666656965</v>
      </c>
    </row>
    <row r="960" spans="1:21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42082.594479166662</v>
      </c>
      <c r="T960" s="9">
        <f t="shared" si="103"/>
        <v>42103.999305555553</v>
      </c>
      <c r="U960">
        <f t="shared" si="104"/>
        <v>21.404826388890797</v>
      </c>
    </row>
    <row r="961" spans="1:21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41992.96603009259</v>
      </c>
      <c r="T961" s="9">
        <f t="shared" si="103"/>
        <v>42022.96603009259</v>
      </c>
      <c r="U961">
        <f t="shared" si="104"/>
        <v>30</v>
      </c>
    </row>
    <row r="962" spans="1:21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42766.41846064815</v>
      </c>
      <c r="T962" s="9">
        <f t="shared" si="103"/>
        <v>42808.376793981479</v>
      </c>
      <c r="U962">
        <f t="shared" si="104"/>
        <v>41.958333333328483</v>
      </c>
    </row>
    <row r="963" spans="1:21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>
        <f t="shared" ref="P963:P1026" si="106">E963/L963</f>
        <v>364.35454545454547</v>
      </c>
      <c r="Q963" t="str">
        <f t="shared" ref="Q963:Q1026" si="107">LEFT(N963,FIND("/",N963,1)-1)</f>
        <v>technology</v>
      </c>
      <c r="R963" t="str">
        <f t="shared" ref="R963:R1026" si="108">RIGHT(N963,LEN(N963)-(FIND("/",N963,1)))</f>
        <v>wearables</v>
      </c>
      <c r="S963" s="9">
        <f t="shared" ref="S963:S1026" si="109">(J963/86400)+25569+(-5/24)</f>
        <v>42740.485358796293</v>
      </c>
      <c r="T963" s="9">
        <f t="shared" ref="T963:T1026" si="110">(I963/86400)+25569+(-5/24)</f>
        <v>42786.583333333336</v>
      </c>
      <c r="U963">
        <f t="shared" ref="U963:U1026" si="111">T963-S963</f>
        <v>46.097974537042319</v>
      </c>
    </row>
    <row r="964" spans="1:21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42373.504085648143</v>
      </c>
      <c r="T964" s="9">
        <f t="shared" si="110"/>
        <v>42411.504085648143</v>
      </c>
      <c r="U964">
        <f t="shared" si="111"/>
        <v>38</v>
      </c>
    </row>
    <row r="965" spans="1:21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42625.427303240744</v>
      </c>
      <c r="T965" s="9">
        <f t="shared" si="110"/>
        <v>42660.427303240744</v>
      </c>
      <c r="U965">
        <f t="shared" si="111"/>
        <v>35</v>
      </c>
    </row>
    <row r="966" spans="1:21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42208.420358796291</v>
      </c>
      <c r="T966" s="9">
        <f t="shared" si="110"/>
        <v>42248.420358796291</v>
      </c>
      <c r="U966">
        <f t="shared" si="111"/>
        <v>40</v>
      </c>
    </row>
    <row r="967" spans="1:21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42636.808402777773</v>
      </c>
      <c r="T967" s="9">
        <f t="shared" si="110"/>
        <v>42668.957638888889</v>
      </c>
      <c r="U967">
        <f t="shared" si="111"/>
        <v>32.149236111115897</v>
      </c>
    </row>
    <row r="968" spans="1:21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42619.427453703705</v>
      </c>
      <c r="T968" s="9">
        <f t="shared" si="110"/>
        <v>42649.427453703705</v>
      </c>
      <c r="U968">
        <f t="shared" si="111"/>
        <v>30</v>
      </c>
    </row>
    <row r="969" spans="1:21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42422.045995370368</v>
      </c>
      <c r="T969" s="9">
        <f t="shared" si="110"/>
        <v>42482.004328703704</v>
      </c>
      <c r="U969">
        <f t="shared" si="111"/>
        <v>59.958333333335759</v>
      </c>
    </row>
    <row r="970" spans="1:21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41836.639282407406</v>
      </c>
      <c r="T970" s="9">
        <f t="shared" si="110"/>
        <v>41866.639282407406</v>
      </c>
      <c r="U970">
        <f t="shared" si="111"/>
        <v>30</v>
      </c>
    </row>
    <row r="971" spans="1:21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42742.094988425924</v>
      </c>
      <c r="T971" s="9">
        <f t="shared" si="110"/>
        <v>42775.094988425924</v>
      </c>
      <c r="U971">
        <f t="shared" si="111"/>
        <v>33</v>
      </c>
    </row>
    <row r="972" spans="1:21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42721.012187499997</v>
      </c>
      <c r="T972" s="9">
        <f t="shared" si="110"/>
        <v>42757.999305555553</v>
      </c>
      <c r="U972">
        <f t="shared" si="111"/>
        <v>36.987118055556493</v>
      </c>
    </row>
    <row r="973" spans="1:21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42111.500694444439</v>
      </c>
      <c r="T973" s="9">
        <f t="shared" si="110"/>
        <v>42156.500694444439</v>
      </c>
      <c r="U973">
        <f t="shared" si="111"/>
        <v>45</v>
      </c>
    </row>
    <row r="974" spans="1:21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41856.657384259255</v>
      </c>
      <c r="T974" s="9">
        <f t="shared" si="110"/>
        <v>41886.082638888889</v>
      </c>
      <c r="U974">
        <f t="shared" si="111"/>
        <v>29.425254629633855</v>
      </c>
    </row>
    <row r="975" spans="1:21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42256.806631944441</v>
      </c>
      <c r="T975" s="9">
        <f t="shared" si="110"/>
        <v>42316.848298611112</v>
      </c>
      <c r="U975">
        <f t="shared" si="111"/>
        <v>60.041666666671517</v>
      </c>
    </row>
    <row r="976" spans="1:21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42424.541157407402</v>
      </c>
      <c r="T976" s="9">
        <f t="shared" si="110"/>
        <v>42454.499490740738</v>
      </c>
      <c r="U976">
        <f t="shared" si="111"/>
        <v>29.958333333335759</v>
      </c>
    </row>
    <row r="977" spans="1:21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42489.488252314812</v>
      </c>
      <c r="T977" s="9">
        <f t="shared" si="110"/>
        <v>42549.488252314812</v>
      </c>
      <c r="U977">
        <f t="shared" si="111"/>
        <v>60</v>
      </c>
    </row>
    <row r="978" spans="1:21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42184.850659722222</v>
      </c>
      <c r="T978" s="9">
        <f t="shared" si="110"/>
        <v>42229.850659722222</v>
      </c>
      <c r="U978">
        <f t="shared" si="111"/>
        <v>45</v>
      </c>
    </row>
    <row r="979" spans="1:21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42391.733761574076</v>
      </c>
      <c r="T979" s="9">
        <f t="shared" si="110"/>
        <v>42421.733761574076</v>
      </c>
      <c r="U979">
        <f t="shared" si="111"/>
        <v>30</v>
      </c>
    </row>
    <row r="980" spans="1:21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42395.100706018515</v>
      </c>
      <c r="T980" s="9">
        <f t="shared" si="110"/>
        <v>42425.100706018515</v>
      </c>
      <c r="U980">
        <f t="shared" si="111"/>
        <v>30</v>
      </c>
    </row>
    <row r="981" spans="1:21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42506.208657407406</v>
      </c>
      <c r="T981" s="9">
        <f t="shared" si="110"/>
        <v>42541.582638888889</v>
      </c>
      <c r="U981">
        <f t="shared" si="111"/>
        <v>35.373981481483497</v>
      </c>
    </row>
    <row r="982" spans="1:21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41928.695856481478</v>
      </c>
      <c r="T982" s="9">
        <f t="shared" si="110"/>
        <v>41973.737523148149</v>
      </c>
      <c r="U982">
        <f t="shared" si="111"/>
        <v>45.041666666671517</v>
      </c>
    </row>
    <row r="983" spans="1:21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41830.738680555551</v>
      </c>
      <c r="T983" s="9">
        <f t="shared" si="110"/>
        <v>41860.738680555551</v>
      </c>
      <c r="U983">
        <f t="shared" si="111"/>
        <v>30</v>
      </c>
    </row>
    <row r="984" spans="1:21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42615.544976851852</v>
      </c>
      <c r="T984" s="9">
        <f t="shared" si="110"/>
        <v>42645.544976851852</v>
      </c>
      <c r="U984">
        <f t="shared" si="111"/>
        <v>30</v>
      </c>
    </row>
    <row r="985" spans="1:21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42574.459317129622</v>
      </c>
      <c r="T985" s="9">
        <f t="shared" si="110"/>
        <v>42605.662499999999</v>
      </c>
      <c r="U985">
        <f t="shared" si="111"/>
        <v>31.203182870376622</v>
      </c>
    </row>
    <row r="986" spans="1:21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42060.907499999994</v>
      </c>
      <c r="T986" s="9">
        <f t="shared" si="110"/>
        <v>42090.86583333333</v>
      </c>
      <c r="U986">
        <f t="shared" si="111"/>
        <v>29.958333333335759</v>
      </c>
    </row>
    <row r="987" spans="1:21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42339.759375000001</v>
      </c>
      <c r="T987" s="9">
        <f t="shared" si="110"/>
        <v>42369.749999999993</v>
      </c>
      <c r="U987">
        <f t="shared" si="111"/>
        <v>29.990624999991269</v>
      </c>
    </row>
    <row r="988" spans="1:21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42324.559027777774</v>
      </c>
      <c r="T988" s="9">
        <f t="shared" si="110"/>
        <v>42378.791666666664</v>
      </c>
      <c r="U988">
        <f t="shared" si="111"/>
        <v>54.232638888890506</v>
      </c>
    </row>
    <row r="989" spans="1:21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41773.086226851847</v>
      </c>
      <c r="T989" s="9">
        <f t="shared" si="110"/>
        <v>41813.086226851847</v>
      </c>
      <c r="U989">
        <f t="shared" si="111"/>
        <v>40</v>
      </c>
    </row>
    <row r="990" spans="1:21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42614.148437499993</v>
      </c>
      <c r="T990" s="9">
        <f t="shared" si="110"/>
        <v>42644.148437499993</v>
      </c>
      <c r="U990">
        <f t="shared" si="111"/>
        <v>30</v>
      </c>
    </row>
    <row r="991" spans="1:21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42611.725636574069</v>
      </c>
      <c r="T991" s="9">
        <f t="shared" si="110"/>
        <v>42641.725636574069</v>
      </c>
      <c r="U991">
        <f t="shared" si="111"/>
        <v>30</v>
      </c>
    </row>
    <row r="992" spans="1:21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41855.575972222221</v>
      </c>
      <c r="T992" s="9">
        <f t="shared" si="110"/>
        <v>41885.575972222221</v>
      </c>
      <c r="U992">
        <f t="shared" si="111"/>
        <v>30</v>
      </c>
    </row>
    <row r="993" spans="1:21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42538.548472222225</v>
      </c>
      <c r="T993" s="9">
        <f t="shared" si="110"/>
        <v>42563.57708333333</v>
      </c>
      <c r="U993">
        <f t="shared" si="111"/>
        <v>25.02861111110542</v>
      </c>
    </row>
    <row r="994" spans="1:21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42437.71665509259</v>
      </c>
      <c r="T994" s="9">
        <f t="shared" si="110"/>
        <v>42497.674988425926</v>
      </c>
      <c r="U994">
        <f t="shared" si="111"/>
        <v>59.958333333335759</v>
      </c>
    </row>
    <row r="995" spans="1:21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42652.756574074076</v>
      </c>
      <c r="T995" s="9">
        <f t="shared" si="110"/>
        <v>42685.999999999993</v>
      </c>
      <c r="U995">
        <f t="shared" si="111"/>
        <v>33.243425925917109</v>
      </c>
    </row>
    <row r="996" spans="1:21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41921.054745370369</v>
      </c>
      <c r="T996" s="9">
        <f t="shared" si="110"/>
        <v>41973.749305555553</v>
      </c>
      <c r="U996">
        <f t="shared" si="111"/>
        <v>52.694560185183946</v>
      </c>
    </row>
    <row r="997" spans="1:21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41947.732407407406</v>
      </c>
      <c r="T997" s="9">
        <f t="shared" si="110"/>
        <v>41972.458333333336</v>
      </c>
      <c r="U997">
        <f t="shared" si="111"/>
        <v>24.725925925929914</v>
      </c>
    </row>
    <row r="998" spans="1:21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41817.658101851848</v>
      </c>
      <c r="T998" s="9">
        <f t="shared" si="110"/>
        <v>41847.435416666667</v>
      </c>
      <c r="U998">
        <f t="shared" si="111"/>
        <v>29.777314814818965</v>
      </c>
    </row>
    <row r="999" spans="1:21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41940.894641203704</v>
      </c>
      <c r="T999" s="9">
        <f t="shared" si="110"/>
        <v>41970.936307870368</v>
      </c>
      <c r="U999">
        <f t="shared" si="111"/>
        <v>30.041666666664241</v>
      </c>
    </row>
    <row r="1000" spans="1:21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42281.960659722223</v>
      </c>
      <c r="T1000" s="9">
        <f t="shared" si="110"/>
        <v>42327.002326388887</v>
      </c>
      <c r="U1000">
        <f t="shared" si="111"/>
        <v>45.041666666664241</v>
      </c>
    </row>
    <row r="1001" spans="1:21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41926.091319444444</v>
      </c>
      <c r="T1001" s="9">
        <f t="shared" si="110"/>
        <v>41956.126388888886</v>
      </c>
      <c r="U1001">
        <f t="shared" si="111"/>
        <v>30.035069444442343</v>
      </c>
    </row>
    <row r="1002" spans="1:21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42748.851388888885</v>
      </c>
      <c r="T1002" s="9">
        <f t="shared" si="110"/>
        <v>42808.80972222222</v>
      </c>
      <c r="U1002">
        <f t="shared" si="111"/>
        <v>59.958333333335759</v>
      </c>
    </row>
    <row r="1003" spans="1:21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42720.511724537035</v>
      </c>
      <c r="T1003" s="9">
        <f t="shared" si="110"/>
        <v>42765.511724537035</v>
      </c>
      <c r="U1003">
        <f t="shared" si="111"/>
        <v>45</v>
      </c>
    </row>
    <row r="1004" spans="1:21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42325.475856481477</v>
      </c>
      <c r="T1004" s="9">
        <f t="shared" si="110"/>
        <v>42355.040972222218</v>
      </c>
      <c r="U1004">
        <f t="shared" si="111"/>
        <v>29.565115740741021</v>
      </c>
    </row>
    <row r="1005" spans="1:21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42780.500706018516</v>
      </c>
      <c r="T1005" s="9">
        <f t="shared" si="110"/>
        <v>42810.459039351852</v>
      </c>
      <c r="U1005">
        <f t="shared" si="111"/>
        <v>29.958333333335759</v>
      </c>
    </row>
    <row r="1006" spans="1:21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42388.5003125</v>
      </c>
      <c r="T1006" s="9">
        <f t="shared" si="110"/>
        <v>42418.5003125</v>
      </c>
      <c r="U1006">
        <f t="shared" si="111"/>
        <v>30</v>
      </c>
    </row>
    <row r="1007" spans="1:21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42276.41646990741</v>
      </c>
      <c r="T1007" s="9">
        <f t="shared" si="110"/>
        <v>42307.41646990741</v>
      </c>
      <c r="U1007">
        <f t="shared" si="111"/>
        <v>31</v>
      </c>
    </row>
    <row r="1008" spans="1:21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41976.83185185185</v>
      </c>
      <c r="T1008" s="9">
        <f t="shared" si="110"/>
        <v>41985.09097222222</v>
      </c>
      <c r="U1008">
        <f t="shared" si="111"/>
        <v>8.2591203703705105</v>
      </c>
    </row>
    <row r="1009" spans="1:21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42676.3752662037</v>
      </c>
      <c r="T1009" s="9">
        <f t="shared" si="110"/>
        <v>42718.416932870365</v>
      </c>
      <c r="U1009">
        <f t="shared" si="111"/>
        <v>42.041666666664241</v>
      </c>
    </row>
    <row r="1010" spans="1:21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42702.600868055553</v>
      </c>
      <c r="T1010" s="9">
        <f t="shared" si="110"/>
        <v>42732.600868055553</v>
      </c>
      <c r="U1010">
        <f t="shared" si="111"/>
        <v>30</v>
      </c>
    </row>
    <row r="1011" spans="1:21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42510.396365740737</v>
      </c>
      <c r="T1011" s="9">
        <f t="shared" si="110"/>
        <v>42540.396365740737</v>
      </c>
      <c r="U1011">
        <f t="shared" si="111"/>
        <v>30</v>
      </c>
    </row>
    <row r="1012" spans="1:21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42561.621087962958</v>
      </c>
      <c r="T1012" s="9">
        <f t="shared" si="110"/>
        <v>42617.915972222218</v>
      </c>
      <c r="U1012">
        <f t="shared" si="111"/>
        <v>56.294884259259561</v>
      </c>
    </row>
    <row r="1013" spans="1:21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41946.689756944441</v>
      </c>
      <c r="T1013" s="9">
        <f t="shared" si="110"/>
        <v>41991.689756944441</v>
      </c>
      <c r="U1013">
        <f t="shared" si="111"/>
        <v>45</v>
      </c>
    </row>
    <row r="1014" spans="1:21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42714.232083333329</v>
      </c>
      <c r="T1014" s="9">
        <f t="shared" si="110"/>
        <v>42759.232083333329</v>
      </c>
      <c r="U1014">
        <f t="shared" si="111"/>
        <v>45</v>
      </c>
    </row>
    <row r="1015" spans="1:21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42339.625648148147</v>
      </c>
      <c r="T1015" s="9">
        <f t="shared" si="110"/>
        <v>42367.624999999993</v>
      </c>
      <c r="U1015">
        <f t="shared" si="111"/>
        <v>27.999351851845859</v>
      </c>
    </row>
    <row r="1016" spans="1:21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41954.79415509259</v>
      </c>
      <c r="T1016" s="9">
        <f t="shared" si="110"/>
        <v>42004.79415509259</v>
      </c>
      <c r="U1016">
        <f t="shared" si="111"/>
        <v>50</v>
      </c>
    </row>
    <row r="1017" spans="1:21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42303.670081018521</v>
      </c>
      <c r="T1017" s="9">
        <f t="shared" si="110"/>
        <v>42333.711747685178</v>
      </c>
      <c r="U1017">
        <f t="shared" si="111"/>
        <v>30.041666666656965</v>
      </c>
    </row>
    <row r="1018" spans="1:21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42421.898796296293</v>
      </c>
      <c r="T1018" s="9">
        <f t="shared" si="110"/>
        <v>42466.857129629629</v>
      </c>
      <c r="U1018">
        <f t="shared" si="111"/>
        <v>44.958333333335759</v>
      </c>
    </row>
    <row r="1019" spans="1:21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42289.466840277775</v>
      </c>
      <c r="T1019" s="9">
        <f t="shared" si="110"/>
        <v>42329.508506944439</v>
      </c>
      <c r="U1019">
        <f t="shared" si="111"/>
        <v>40.041666666664241</v>
      </c>
    </row>
    <row r="1020" spans="1:21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42535.283946759257</v>
      </c>
      <c r="T1020" s="9">
        <f t="shared" si="110"/>
        <v>42565.283946759257</v>
      </c>
      <c r="U1020">
        <f t="shared" si="111"/>
        <v>30</v>
      </c>
    </row>
    <row r="1021" spans="1:21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42009.765613425923</v>
      </c>
      <c r="T1021" s="9">
        <f t="shared" si="110"/>
        <v>42039.765613425923</v>
      </c>
      <c r="U1021">
        <f t="shared" si="111"/>
        <v>30</v>
      </c>
    </row>
    <row r="1022" spans="1:21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42126.861215277771</v>
      </c>
      <c r="T1022" s="9">
        <f t="shared" si="110"/>
        <v>42156.824305555558</v>
      </c>
      <c r="U1022">
        <f t="shared" si="111"/>
        <v>29.96309027778625</v>
      </c>
    </row>
    <row r="1023" spans="1:21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42271.043645833335</v>
      </c>
      <c r="T1023" s="9">
        <f t="shared" si="110"/>
        <v>42293.958333333336</v>
      </c>
      <c r="U1023">
        <f t="shared" si="111"/>
        <v>22.914687500000582</v>
      </c>
    </row>
    <row r="1024" spans="1:21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42111.438391203701</v>
      </c>
      <c r="T1024" s="9">
        <f t="shared" si="110"/>
        <v>42141.438391203701</v>
      </c>
      <c r="U1024">
        <f t="shared" si="111"/>
        <v>30</v>
      </c>
    </row>
    <row r="1025" spans="1:21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42145.711354166669</v>
      </c>
      <c r="T1025" s="9">
        <f t="shared" si="110"/>
        <v>42175.711354166669</v>
      </c>
      <c r="U1025">
        <f t="shared" si="111"/>
        <v>30</v>
      </c>
    </row>
    <row r="1026" spans="1:21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42370.372256944444</v>
      </c>
      <c r="T1026" s="9">
        <f t="shared" si="110"/>
        <v>42400.372256944444</v>
      </c>
      <c r="U1026">
        <f t="shared" si="111"/>
        <v>30</v>
      </c>
    </row>
    <row r="1027" spans="1:21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>
        <f t="shared" ref="P1027:P1090" si="113">E1027/L1027</f>
        <v>71.848571428571432</v>
      </c>
      <c r="Q1027" t="str">
        <f t="shared" ref="Q1027:Q1090" si="114">LEFT(N1027,FIND("/",N1027,1)-1)</f>
        <v>music</v>
      </c>
      <c r="R1027" t="str">
        <f t="shared" ref="R1027:R1090" si="115">RIGHT(N1027,LEN(N1027)-(FIND("/",N1027,1)))</f>
        <v>electronic music</v>
      </c>
      <c r="S1027" s="9">
        <f t="shared" ref="S1027:S1090" si="116">(J1027/86400)+25569+(-5/24)</f>
        <v>42049.625428240739</v>
      </c>
      <c r="T1027" s="9">
        <f t="shared" ref="T1027:T1090" si="117">(I1027/86400)+25569+(-5/24)</f>
        <v>42079.583761574067</v>
      </c>
      <c r="U1027">
        <f t="shared" ref="U1027:U1090" si="118">T1027-S1027</f>
        <v>29.958333333328483</v>
      </c>
    </row>
    <row r="1028" spans="1:21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42426.199259259258</v>
      </c>
      <c r="T1028" s="9">
        <f t="shared" si="117"/>
        <v>42460.157592592594</v>
      </c>
      <c r="U1028">
        <f t="shared" si="118"/>
        <v>33.958333333335759</v>
      </c>
    </row>
    <row r="1029" spans="1:21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41904.825775462959</v>
      </c>
      <c r="T1029" s="9">
        <f t="shared" si="117"/>
        <v>41934.825775462959</v>
      </c>
      <c r="U1029">
        <f t="shared" si="118"/>
        <v>30</v>
      </c>
    </row>
    <row r="1030" spans="1:21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42755.419039351851</v>
      </c>
      <c r="T1030" s="9">
        <f t="shared" si="117"/>
        <v>42800.624999999993</v>
      </c>
      <c r="U1030">
        <f t="shared" si="118"/>
        <v>45.205960648141627</v>
      </c>
    </row>
    <row r="1031" spans="1:21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42044.503553240742</v>
      </c>
      <c r="T1031" s="9">
        <f t="shared" si="117"/>
        <v>42098.707638888889</v>
      </c>
      <c r="U1031">
        <f t="shared" si="118"/>
        <v>54.204085648147156</v>
      </c>
    </row>
    <row r="1032" spans="1:21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42611.274872685179</v>
      </c>
      <c r="T1032" s="9">
        <f t="shared" si="117"/>
        <v>42625.274872685179</v>
      </c>
      <c r="U1032">
        <f t="shared" si="118"/>
        <v>14</v>
      </c>
    </row>
    <row r="1033" spans="1:21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42324.555671296293</v>
      </c>
      <c r="T1033" s="9">
        <f t="shared" si="117"/>
        <v>42354.555671296293</v>
      </c>
      <c r="U1033">
        <f t="shared" si="118"/>
        <v>30</v>
      </c>
    </row>
    <row r="1034" spans="1:21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42514.458622685182</v>
      </c>
      <c r="T1034" s="9">
        <f t="shared" si="117"/>
        <v>42544.458622685182</v>
      </c>
      <c r="U1034">
        <f t="shared" si="118"/>
        <v>30</v>
      </c>
    </row>
    <row r="1035" spans="1:21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42688.52407407407</v>
      </c>
      <c r="T1035" s="9">
        <f t="shared" si="117"/>
        <v>42716.52407407407</v>
      </c>
      <c r="U1035">
        <f t="shared" si="118"/>
        <v>28</v>
      </c>
    </row>
    <row r="1036" spans="1:21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42554.958379629628</v>
      </c>
      <c r="T1036" s="9">
        <f t="shared" si="117"/>
        <v>42586.957638888889</v>
      </c>
      <c r="U1036">
        <f t="shared" si="118"/>
        <v>31.999259259260725</v>
      </c>
    </row>
    <row r="1037" spans="1:21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42016.43310185185</v>
      </c>
      <c r="T1037" s="9">
        <f t="shared" si="117"/>
        <v>42046.43310185185</v>
      </c>
      <c r="U1037">
        <f t="shared" si="118"/>
        <v>30</v>
      </c>
    </row>
    <row r="1038" spans="1:21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41249.240624999999</v>
      </c>
      <c r="T1038" s="9">
        <f t="shared" si="117"/>
        <v>41281.125</v>
      </c>
      <c r="U1038">
        <f t="shared" si="118"/>
        <v>31.884375000001455</v>
      </c>
    </row>
    <row r="1039" spans="1:21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42119.61414351852</v>
      </c>
      <c r="T1039" s="9">
        <f t="shared" si="117"/>
        <v>42141.999999999993</v>
      </c>
      <c r="U1039">
        <f t="shared" si="118"/>
        <v>22.385856481472729</v>
      </c>
    </row>
    <row r="1040" spans="1:21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42418.023414351854</v>
      </c>
      <c r="T1040" s="9">
        <f t="shared" si="117"/>
        <v>42447.981747685182</v>
      </c>
      <c r="U1040">
        <f t="shared" si="118"/>
        <v>29.958333333328483</v>
      </c>
    </row>
    <row r="1041" spans="1:21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42691.900995370372</v>
      </c>
      <c r="T1041" s="9">
        <f t="shared" si="117"/>
        <v>42717.124305555553</v>
      </c>
      <c r="U1041">
        <f t="shared" si="118"/>
        <v>25.223310185181617</v>
      </c>
    </row>
    <row r="1042" spans="1:21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42579.500104166662</v>
      </c>
      <c r="T1042" s="9">
        <f t="shared" si="117"/>
        <v>42609.500104166662</v>
      </c>
      <c r="U1042">
        <f t="shared" si="118"/>
        <v>30</v>
      </c>
    </row>
    <row r="1043" spans="1:21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41830.851759259254</v>
      </c>
      <c r="T1043" s="9">
        <f t="shared" si="117"/>
        <v>41850.851759259254</v>
      </c>
      <c r="U1043">
        <f t="shared" si="118"/>
        <v>20</v>
      </c>
    </row>
    <row r="1044" spans="1:21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41851.487824074073</v>
      </c>
      <c r="T1044" s="9">
        <f t="shared" si="117"/>
        <v>41894.208333333328</v>
      </c>
      <c r="U1044">
        <f t="shared" si="118"/>
        <v>42.720509259255778</v>
      </c>
    </row>
    <row r="1045" spans="1:21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42114.044618055552</v>
      </c>
      <c r="T1045" s="9">
        <f t="shared" si="117"/>
        <v>42144.044618055552</v>
      </c>
      <c r="U1045">
        <f t="shared" si="118"/>
        <v>30</v>
      </c>
    </row>
    <row r="1046" spans="1:21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42011.717604166661</v>
      </c>
      <c r="T1046" s="9">
        <f t="shared" si="117"/>
        <v>42068.643749999996</v>
      </c>
      <c r="U1046">
        <f t="shared" si="118"/>
        <v>56.926145833334886</v>
      </c>
    </row>
    <row r="1047" spans="1:21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41844.666087962956</v>
      </c>
      <c r="T1047" s="9">
        <f t="shared" si="117"/>
        <v>41874.666087962956</v>
      </c>
      <c r="U1047">
        <f t="shared" si="118"/>
        <v>30</v>
      </c>
    </row>
    <row r="1048" spans="1:21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42319.643055555549</v>
      </c>
      <c r="T1048" s="9">
        <f t="shared" si="117"/>
        <v>42364.643055555549</v>
      </c>
      <c r="U1048">
        <f t="shared" si="118"/>
        <v>45</v>
      </c>
    </row>
    <row r="1049" spans="1:21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41918.610127314816</v>
      </c>
      <c r="T1049" s="9">
        <f t="shared" si="117"/>
        <v>41948.65179398148</v>
      </c>
      <c r="U1049">
        <f t="shared" si="118"/>
        <v>30.041666666664241</v>
      </c>
    </row>
    <row r="1050" spans="1:21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42597.844780092586</v>
      </c>
      <c r="T1050" s="9">
        <f t="shared" si="117"/>
        <v>42637.844780092586</v>
      </c>
      <c r="U1050">
        <f t="shared" si="118"/>
        <v>40</v>
      </c>
    </row>
    <row r="1051" spans="1:21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42382.222743055558</v>
      </c>
      <c r="T1051" s="9">
        <f t="shared" si="117"/>
        <v>42412.222743055558</v>
      </c>
      <c r="U1051">
        <f t="shared" si="118"/>
        <v>30</v>
      </c>
    </row>
    <row r="1052" spans="1:21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42231.588854166665</v>
      </c>
      <c r="T1052" s="9">
        <f t="shared" si="117"/>
        <v>42261.588854166665</v>
      </c>
      <c r="U1052">
        <f t="shared" si="118"/>
        <v>30</v>
      </c>
    </row>
    <row r="1053" spans="1:21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41849.805844907409</v>
      </c>
      <c r="T1053" s="9">
        <f t="shared" si="117"/>
        <v>41877.805844907409</v>
      </c>
      <c r="U1053">
        <f t="shared" si="118"/>
        <v>28</v>
      </c>
    </row>
    <row r="1054" spans="1:21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42483.589062499996</v>
      </c>
      <c r="T1054" s="9">
        <f t="shared" si="117"/>
        <v>42527.631249999999</v>
      </c>
      <c r="U1054">
        <f t="shared" si="118"/>
        <v>44.04218750000291</v>
      </c>
    </row>
    <row r="1055" spans="1:21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42774.964490740742</v>
      </c>
      <c r="T1055" s="9">
        <f t="shared" si="117"/>
        <v>42799.964490740742</v>
      </c>
      <c r="U1055">
        <f t="shared" si="118"/>
        <v>25</v>
      </c>
    </row>
    <row r="1056" spans="1:21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41831.643506944441</v>
      </c>
      <c r="T1056" s="9">
        <f t="shared" si="117"/>
        <v>41861.708333333328</v>
      </c>
      <c r="U1056">
        <f t="shared" si="118"/>
        <v>30.064826388887013</v>
      </c>
    </row>
    <row r="1057" spans="1:21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42406.784085648142</v>
      </c>
      <c r="T1057" s="9">
        <f t="shared" si="117"/>
        <v>42436.784085648142</v>
      </c>
      <c r="U1057">
        <f t="shared" si="118"/>
        <v>30</v>
      </c>
    </row>
    <row r="1058" spans="1:21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42058.511307870365</v>
      </c>
      <c r="T1058" s="9">
        <f t="shared" si="117"/>
        <v>42118.469641203701</v>
      </c>
      <c r="U1058">
        <f t="shared" si="118"/>
        <v>59.958333333335759</v>
      </c>
    </row>
    <row r="1059" spans="1:21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42678.662997685184</v>
      </c>
      <c r="T1059" s="9">
        <f t="shared" si="117"/>
        <v>42708.704664351848</v>
      </c>
      <c r="U1059">
        <f t="shared" si="118"/>
        <v>30.041666666664241</v>
      </c>
    </row>
    <row r="1060" spans="1:21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42047.692627314813</v>
      </c>
      <c r="T1060" s="9">
        <f t="shared" si="117"/>
        <v>42088.791666666664</v>
      </c>
      <c r="U1060">
        <f t="shared" si="118"/>
        <v>41.099039351851388</v>
      </c>
    </row>
    <row r="1061" spans="1:21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42046.581666666665</v>
      </c>
      <c r="T1061" s="9">
        <f t="shared" si="117"/>
        <v>42076.54</v>
      </c>
      <c r="U1061">
        <f t="shared" si="118"/>
        <v>29.958333333335759</v>
      </c>
    </row>
    <row r="1062" spans="1:21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42079.704780092587</v>
      </c>
      <c r="T1062" s="9">
        <f t="shared" si="117"/>
        <v>42109.704780092587</v>
      </c>
      <c r="U1062">
        <f t="shared" si="118"/>
        <v>30</v>
      </c>
    </row>
    <row r="1063" spans="1:21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42432.068379629629</v>
      </c>
      <c r="T1063" s="9">
        <f t="shared" si="117"/>
        <v>42491.833333333336</v>
      </c>
      <c r="U1063">
        <f t="shared" si="118"/>
        <v>59.764953703706851</v>
      </c>
    </row>
    <row r="1064" spans="1:21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42556.598854166667</v>
      </c>
      <c r="T1064" s="9">
        <f t="shared" si="117"/>
        <v>42563.598854166667</v>
      </c>
      <c r="U1064">
        <f t="shared" si="118"/>
        <v>7</v>
      </c>
    </row>
    <row r="1065" spans="1:21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42582.822476851848</v>
      </c>
      <c r="T1065" s="9">
        <f t="shared" si="117"/>
        <v>42612.822476851848</v>
      </c>
      <c r="U1065">
        <f t="shared" si="118"/>
        <v>30</v>
      </c>
    </row>
    <row r="1066" spans="1:21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41417.019710648143</v>
      </c>
      <c r="T1066" s="9">
        <f t="shared" si="117"/>
        <v>41462.019710648143</v>
      </c>
      <c r="U1066">
        <f t="shared" si="118"/>
        <v>45</v>
      </c>
    </row>
    <row r="1067" spans="1:21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41661.172708333332</v>
      </c>
      <c r="T1067" s="9">
        <f t="shared" si="117"/>
        <v>41689.172708333332</v>
      </c>
      <c r="U1067">
        <f t="shared" si="118"/>
        <v>28</v>
      </c>
    </row>
    <row r="1068" spans="1:21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41445.754421296289</v>
      </c>
      <c r="T1068" s="9">
        <f t="shared" si="117"/>
        <v>41490.754421296289</v>
      </c>
      <c r="U1068">
        <f t="shared" si="118"/>
        <v>45</v>
      </c>
    </row>
    <row r="1069" spans="1:21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41599.647349537037</v>
      </c>
      <c r="T1069" s="9">
        <f t="shared" si="117"/>
        <v>41629.647349537037</v>
      </c>
      <c r="U1069">
        <f t="shared" si="118"/>
        <v>30</v>
      </c>
    </row>
    <row r="1070" spans="1:21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42440.162777777776</v>
      </c>
      <c r="T1070" s="9">
        <f t="shared" si="117"/>
        <v>42470.121111111112</v>
      </c>
      <c r="U1070">
        <f t="shared" si="118"/>
        <v>29.958333333335759</v>
      </c>
    </row>
    <row r="1071" spans="1:21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41572.021516203698</v>
      </c>
      <c r="T1071" s="9">
        <f t="shared" si="117"/>
        <v>41604.06318287037</v>
      </c>
      <c r="U1071">
        <f t="shared" si="118"/>
        <v>32.041666666671517</v>
      </c>
    </row>
    <row r="1072" spans="1:21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41162.803495370368</v>
      </c>
      <c r="T1072" s="9">
        <f t="shared" si="117"/>
        <v>41182.803495370368</v>
      </c>
      <c r="U1072">
        <f t="shared" si="118"/>
        <v>20</v>
      </c>
    </row>
    <row r="1073" spans="1:21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42295.545057870368</v>
      </c>
      <c r="T1073" s="9">
        <f t="shared" si="117"/>
        <v>42325.586724537039</v>
      </c>
      <c r="U1073">
        <f t="shared" si="118"/>
        <v>30.041666666671517</v>
      </c>
    </row>
    <row r="1074" spans="1:21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41645.623807870368</v>
      </c>
      <c r="T1074" s="9">
        <f t="shared" si="117"/>
        <v>41675.623807870368</v>
      </c>
      <c r="U1074">
        <f t="shared" si="118"/>
        <v>30</v>
      </c>
    </row>
    <row r="1075" spans="1:21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40802.756261574068</v>
      </c>
      <c r="T1075" s="9">
        <f t="shared" si="117"/>
        <v>40832.756261574068</v>
      </c>
      <c r="U1075">
        <f t="shared" si="118"/>
        <v>30</v>
      </c>
    </row>
    <row r="1076" spans="1:21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41612.964641203704</v>
      </c>
      <c r="T1076" s="9">
        <f t="shared" si="117"/>
        <v>41642.964641203704</v>
      </c>
      <c r="U1076">
        <f t="shared" si="118"/>
        <v>30</v>
      </c>
    </row>
    <row r="1077" spans="1:21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41005.695787037032</v>
      </c>
      <c r="T1077" s="9">
        <f t="shared" si="117"/>
        <v>41035.695787037032</v>
      </c>
      <c r="U1077">
        <f t="shared" si="118"/>
        <v>30</v>
      </c>
    </row>
    <row r="1078" spans="1:21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41838.169560185182</v>
      </c>
      <c r="T1078" s="9">
        <f t="shared" si="117"/>
        <v>41893.169560185182</v>
      </c>
      <c r="U1078">
        <f t="shared" si="118"/>
        <v>55</v>
      </c>
    </row>
    <row r="1079" spans="1:21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42352.958460648144</v>
      </c>
      <c r="T1079" s="9">
        <f t="shared" si="117"/>
        <v>42382.958460648144</v>
      </c>
      <c r="U1079">
        <f t="shared" si="118"/>
        <v>30</v>
      </c>
    </row>
    <row r="1080" spans="1:21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40700.987511574072</v>
      </c>
      <c r="T1080" s="9">
        <f t="shared" si="117"/>
        <v>40745.987511574072</v>
      </c>
      <c r="U1080">
        <f t="shared" si="118"/>
        <v>45</v>
      </c>
    </row>
    <row r="1081" spans="1:21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42479.358055555553</v>
      </c>
      <c r="T1081" s="9">
        <f t="shared" si="117"/>
        <v>42504.358055555553</v>
      </c>
      <c r="U1081">
        <f t="shared" si="118"/>
        <v>25</v>
      </c>
    </row>
    <row r="1082" spans="1:21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41739.929780092592</v>
      </c>
      <c r="T1082" s="9">
        <f t="shared" si="117"/>
        <v>41769.929780092592</v>
      </c>
      <c r="U1082">
        <f t="shared" si="118"/>
        <v>30</v>
      </c>
    </row>
    <row r="1083" spans="1:21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42002.718657407408</v>
      </c>
      <c r="T1083" s="9">
        <f t="shared" si="117"/>
        <v>42032.718657407408</v>
      </c>
      <c r="U1083">
        <f t="shared" si="118"/>
        <v>30</v>
      </c>
    </row>
    <row r="1084" spans="1:21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41101.697777777772</v>
      </c>
      <c r="T1084" s="9">
        <f t="shared" si="117"/>
        <v>41131.697777777772</v>
      </c>
      <c r="U1084">
        <f t="shared" si="118"/>
        <v>30</v>
      </c>
    </row>
    <row r="1085" spans="1:21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41793.451192129629</v>
      </c>
      <c r="T1085" s="9">
        <f t="shared" si="117"/>
        <v>41853.451192129629</v>
      </c>
      <c r="U1085">
        <f t="shared" si="118"/>
        <v>60</v>
      </c>
    </row>
    <row r="1086" spans="1:21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41829.703749999993</v>
      </c>
      <c r="T1086" s="9">
        <f t="shared" si="117"/>
        <v>41859.703749999993</v>
      </c>
      <c r="U1086">
        <f t="shared" si="118"/>
        <v>30</v>
      </c>
    </row>
    <row r="1087" spans="1:21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42413.462673611109</v>
      </c>
      <c r="T1087" s="9">
        <f t="shared" si="117"/>
        <v>42443.421006944445</v>
      </c>
      <c r="U1087">
        <f t="shared" si="118"/>
        <v>29.958333333335759</v>
      </c>
    </row>
    <row r="1088" spans="1:21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41845.658460648148</v>
      </c>
      <c r="T1088" s="9">
        <f t="shared" si="117"/>
        <v>41875.658460648148</v>
      </c>
      <c r="U1088">
        <f t="shared" si="118"/>
        <v>30</v>
      </c>
    </row>
    <row r="1089" spans="1:21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41775.505636574067</v>
      </c>
      <c r="T1089" s="9">
        <f t="shared" si="117"/>
        <v>41805.505636574067</v>
      </c>
      <c r="U1089">
        <f t="shared" si="118"/>
        <v>30</v>
      </c>
    </row>
    <row r="1090" spans="1:21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41723.591053240736</v>
      </c>
      <c r="T1090" s="9">
        <f t="shared" si="117"/>
        <v>41753.591053240736</v>
      </c>
      <c r="U1090">
        <f t="shared" si="118"/>
        <v>30</v>
      </c>
    </row>
    <row r="1091" spans="1:21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>
        <f t="shared" ref="P1091:P1154" si="120">E1091/L1091</f>
        <v>23.959183673469386</v>
      </c>
      <c r="Q1091" t="str">
        <f t="shared" ref="Q1091:Q1154" si="121">LEFT(N1091,FIND("/",N1091,1)-1)</f>
        <v>games</v>
      </c>
      <c r="R1091" t="str">
        <f t="shared" ref="R1091:R1154" si="122">RIGHT(N1091,LEN(N1091)-(FIND("/",N1091,1)))</f>
        <v>video games</v>
      </c>
      <c r="S1091" s="9">
        <f t="shared" ref="S1091:S1154" si="123">(J1091/86400)+25569+(-5/24)</f>
        <v>42150.981192129628</v>
      </c>
      <c r="T1091" s="9">
        <f t="shared" ref="T1091:T1154" si="124">(I1091/86400)+25569+(-5/24)</f>
        <v>42180.981192129628</v>
      </c>
      <c r="U1091">
        <f t="shared" ref="U1091:U1154" si="125">T1091-S1091</f>
        <v>30</v>
      </c>
    </row>
    <row r="1092" spans="1:21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42122.977465277778</v>
      </c>
      <c r="T1092" s="9">
        <f t="shared" si="124"/>
        <v>42152.977465277778</v>
      </c>
      <c r="U1092">
        <f t="shared" si="125"/>
        <v>30</v>
      </c>
    </row>
    <row r="1093" spans="1:21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42440.611944444441</v>
      </c>
      <c r="T1093" s="9">
        <f t="shared" si="124"/>
        <v>42470.570277777777</v>
      </c>
      <c r="U1093">
        <f t="shared" si="125"/>
        <v>29.958333333335759</v>
      </c>
    </row>
    <row r="1094" spans="1:21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41249.817569444444</v>
      </c>
      <c r="T1094" s="9">
        <f t="shared" si="124"/>
        <v>41279.817569444444</v>
      </c>
      <c r="U1094">
        <f t="shared" si="125"/>
        <v>30</v>
      </c>
    </row>
    <row r="1095" spans="1:21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42396.765474537031</v>
      </c>
      <c r="T1095" s="9">
        <f t="shared" si="124"/>
        <v>42411.765474537031</v>
      </c>
      <c r="U1095">
        <f t="shared" si="125"/>
        <v>15</v>
      </c>
    </row>
    <row r="1096" spans="1:21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40795.505011574074</v>
      </c>
      <c r="T1096" s="9">
        <f t="shared" si="124"/>
        <v>40825.505011574074</v>
      </c>
      <c r="U1096">
        <f t="shared" si="125"/>
        <v>30</v>
      </c>
    </row>
    <row r="1097" spans="1:21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41486.328935185185</v>
      </c>
      <c r="T1097" s="9">
        <f t="shared" si="124"/>
        <v>41516.328935185185</v>
      </c>
      <c r="U1097">
        <f t="shared" si="125"/>
        <v>30</v>
      </c>
    </row>
    <row r="1098" spans="1:21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41885.309652777774</v>
      </c>
      <c r="T1098" s="9">
        <f t="shared" si="124"/>
        <v>41915.9375</v>
      </c>
      <c r="U1098">
        <f t="shared" si="125"/>
        <v>30.627847222225682</v>
      </c>
    </row>
    <row r="1099" spans="1:21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41660.584224537037</v>
      </c>
      <c r="T1099" s="9">
        <f t="shared" si="124"/>
        <v>41700.584224537037</v>
      </c>
      <c r="U1099">
        <f t="shared" si="125"/>
        <v>40</v>
      </c>
    </row>
    <row r="1100" spans="1:21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41712.554340277777</v>
      </c>
      <c r="T1100" s="9">
        <f t="shared" si="124"/>
        <v>41742.554340277777</v>
      </c>
      <c r="U1100">
        <f t="shared" si="125"/>
        <v>30</v>
      </c>
    </row>
    <row r="1101" spans="1:21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42107.628101851849</v>
      </c>
      <c r="T1101" s="9">
        <f t="shared" si="124"/>
        <v>42137.628101851849</v>
      </c>
      <c r="U1101">
        <f t="shared" si="125"/>
        <v>30</v>
      </c>
    </row>
    <row r="1102" spans="1:21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42383.902442129627</v>
      </c>
      <c r="T1102" s="9">
        <f t="shared" si="124"/>
        <v>42413.902442129627</v>
      </c>
      <c r="U1102">
        <f t="shared" si="125"/>
        <v>30</v>
      </c>
    </row>
    <row r="1103" spans="1:21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42538.564097222225</v>
      </c>
      <c r="T1103" s="9">
        <f t="shared" si="124"/>
        <v>42565.549999999996</v>
      </c>
      <c r="U1103">
        <f t="shared" si="125"/>
        <v>26.985902777771116</v>
      </c>
    </row>
    <row r="1104" spans="1:21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41576.837094907409</v>
      </c>
      <c r="T1104" s="9">
        <f t="shared" si="124"/>
        <v>41617.040972222218</v>
      </c>
      <c r="U1104">
        <f t="shared" si="125"/>
        <v>40.203877314808778</v>
      </c>
    </row>
    <row r="1105" spans="1:21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42479.013773148145</v>
      </c>
      <c r="T1105" s="9">
        <f t="shared" si="124"/>
        <v>42539.013773148145</v>
      </c>
      <c r="U1105">
        <f t="shared" si="125"/>
        <v>60</v>
      </c>
    </row>
    <row r="1106" spans="1:21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41771.201631944445</v>
      </c>
      <c r="T1106" s="9">
        <f t="shared" si="124"/>
        <v>41801.201631944445</v>
      </c>
      <c r="U1106">
        <f t="shared" si="125"/>
        <v>30</v>
      </c>
    </row>
    <row r="1107" spans="1:21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41691.927395833329</v>
      </c>
      <c r="T1107" s="9">
        <f t="shared" si="124"/>
        <v>41721.885729166665</v>
      </c>
      <c r="U1107">
        <f t="shared" si="125"/>
        <v>29.958333333335759</v>
      </c>
    </row>
    <row r="1108" spans="1:21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40973.532118055555</v>
      </c>
      <c r="T1108" s="9">
        <f t="shared" si="124"/>
        <v>41003.490451388883</v>
      </c>
      <c r="U1108">
        <f t="shared" si="125"/>
        <v>29.958333333328483</v>
      </c>
    </row>
    <row r="1109" spans="1:21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41813.653055555551</v>
      </c>
      <c r="T1109" s="9">
        <f t="shared" si="124"/>
        <v>41843.653055555551</v>
      </c>
      <c r="U1109">
        <f t="shared" si="125"/>
        <v>30</v>
      </c>
    </row>
    <row r="1110" spans="1:21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40952.42864583333</v>
      </c>
      <c r="T1110" s="9">
        <f t="shared" si="124"/>
        <v>41012.386979166666</v>
      </c>
      <c r="U1110">
        <f t="shared" si="125"/>
        <v>59.958333333335759</v>
      </c>
    </row>
    <row r="1111" spans="1:21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42662.543865740743</v>
      </c>
      <c r="T1111" s="9">
        <f t="shared" si="124"/>
        <v>42692.5855324074</v>
      </c>
      <c r="U1111">
        <f t="shared" si="125"/>
        <v>30.041666666656965</v>
      </c>
    </row>
    <row r="1112" spans="1:21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41220.72479166666</v>
      </c>
      <c r="T1112" s="9">
        <f t="shared" si="124"/>
        <v>41250.72479166666</v>
      </c>
      <c r="U1112">
        <f t="shared" si="125"/>
        <v>30</v>
      </c>
    </row>
    <row r="1113" spans="1:21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42346.995254629626</v>
      </c>
      <c r="T1113" s="9">
        <f t="shared" si="124"/>
        <v>42376.995254629626</v>
      </c>
      <c r="U1113">
        <f t="shared" si="125"/>
        <v>30</v>
      </c>
    </row>
    <row r="1114" spans="1:21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41963.551053240742</v>
      </c>
      <c r="T1114" s="9">
        <f t="shared" si="124"/>
        <v>42023.145833333336</v>
      </c>
      <c r="U1114">
        <f t="shared" si="125"/>
        <v>59.594780092593282</v>
      </c>
    </row>
    <row r="1115" spans="1:21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41835.768749999996</v>
      </c>
      <c r="T1115" s="9">
        <f t="shared" si="124"/>
        <v>41865.768749999996</v>
      </c>
      <c r="U1115">
        <f t="shared" si="125"/>
        <v>30</v>
      </c>
    </row>
    <row r="1116" spans="1:21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41526.13758101852</v>
      </c>
      <c r="T1116" s="9">
        <f t="shared" si="124"/>
        <v>41556.13758101852</v>
      </c>
      <c r="U1116">
        <f t="shared" si="125"/>
        <v>30</v>
      </c>
    </row>
    <row r="1117" spans="1:21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42429.487210648142</v>
      </c>
      <c r="T1117" s="9">
        <f t="shared" si="124"/>
        <v>42459.445543981477</v>
      </c>
      <c r="U1117">
        <f t="shared" si="125"/>
        <v>29.958333333335759</v>
      </c>
    </row>
    <row r="1118" spans="1:21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41009.638981481483</v>
      </c>
      <c r="T1118" s="9">
        <f t="shared" si="124"/>
        <v>41069.638981481483</v>
      </c>
      <c r="U1118">
        <f t="shared" si="125"/>
        <v>60</v>
      </c>
    </row>
    <row r="1119" spans="1:21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42333.390196759261</v>
      </c>
      <c r="T1119" s="9">
        <f t="shared" si="124"/>
        <v>42363.390196759261</v>
      </c>
      <c r="U1119">
        <f t="shared" si="125"/>
        <v>30</v>
      </c>
    </row>
    <row r="1120" spans="1:21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41703.958090277774</v>
      </c>
      <c r="T1120" s="9">
        <f t="shared" si="124"/>
        <v>41733.91642361111</v>
      </c>
      <c r="U1120">
        <f t="shared" si="125"/>
        <v>29.958333333335759</v>
      </c>
    </row>
    <row r="1121" spans="1:21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41722.584074074075</v>
      </c>
      <c r="T1121" s="9">
        <f t="shared" si="124"/>
        <v>41735.584074074075</v>
      </c>
      <c r="U1121">
        <f t="shared" si="125"/>
        <v>13</v>
      </c>
    </row>
    <row r="1122" spans="1:21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40799.664351851847</v>
      </c>
      <c r="T1122" s="9">
        <f t="shared" si="124"/>
        <v>40844.664351851847</v>
      </c>
      <c r="U1122">
        <f t="shared" si="125"/>
        <v>45</v>
      </c>
    </row>
    <row r="1123" spans="1:21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42412.72587962963</v>
      </c>
      <c r="T1123" s="9">
        <f t="shared" si="124"/>
        <v>42442.684212962959</v>
      </c>
      <c r="U1123">
        <f t="shared" si="125"/>
        <v>29.958333333328483</v>
      </c>
    </row>
    <row r="1124" spans="1:21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41410.495659722219</v>
      </c>
      <c r="T1124" s="9">
        <f t="shared" si="124"/>
        <v>41424.495659722219</v>
      </c>
      <c r="U1124">
        <f t="shared" si="125"/>
        <v>14</v>
      </c>
    </row>
    <row r="1125" spans="1:21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41718.315370370365</v>
      </c>
      <c r="T1125" s="9">
        <f t="shared" si="124"/>
        <v>41748.315370370365</v>
      </c>
      <c r="U1125">
        <f t="shared" si="125"/>
        <v>30</v>
      </c>
    </row>
    <row r="1126" spans="1:21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42094.458923611113</v>
      </c>
      <c r="T1126" s="9">
        <f t="shared" si="124"/>
        <v>42124.458923611113</v>
      </c>
      <c r="U1126">
        <f t="shared" si="125"/>
        <v>30</v>
      </c>
    </row>
    <row r="1127" spans="1:21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42212.415856481479</v>
      </c>
      <c r="T1127" s="9">
        <f t="shared" si="124"/>
        <v>42272.415856481479</v>
      </c>
      <c r="U1127">
        <f t="shared" si="125"/>
        <v>60</v>
      </c>
    </row>
    <row r="1128" spans="1:21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42535.119143518517</v>
      </c>
      <c r="T1128" s="9">
        <f t="shared" si="124"/>
        <v>42565.119143518517</v>
      </c>
      <c r="U1128">
        <f t="shared" si="125"/>
        <v>30</v>
      </c>
    </row>
    <row r="1129" spans="1:21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41926.645833333328</v>
      </c>
      <c r="T1129" s="9">
        <f t="shared" si="124"/>
        <v>41957.687499999993</v>
      </c>
      <c r="U1129">
        <f t="shared" si="125"/>
        <v>31.041666666664241</v>
      </c>
    </row>
    <row r="1130" spans="1:21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41828.441168981481</v>
      </c>
      <c r="T1130" s="9">
        <f t="shared" si="124"/>
        <v>41858.441168981481</v>
      </c>
      <c r="U1130">
        <f t="shared" si="125"/>
        <v>30</v>
      </c>
    </row>
    <row r="1131" spans="1:21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42496.056631944441</v>
      </c>
      <c r="T1131" s="9">
        <f t="shared" si="124"/>
        <v>42526.056631944441</v>
      </c>
      <c r="U1131">
        <f t="shared" si="125"/>
        <v>30</v>
      </c>
    </row>
    <row r="1132" spans="1:21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41908.788194444445</v>
      </c>
      <c r="T1132" s="9">
        <f t="shared" si="124"/>
        <v>41968.829861111109</v>
      </c>
      <c r="U1132">
        <f t="shared" si="125"/>
        <v>60.041666666664241</v>
      </c>
    </row>
    <row r="1133" spans="1:21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42332.699861111112</v>
      </c>
      <c r="T1133" s="9">
        <f t="shared" si="124"/>
        <v>42362.699861111112</v>
      </c>
      <c r="U1133">
        <f t="shared" si="125"/>
        <v>30</v>
      </c>
    </row>
    <row r="1134" spans="1:21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42705.907071759262</v>
      </c>
      <c r="T1134" s="9">
        <f t="shared" si="124"/>
        <v>42735.907071759262</v>
      </c>
      <c r="U1134">
        <f t="shared" si="125"/>
        <v>30</v>
      </c>
    </row>
    <row r="1135" spans="1:21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41821.198854166665</v>
      </c>
      <c r="T1135" s="9">
        <f t="shared" si="124"/>
        <v>41851.198854166665</v>
      </c>
      <c r="U1135">
        <f t="shared" si="125"/>
        <v>30</v>
      </c>
    </row>
    <row r="1136" spans="1:21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41958.07671296296</v>
      </c>
      <c r="T1136" s="9">
        <f t="shared" si="124"/>
        <v>41971.981249999997</v>
      </c>
      <c r="U1136">
        <f t="shared" si="125"/>
        <v>13.904537037036789</v>
      </c>
    </row>
    <row r="1137" spans="1:21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42558.781180555554</v>
      </c>
      <c r="T1137" s="9">
        <f t="shared" si="124"/>
        <v>42588.781180555554</v>
      </c>
      <c r="U1137">
        <f t="shared" si="125"/>
        <v>30</v>
      </c>
    </row>
    <row r="1138" spans="1:21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42327.46329861111</v>
      </c>
      <c r="T1138" s="9">
        <f t="shared" si="124"/>
        <v>42357.46329861111</v>
      </c>
      <c r="U1138">
        <f t="shared" si="125"/>
        <v>30</v>
      </c>
    </row>
    <row r="1139" spans="1:21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42453.611354166664</v>
      </c>
      <c r="T1139" s="9">
        <f t="shared" si="124"/>
        <v>42483.611354166664</v>
      </c>
      <c r="U1139">
        <f t="shared" si="125"/>
        <v>30</v>
      </c>
    </row>
    <row r="1140" spans="1:21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42736.698275462964</v>
      </c>
      <c r="T1140" s="9">
        <f t="shared" si="124"/>
        <v>42756.698275462964</v>
      </c>
      <c r="U1140">
        <f t="shared" si="125"/>
        <v>20</v>
      </c>
    </row>
    <row r="1141" spans="1:21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41975.139189814814</v>
      </c>
      <c r="T1141" s="9">
        <f t="shared" si="124"/>
        <v>42005.139189814814</v>
      </c>
      <c r="U1141">
        <f t="shared" si="125"/>
        <v>30</v>
      </c>
    </row>
    <row r="1142" spans="1:21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42192.253715277773</v>
      </c>
      <c r="T1142" s="9">
        <f t="shared" si="124"/>
        <v>42222.253715277773</v>
      </c>
      <c r="U1142">
        <f t="shared" si="125"/>
        <v>30</v>
      </c>
    </row>
    <row r="1143" spans="1:21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42164.491319444445</v>
      </c>
      <c r="T1143" s="9">
        <f t="shared" si="124"/>
        <v>42194.491319444445</v>
      </c>
      <c r="U1143">
        <f t="shared" si="125"/>
        <v>30</v>
      </c>
    </row>
    <row r="1144" spans="1:21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42021.797766203701</v>
      </c>
      <c r="T1144" s="9">
        <f t="shared" si="124"/>
        <v>42051.797766203701</v>
      </c>
      <c r="U1144">
        <f t="shared" si="125"/>
        <v>30</v>
      </c>
    </row>
    <row r="1145" spans="1:21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42324.985254629624</v>
      </c>
      <c r="T1145" s="9">
        <f t="shared" si="124"/>
        <v>42354.985254629624</v>
      </c>
      <c r="U1145">
        <f t="shared" si="125"/>
        <v>30</v>
      </c>
    </row>
    <row r="1146" spans="1:21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42092.973611111105</v>
      </c>
      <c r="T1146" s="9">
        <f t="shared" si="124"/>
        <v>42122.973611111105</v>
      </c>
      <c r="U1146">
        <f t="shared" si="125"/>
        <v>30</v>
      </c>
    </row>
    <row r="1147" spans="1:21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41854.539259259254</v>
      </c>
      <c r="T1147" s="9">
        <f t="shared" si="124"/>
        <v>41914.539259259254</v>
      </c>
      <c r="U1147">
        <f t="shared" si="125"/>
        <v>60</v>
      </c>
    </row>
    <row r="1148" spans="1:21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41723.745057870365</v>
      </c>
      <c r="T1148" s="9">
        <f t="shared" si="124"/>
        <v>41761.745057870365</v>
      </c>
      <c r="U1148">
        <f t="shared" si="125"/>
        <v>38</v>
      </c>
    </row>
    <row r="1149" spans="1:21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41871.763692129629</v>
      </c>
      <c r="T1149" s="9">
        <f t="shared" si="124"/>
        <v>41931.763692129629</v>
      </c>
      <c r="U1149">
        <f t="shared" si="125"/>
        <v>60</v>
      </c>
    </row>
    <row r="1150" spans="1:21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42674.962743055548</v>
      </c>
      <c r="T1150" s="9">
        <f t="shared" si="124"/>
        <v>42705.00440972222</v>
      </c>
      <c r="U1150">
        <f t="shared" si="125"/>
        <v>30.041666666671517</v>
      </c>
    </row>
    <row r="1151" spans="1:21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42507.501921296294</v>
      </c>
      <c r="T1151" s="9">
        <f t="shared" si="124"/>
        <v>42537.501921296294</v>
      </c>
      <c r="U1151">
        <f t="shared" si="125"/>
        <v>30</v>
      </c>
    </row>
    <row r="1152" spans="1:21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42317.74623842592</v>
      </c>
      <c r="T1152" s="9">
        <f t="shared" si="124"/>
        <v>42377.74623842592</v>
      </c>
      <c r="U1152">
        <f t="shared" si="125"/>
        <v>60</v>
      </c>
    </row>
    <row r="1153" spans="1:21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42223.894247685188</v>
      </c>
      <c r="T1153" s="9">
        <f t="shared" si="124"/>
        <v>42253.894247685188</v>
      </c>
      <c r="U1153">
        <f t="shared" si="125"/>
        <v>30</v>
      </c>
    </row>
    <row r="1154" spans="1:21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42109.501296296294</v>
      </c>
      <c r="T1154" s="9">
        <f t="shared" si="124"/>
        <v>42139.501296296294</v>
      </c>
      <c r="U1154">
        <f t="shared" si="125"/>
        <v>30</v>
      </c>
    </row>
    <row r="1155" spans="1:21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>
        <f t="shared" ref="P1155:P1218" si="127">E1155/L1155</f>
        <v>50</v>
      </c>
      <c r="Q1155" t="str">
        <f t="shared" ref="Q1155:Q1218" si="128">LEFT(N1155,FIND("/",N1155,1)-1)</f>
        <v>food</v>
      </c>
      <c r="R1155" t="str">
        <f t="shared" ref="R1155:R1218" si="129">RIGHT(N1155,LEN(N1155)-(FIND("/",N1155,1)))</f>
        <v>food trucks</v>
      </c>
      <c r="S1155" s="9">
        <f t="shared" ref="S1155:S1218" si="130">(J1155/86400)+25569+(-5/24)</f>
        <v>42143.505844907406</v>
      </c>
      <c r="T1155" s="9">
        <f t="shared" ref="T1155:T1218" si="131">(I1155/86400)+25569+(-5/24)</f>
        <v>42173.505844907406</v>
      </c>
      <c r="U1155">
        <f t="shared" ref="U1155:U1218" si="132">T1155-S1155</f>
        <v>30</v>
      </c>
    </row>
    <row r="1156" spans="1:21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42222.900532407402</v>
      </c>
      <c r="T1156" s="9">
        <f t="shared" si="131"/>
        <v>42252.900532407402</v>
      </c>
      <c r="U1156">
        <f t="shared" si="132"/>
        <v>30</v>
      </c>
    </row>
    <row r="1157" spans="1:21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41835.555648148147</v>
      </c>
      <c r="T1157" s="9">
        <f t="shared" si="131"/>
        <v>41865.555648148147</v>
      </c>
      <c r="U1157">
        <f t="shared" si="132"/>
        <v>30</v>
      </c>
    </row>
    <row r="1158" spans="1:21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42028.862986111104</v>
      </c>
      <c r="T1158" s="9">
        <f t="shared" si="131"/>
        <v>42058.862986111104</v>
      </c>
      <c r="U1158">
        <f t="shared" si="132"/>
        <v>30</v>
      </c>
    </row>
    <row r="1159" spans="1:21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41918.419907407406</v>
      </c>
      <c r="T1159" s="9">
        <f t="shared" si="131"/>
        <v>41978.46157407407</v>
      </c>
      <c r="U1159">
        <f t="shared" si="132"/>
        <v>60.041666666664241</v>
      </c>
    </row>
    <row r="1160" spans="1:21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41951.883425925924</v>
      </c>
      <c r="T1160" s="9">
        <f t="shared" si="131"/>
        <v>41981.883425925924</v>
      </c>
      <c r="U1160">
        <f t="shared" si="132"/>
        <v>30</v>
      </c>
    </row>
    <row r="1161" spans="1:21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42154.518113425926</v>
      </c>
      <c r="T1161" s="9">
        <f t="shared" si="131"/>
        <v>42185.447916666664</v>
      </c>
      <c r="U1161">
        <f t="shared" si="132"/>
        <v>30.929803240738693</v>
      </c>
    </row>
    <row r="1162" spans="1:21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42060.946597222217</v>
      </c>
      <c r="T1162" s="9">
        <f t="shared" si="131"/>
        <v>42090.904930555553</v>
      </c>
      <c r="U1162">
        <f t="shared" si="132"/>
        <v>29.958333333335759</v>
      </c>
    </row>
    <row r="1163" spans="1:21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42122.421168981477</v>
      </c>
      <c r="T1163" s="9">
        <f t="shared" si="131"/>
        <v>42143.421168981477</v>
      </c>
      <c r="U1163">
        <f t="shared" si="132"/>
        <v>21</v>
      </c>
    </row>
    <row r="1164" spans="1:21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41876.475277777776</v>
      </c>
      <c r="T1164" s="9">
        <f t="shared" si="131"/>
        <v>41907.475277777776</v>
      </c>
      <c r="U1164">
        <f t="shared" si="132"/>
        <v>31</v>
      </c>
    </row>
    <row r="1165" spans="1:21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41830.515277777777</v>
      </c>
      <c r="T1165" s="9">
        <f t="shared" si="131"/>
        <v>41860.515277777777</v>
      </c>
      <c r="U1165">
        <f t="shared" si="132"/>
        <v>30</v>
      </c>
    </row>
    <row r="1166" spans="1:21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42509.51599537037</v>
      </c>
      <c r="T1166" s="9">
        <f t="shared" si="131"/>
        <v>42539.51599537037</v>
      </c>
      <c r="U1166">
        <f t="shared" si="132"/>
        <v>30</v>
      </c>
    </row>
    <row r="1167" spans="1:21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41792.00613425926</v>
      </c>
      <c r="T1167" s="9">
        <f t="shared" si="131"/>
        <v>41826.00613425926</v>
      </c>
      <c r="U1167">
        <f t="shared" si="132"/>
        <v>34</v>
      </c>
    </row>
    <row r="1168" spans="1:21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42150.277106481481</v>
      </c>
      <c r="T1168" s="9">
        <f t="shared" si="131"/>
        <v>42180.958333333336</v>
      </c>
      <c r="U1168">
        <f t="shared" si="132"/>
        <v>30.681226851855172</v>
      </c>
    </row>
    <row r="1169" spans="1:21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41863.526562499996</v>
      </c>
      <c r="T1169" s="9">
        <f t="shared" si="131"/>
        <v>41894.526562499996</v>
      </c>
      <c r="U1169">
        <f t="shared" si="132"/>
        <v>31</v>
      </c>
    </row>
    <row r="1170" spans="1:21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42604.845659722218</v>
      </c>
      <c r="T1170" s="9">
        <f t="shared" si="131"/>
        <v>42634.845659722218</v>
      </c>
      <c r="U1170">
        <f t="shared" si="132"/>
        <v>30</v>
      </c>
    </row>
    <row r="1171" spans="1:21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42027.145405092589</v>
      </c>
      <c r="T1171" s="9">
        <f t="shared" si="131"/>
        <v>42057.145405092589</v>
      </c>
      <c r="U1171">
        <f t="shared" si="132"/>
        <v>30</v>
      </c>
    </row>
    <row r="1172" spans="1:21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42124.684849537036</v>
      </c>
      <c r="T1172" s="9">
        <f t="shared" si="131"/>
        <v>42154.684849537036</v>
      </c>
      <c r="U1172">
        <f t="shared" si="132"/>
        <v>30</v>
      </c>
    </row>
    <row r="1173" spans="1:21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41938.596377314811</v>
      </c>
      <c r="T1173" s="9">
        <f t="shared" si="131"/>
        <v>41956.638043981475</v>
      </c>
      <c r="U1173">
        <f t="shared" si="132"/>
        <v>18.041666666664241</v>
      </c>
    </row>
    <row r="1174" spans="1:21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41841.473981481475</v>
      </c>
      <c r="T1174" s="9">
        <f t="shared" si="131"/>
        <v>41871.473981481475</v>
      </c>
      <c r="U1174">
        <f t="shared" si="132"/>
        <v>30</v>
      </c>
    </row>
    <row r="1175" spans="1:21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42183.97751157407</v>
      </c>
      <c r="T1175" s="9">
        <f t="shared" si="131"/>
        <v>42218.97751157407</v>
      </c>
      <c r="U1175">
        <f t="shared" si="132"/>
        <v>35</v>
      </c>
    </row>
    <row r="1176" spans="1:21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42468.633414351854</v>
      </c>
      <c r="T1176" s="9">
        <f t="shared" si="131"/>
        <v>42498.633414351854</v>
      </c>
      <c r="U1176">
        <f t="shared" si="132"/>
        <v>30</v>
      </c>
    </row>
    <row r="1177" spans="1:21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42170.520127314812</v>
      </c>
      <c r="T1177" s="9">
        <f t="shared" si="131"/>
        <v>42200.520127314812</v>
      </c>
      <c r="U1177">
        <f t="shared" si="132"/>
        <v>30</v>
      </c>
    </row>
    <row r="1178" spans="1:21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42745.811319444438</v>
      </c>
      <c r="T1178" s="9">
        <f t="shared" si="131"/>
        <v>42800.333333333336</v>
      </c>
      <c r="U1178">
        <f t="shared" si="132"/>
        <v>54.522013888898073</v>
      </c>
    </row>
    <row r="1179" spans="1:21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41897.452499999999</v>
      </c>
      <c r="T1179" s="9">
        <f t="shared" si="131"/>
        <v>41927.452499999999</v>
      </c>
      <c r="U1179">
        <f t="shared" si="132"/>
        <v>30</v>
      </c>
    </row>
    <row r="1180" spans="1:21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41837.69736111111</v>
      </c>
      <c r="T1180" s="9">
        <f t="shared" si="131"/>
        <v>41867.69736111111</v>
      </c>
      <c r="U1180">
        <f t="shared" si="132"/>
        <v>30</v>
      </c>
    </row>
    <row r="1181" spans="1:21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42275.511886574073</v>
      </c>
      <c r="T1181" s="9">
        <f t="shared" si="131"/>
        <v>42305.511886574073</v>
      </c>
      <c r="U1181">
        <f t="shared" si="132"/>
        <v>30</v>
      </c>
    </row>
    <row r="1182" spans="1:21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41781.598541666666</v>
      </c>
      <c r="T1182" s="9">
        <f t="shared" si="131"/>
        <v>41818.598541666666</v>
      </c>
      <c r="U1182">
        <f t="shared" si="132"/>
        <v>37</v>
      </c>
    </row>
    <row r="1183" spans="1:21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42034.131030092591</v>
      </c>
      <c r="T1183" s="9">
        <f t="shared" si="131"/>
        <v>42064.131030092591</v>
      </c>
      <c r="U1183">
        <f t="shared" si="132"/>
        <v>30</v>
      </c>
    </row>
    <row r="1184" spans="1:21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42728.619074074071</v>
      </c>
      <c r="T1184" s="9">
        <f t="shared" si="131"/>
        <v>42747.487499999996</v>
      </c>
      <c r="U1184">
        <f t="shared" si="132"/>
        <v>18.868425925924385</v>
      </c>
    </row>
    <row r="1185" spans="1:21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42656.653043981474</v>
      </c>
      <c r="T1185" s="9">
        <f t="shared" si="131"/>
        <v>42675.957638888889</v>
      </c>
      <c r="U1185">
        <f t="shared" si="132"/>
        <v>19.304594907414867</v>
      </c>
    </row>
    <row r="1186" spans="1:21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42741.391331018516</v>
      </c>
      <c r="T1186" s="9">
        <f t="shared" si="131"/>
        <v>42772.391331018516</v>
      </c>
      <c r="U1186">
        <f t="shared" si="132"/>
        <v>31</v>
      </c>
    </row>
    <row r="1187" spans="1:21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42130.656817129631</v>
      </c>
      <c r="T1187" s="9">
        <f t="shared" si="131"/>
        <v>42162.958333333336</v>
      </c>
      <c r="U1187">
        <f t="shared" si="132"/>
        <v>32.301516203704523</v>
      </c>
    </row>
    <row r="1188" spans="1:21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42123.655034722215</v>
      </c>
      <c r="T1188" s="9">
        <f t="shared" si="131"/>
        <v>42156.737499999996</v>
      </c>
      <c r="U1188">
        <f t="shared" si="132"/>
        <v>33.082465277781012</v>
      </c>
    </row>
    <row r="1189" spans="1:21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42109.686608796292</v>
      </c>
      <c r="T1189" s="9">
        <f t="shared" si="131"/>
        <v>42141.541666666664</v>
      </c>
      <c r="U1189">
        <f t="shared" si="132"/>
        <v>31.855057870372548</v>
      </c>
    </row>
    <row r="1190" spans="1:21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42711.492361111108</v>
      </c>
      <c r="T1190" s="9">
        <f t="shared" si="131"/>
        <v>42732.492361111108</v>
      </c>
      <c r="U1190">
        <f t="shared" si="132"/>
        <v>21</v>
      </c>
    </row>
    <row r="1191" spans="1:21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42529.770775462959</v>
      </c>
      <c r="T1191" s="9">
        <f t="shared" si="131"/>
        <v>42550.770775462959</v>
      </c>
      <c r="U1191">
        <f t="shared" si="132"/>
        <v>21</v>
      </c>
    </row>
    <row r="1192" spans="1:21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41852.457465277774</v>
      </c>
      <c r="T1192" s="9">
        <f t="shared" si="131"/>
        <v>41882.457465277774</v>
      </c>
      <c r="U1192">
        <f t="shared" si="132"/>
        <v>30</v>
      </c>
    </row>
    <row r="1193" spans="1:21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42419.395370370366</v>
      </c>
      <c r="T1193" s="9">
        <f t="shared" si="131"/>
        <v>42449.353703703702</v>
      </c>
      <c r="U1193">
        <f t="shared" si="132"/>
        <v>29.958333333335759</v>
      </c>
    </row>
    <row r="1194" spans="1:21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42747.298356481479</v>
      </c>
      <c r="T1194" s="9">
        <f t="shared" si="131"/>
        <v>42777.298356481479</v>
      </c>
      <c r="U1194">
        <f t="shared" si="132"/>
        <v>30</v>
      </c>
    </row>
    <row r="1195" spans="1:21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42409.567743055552</v>
      </c>
      <c r="T1195" s="9">
        <f t="shared" si="131"/>
        <v>42469.526076388887</v>
      </c>
      <c r="U1195">
        <f t="shared" si="132"/>
        <v>59.958333333335759</v>
      </c>
    </row>
    <row r="1196" spans="1:21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42072.27984953703</v>
      </c>
      <c r="T1196" s="9">
        <f t="shared" si="131"/>
        <v>42102.27984953703</v>
      </c>
      <c r="U1196">
        <f t="shared" si="132"/>
        <v>30</v>
      </c>
    </row>
    <row r="1197" spans="1:21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42298.139502314814</v>
      </c>
      <c r="T1197" s="9">
        <f t="shared" si="131"/>
        <v>42358.166666666664</v>
      </c>
      <c r="U1197">
        <f t="shared" si="132"/>
        <v>60.027164351849933</v>
      </c>
    </row>
    <row r="1198" spans="1:21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42326.610405092586</v>
      </c>
      <c r="T1198" s="9">
        <f t="shared" si="131"/>
        <v>42356.610405092586</v>
      </c>
      <c r="U1198">
        <f t="shared" si="132"/>
        <v>30</v>
      </c>
    </row>
    <row r="1199" spans="1:21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42503.456412037034</v>
      </c>
      <c r="T1199" s="9">
        <f t="shared" si="131"/>
        <v>42534.040972222218</v>
      </c>
      <c r="U1199">
        <f t="shared" si="132"/>
        <v>30.584560185183364</v>
      </c>
    </row>
    <row r="1200" spans="1:21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42333.410717592589</v>
      </c>
      <c r="T1200" s="9">
        <f t="shared" si="131"/>
        <v>42368.916666666664</v>
      </c>
      <c r="U1200">
        <f t="shared" si="132"/>
        <v>35.505949074075033</v>
      </c>
    </row>
    <row r="1201" spans="1:21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42161.562499999993</v>
      </c>
      <c r="T1201" s="9">
        <f t="shared" si="131"/>
        <v>42193.562499999993</v>
      </c>
      <c r="U1201">
        <f t="shared" si="132"/>
        <v>32</v>
      </c>
    </row>
    <row r="1202" spans="1:21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42089.269166666665</v>
      </c>
      <c r="T1202" s="9">
        <f t="shared" si="131"/>
        <v>42110.269166666665</v>
      </c>
      <c r="U1202">
        <f t="shared" si="132"/>
        <v>21</v>
      </c>
    </row>
    <row r="1203" spans="1:21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42536.398680555554</v>
      </c>
      <c r="T1203" s="9">
        <f t="shared" si="131"/>
        <v>42566.398680555554</v>
      </c>
      <c r="U1203">
        <f t="shared" si="132"/>
        <v>30</v>
      </c>
    </row>
    <row r="1204" spans="1:21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42152.08048611111</v>
      </c>
      <c r="T1204" s="9">
        <f t="shared" si="131"/>
        <v>42182.08048611111</v>
      </c>
      <c r="U1204">
        <f t="shared" si="132"/>
        <v>30</v>
      </c>
    </row>
    <row r="1205" spans="1:21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42125.4065625</v>
      </c>
      <c r="T1205" s="9">
        <f t="shared" si="131"/>
        <v>42155.4065625</v>
      </c>
      <c r="U1205">
        <f t="shared" si="132"/>
        <v>30</v>
      </c>
    </row>
    <row r="1206" spans="1:21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42297.539733796293</v>
      </c>
      <c r="T1206" s="9">
        <f t="shared" si="131"/>
        <v>42341.999999999993</v>
      </c>
      <c r="U1206">
        <f t="shared" si="132"/>
        <v>44.460266203699575</v>
      </c>
    </row>
    <row r="1207" spans="1:21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42138.298043981478</v>
      </c>
      <c r="T1207" s="9">
        <f t="shared" si="131"/>
        <v>42168.298043981478</v>
      </c>
      <c r="U1207">
        <f t="shared" si="132"/>
        <v>30</v>
      </c>
    </row>
    <row r="1208" spans="1:21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42772.567743055552</v>
      </c>
      <c r="T1208" s="9">
        <f t="shared" si="131"/>
        <v>42805.353472222218</v>
      </c>
      <c r="U1208">
        <f t="shared" si="132"/>
        <v>32.785729166665988</v>
      </c>
    </row>
    <row r="1209" spans="1:21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42430.221909722219</v>
      </c>
      <c r="T1209" s="9">
        <f t="shared" si="131"/>
        <v>42460.208333333336</v>
      </c>
      <c r="U1209">
        <f t="shared" si="132"/>
        <v>29.986423611117061</v>
      </c>
    </row>
    <row r="1210" spans="1:21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42423.500740740739</v>
      </c>
      <c r="T1210" s="9">
        <f t="shared" si="131"/>
        <v>42453.459074074075</v>
      </c>
      <c r="U1210">
        <f t="shared" si="132"/>
        <v>29.958333333335759</v>
      </c>
    </row>
    <row r="1211" spans="1:21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42761.637789351851</v>
      </c>
      <c r="T1211" s="9">
        <f t="shared" si="131"/>
        <v>42791.637789351851</v>
      </c>
      <c r="U1211">
        <f t="shared" si="132"/>
        <v>30</v>
      </c>
    </row>
    <row r="1212" spans="1:21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42132.733472222222</v>
      </c>
      <c r="T1212" s="9">
        <f t="shared" si="131"/>
        <v>42155.666666666664</v>
      </c>
      <c r="U1212">
        <f t="shared" si="132"/>
        <v>22.933194444442051</v>
      </c>
    </row>
    <row r="1213" spans="1:21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42515.658113425925</v>
      </c>
      <c r="T1213" s="9">
        <f t="shared" si="131"/>
        <v>42530.658113425925</v>
      </c>
      <c r="U1213">
        <f t="shared" si="132"/>
        <v>15</v>
      </c>
    </row>
    <row r="1214" spans="1:21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42318.741840277777</v>
      </c>
      <c r="T1214" s="9">
        <f t="shared" si="131"/>
        <v>42334.833333333336</v>
      </c>
      <c r="U1214">
        <f t="shared" si="132"/>
        <v>16.091493055559113</v>
      </c>
    </row>
    <row r="1215" spans="1:21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42731.547453703701</v>
      </c>
      <c r="T1215" s="9">
        <f t="shared" si="131"/>
        <v>42766.547453703701</v>
      </c>
      <c r="U1215">
        <f t="shared" si="132"/>
        <v>35</v>
      </c>
    </row>
    <row r="1216" spans="1:21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42104.632002314807</v>
      </c>
      <c r="T1216" s="9">
        <f t="shared" si="131"/>
        <v>42164.632002314807</v>
      </c>
      <c r="U1216">
        <f t="shared" si="132"/>
        <v>60</v>
      </c>
    </row>
    <row r="1217" spans="1:21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41759.714768518512</v>
      </c>
      <c r="T1217" s="9">
        <f t="shared" si="131"/>
        <v>41789.714768518512</v>
      </c>
      <c r="U1217">
        <f t="shared" si="132"/>
        <v>30</v>
      </c>
    </row>
    <row r="1218" spans="1:21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42247.408067129632</v>
      </c>
      <c r="T1218" s="9">
        <f t="shared" si="131"/>
        <v>42279.752083333333</v>
      </c>
      <c r="U1218">
        <f t="shared" si="132"/>
        <v>32.344016203700448</v>
      </c>
    </row>
    <row r="1219" spans="1:21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>
        <f t="shared" ref="P1219:P1282" si="134">E1219/L1219</f>
        <v>148.57377049180329</v>
      </c>
      <c r="Q1219" t="str">
        <f t="shared" ref="Q1219:Q1282" si="135">LEFT(N1219,FIND("/",N1219,1)-1)</f>
        <v>photography</v>
      </c>
      <c r="R1219" t="str">
        <f t="shared" ref="R1219:R1282" si="136">RIGHT(N1219,LEN(N1219)-(FIND("/",N1219,1)))</f>
        <v>photobooks</v>
      </c>
      <c r="S1219" s="9">
        <f t="shared" ref="S1219:S1282" si="137">(J1219/86400)+25569+(-5/24)</f>
        <v>42535.6011574074</v>
      </c>
      <c r="T1219" s="9">
        <f t="shared" ref="T1219:T1282" si="138">(I1219/86400)+25569+(-5/24)</f>
        <v>42565.6011574074</v>
      </c>
      <c r="U1219">
        <f t="shared" ref="U1219:U1282" si="139">T1219-S1219</f>
        <v>30</v>
      </c>
    </row>
    <row r="1220" spans="1:21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42278.453703703701</v>
      </c>
      <c r="T1220" s="9">
        <f t="shared" si="138"/>
        <v>42308.916666666664</v>
      </c>
      <c r="U1220">
        <f t="shared" si="139"/>
        <v>30.462962962963502</v>
      </c>
    </row>
    <row r="1221" spans="1:21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42633.253622685188</v>
      </c>
      <c r="T1221" s="9">
        <f t="shared" si="138"/>
        <v>42663.253622685188</v>
      </c>
      <c r="U1221">
        <f t="shared" si="139"/>
        <v>30</v>
      </c>
    </row>
    <row r="1222" spans="1:21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42211.420277777775</v>
      </c>
      <c r="T1222" s="9">
        <f t="shared" si="138"/>
        <v>42241.420277777775</v>
      </c>
      <c r="U1222">
        <f t="shared" si="139"/>
        <v>30</v>
      </c>
    </row>
    <row r="1223" spans="1:21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42680.267222222225</v>
      </c>
      <c r="T1223" s="9">
        <f t="shared" si="138"/>
        <v>42707.791666666664</v>
      </c>
      <c r="U1223">
        <f t="shared" si="139"/>
        <v>27.524444444439723</v>
      </c>
    </row>
    <row r="1224" spans="1:21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42430.512118055551</v>
      </c>
      <c r="T1224" s="9">
        <f t="shared" si="138"/>
        <v>42460.958333333336</v>
      </c>
      <c r="U1224">
        <f t="shared" si="139"/>
        <v>30.446215277785086</v>
      </c>
    </row>
    <row r="1225" spans="1:21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42653.968854166662</v>
      </c>
      <c r="T1225" s="9">
        <f t="shared" si="138"/>
        <v>42684.010520833333</v>
      </c>
      <c r="U1225">
        <f t="shared" si="139"/>
        <v>30.041666666671517</v>
      </c>
    </row>
    <row r="1226" spans="1:21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41736.341458333329</v>
      </c>
      <c r="T1226" s="9">
        <f t="shared" si="138"/>
        <v>41796.341458333329</v>
      </c>
      <c r="U1226">
        <f t="shared" si="139"/>
        <v>60</v>
      </c>
    </row>
    <row r="1227" spans="1:21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41509.697662037033</v>
      </c>
      <c r="T1227" s="9">
        <f t="shared" si="138"/>
        <v>41569.697662037033</v>
      </c>
      <c r="U1227">
        <f t="shared" si="139"/>
        <v>60</v>
      </c>
    </row>
    <row r="1228" spans="1:21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41715.666446759256</v>
      </c>
      <c r="T1228" s="9">
        <f t="shared" si="138"/>
        <v>41749.833333333328</v>
      </c>
      <c r="U1228">
        <f t="shared" si="139"/>
        <v>34.166886574072123</v>
      </c>
    </row>
    <row r="1229" spans="1:21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41827.710833333331</v>
      </c>
      <c r="T1229" s="9">
        <f t="shared" si="138"/>
        <v>41858.083333333328</v>
      </c>
      <c r="U1229">
        <f t="shared" si="139"/>
        <v>30.372499999997672</v>
      </c>
    </row>
    <row r="1230" spans="1:21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40754.520925925921</v>
      </c>
      <c r="T1230" s="9">
        <f t="shared" si="138"/>
        <v>40814.520925925921</v>
      </c>
      <c r="U1230">
        <f t="shared" si="139"/>
        <v>60</v>
      </c>
    </row>
    <row r="1231" spans="1:21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40985.251469907402</v>
      </c>
      <c r="T1231" s="9">
        <f t="shared" si="138"/>
        <v>41015.458333333328</v>
      </c>
      <c r="U1231">
        <f t="shared" si="139"/>
        <v>30.206863425926713</v>
      </c>
    </row>
    <row r="1232" spans="1:21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40568.764236111107</v>
      </c>
      <c r="T1232" s="9">
        <f t="shared" si="138"/>
        <v>40598.764236111107</v>
      </c>
      <c r="U1232">
        <f t="shared" si="139"/>
        <v>30</v>
      </c>
    </row>
    <row r="1233" spans="1:21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42193.733425925922</v>
      </c>
      <c r="T1233" s="9">
        <f t="shared" si="138"/>
        <v>42243.833333333336</v>
      </c>
      <c r="U1233">
        <f t="shared" si="139"/>
        <v>50.099907407413411</v>
      </c>
    </row>
    <row r="1234" spans="1:21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41506.639699074069</v>
      </c>
      <c r="T1234" s="9">
        <f t="shared" si="138"/>
        <v>41553.639699074069</v>
      </c>
      <c r="U1234">
        <f t="shared" si="139"/>
        <v>47</v>
      </c>
    </row>
    <row r="1235" spans="1:21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40939.740439814814</v>
      </c>
      <c r="T1235" s="9">
        <f t="shared" si="138"/>
        <v>40960.740439814814</v>
      </c>
      <c r="U1235">
        <f t="shared" si="139"/>
        <v>21</v>
      </c>
    </row>
    <row r="1236" spans="1:21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42007.580347222225</v>
      </c>
      <c r="T1236" s="9">
        <f t="shared" si="138"/>
        <v>42037.580347222225</v>
      </c>
      <c r="U1236">
        <f t="shared" si="139"/>
        <v>30</v>
      </c>
    </row>
    <row r="1237" spans="1:21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41582.927071759259</v>
      </c>
      <c r="T1237" s="9">
        <f t="shared" si="138"/>
        <v>41622.927071759259</v>
      </c>
      <c r="U1237">
        <f t="shared" si="139"/>
        <v>40</v>
      </c>
    </row>
    <row r="1238" spans="1:21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41110.47180555555</v>
      </c>
      <c r="T1238" s="9">
        <f t="shared" si="138"/>
        <v>41118.458333333328</v>
      </c>
      <c r="U1238">
        <f t="shared" si="139"/>
        <v>7.9865277777789743</v>
      </c>
    </row>
    <row r="1239" spans="1:21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41125.074826388889</v>
      </c>
      <c r="T1239" s="9">
        <f t="shared" si="138"/>
        <v>41145.074826388889</v>
      </c>
      <c r="U1239">
        <f t="shared" si="139"/>
        <v>20</v>
      </c>
    </row>
    <row r="1240" spans="1:21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40731.402037037034</v>
      </c>
      <c r="T1240" s="9">
        <f t="shared" si="138"/>
        <v>40761.402037037034</v>
      </c>
      <c r="U1240">
        <f t="shared" si="139"/>
        <v>30</v>
      </c>
    </row>
    <row r="1241" spans="1:21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40883.754247685181</v>
      </c>
      <c r="T1241" s="9">
        <f t="shared" si="138"/>
        <v>40913.754247685181</v>
      </c>
      <c r="U1241">
        <f t="shared" si="139"/>
        <v>30</v>
      </c>
    </row>
    <row r="1242" spans="1:21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41408.831678240742</v>
      </c>
      <c r="T1242" s="9">
        <f t="shared" si="138"/>
        <v>41467.70208333333</v>
      </c>
      <c r="U1242">
        <f t="shared" si="139"/>
        <v>58.870405092588044</v>
      </c>
    </row>
    <row r="1243" spans="1:21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41923.629398148143</v>
      </c>
      <c r="T1243" s="9">
        <f t="shared" si="138"/>
        <v>41946.040972222218</v>
      </c>
      <c r="U1243">
        <f t="shared" si="139"/>
        <v>22.411574074074451</v>
      </c>
    </row>
    <row r="1244" spans="1:21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40781.957199074073</v>
      </c>
      <c r="T1244" s="9">
        <f t="shared" si="138"/>
        <v>40797.345833333333</v>
      </c>
      <c r="U1244">
        <f t="shared" si="139"/>
        <v>15.388634259259561</v>
      </c>
    </row>
    <row r="1245" spans="1:21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40671.670960648145</v>
      </c>
      <c r="T1245" s="9">
        <f t="shared" si="138"/>
        <v>40732.666666666664</v>
      </c>
      <c r="U1245">
        <f t="shared" si="139"/>
        <v>60.995706018518831</v>
      </c>
    </row>
    <row r="1246" spans="1:21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9">
        <f t="shared" si="137"/>
        <v>41355.617164351854</v>
      </c>
      <c r="T1246" s="9">
        <f t="shared" si="138"/>
        <v>41386.666666666664</v>
      </c>
      <c r="U1246">
        <f t="shared" si="139"/>
        <v>31.049502314810525</v>
      </c>
    </row>
    <row r="1247" spans="1:21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9">
        <f t="shared" si="137"/>
        <v>41774.391597222224</v>
      </c>
      <c r="T1247" s="9">
        <f t="shared" si="138"/>
        <v>41804.391597222224</v>
      </c>
      <c r="U1247">
        <f t="shared" si="139"/>
        <v>30</v>
      </c>
    </row>
    <row r="1248" spans="1:21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9">
        <f t="shared" si="137"/>
        <v>40837.835057870368</v>
      </c>
      <c r="T1248" s="9">
        <f t="shared" si="138"/>
        <v>40882.876724537033</v>
      </c>
      <c r="U1248">
        <f t="shared" si="139"/>
        <v>45.041666666664241</v>
      </c>
    </row>
    <row r="1249" spans="1:21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41370.083969907406</v>
      </c>
      <c r="T1249" s="9">
        <f t="shared" si="138"/>
        <v>41400.083969907406</v>
      </c>
      <c r="U1249">
        <f t="shared" si="139"/>
        <v>30</v>
      </c>
    </row>
    <row r="1250" spans="1:21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9">
        <f t="shared" si="137"/>
        <v>41767.448530092588</v>
      </c>
      <c r="T1250" s="9">
        <f t="shared" si="138"/>
        <v>41803.082638888889</v>
      </c>
      <c r="U1250">
        <f t="shared" si="139"/>
        <v>35.634108796301007</v>
      </c>
    </row>
    <row r="1251" spans="1:21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9">
        <f t="shared" si="137"/>
        <v>41067.532534722217</v>
      </c>
      <c r="T1251" s="9">
        <f t="shared" si="138"/>
        <v>41097.532534722217</v>
      </c>
      <c r="U1251">
        <f t="shared" si="139"/>
        <v>30</v>
      </c>
    </row>
    <row r="1252" spans="1:21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9">
        <f t="shared" si="137"/>
        <v>41843.434386574074</v>
      </c>
      <c r="T1252" s="9">
        <f t="shared" si="138"/>
        <v>41888.434386574074</v>
      </c>
      <c r="U1252">
        <f t="shared" si="139"/>
        <v>45</v>
      </c>
    </row>
    <row r="1253" spans="1:21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9">
        <f t="shared" si="137"/>
        <v>40751.606099537035</v>
      </c>
      <c r="T1253" s="9">
        <f t="shared" si="138"/>
        <v>40811.606099537035</v>
      </c>
      <c r="U1253">
        <f t="shared" si="139"/>
        <v>60</v>
      </c>
    </row>
    <row r="1254" spans="1:21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9">
        <f t="shared" si="137"/>
        <v>41543.779733796291</v>
      </c>
      <c r="T1254" s="9">
        <f t="shared" si="138"/>
        <v>41571.779733796291</v>
      </c>
      <c r="U1254">
        <f t="shared" si="139"/>
        <v>28</v>
      </c>
    </row>
    <row r="1255" spans="1:21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9">
        <f t="shared" si="137"/>
        <v>41855.575312499997</v>
      </c>
      <c r="T1255" s="9">
        <f t="shared" si="138"/>
        <v>41885.575312499997</v>
      </c>
      <c r="U1255">
        <f t="shared" si="139"/>
        <v>30</v>
      </c>
    </row>
    <row r="1256" spans="1:21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9">
        <f t="shared" si="137"/>
        <v>40487.413032407407</v>
      </c>
      <c r="T1256" s="9">
        <f t="shared" si="138"/>
        <v>40543.999305555553</v>
      </c>
      <c r="U1256">
        <f t="shared" si="139"/>
        <v>56.586273148146574</v>
      </c>
    </row>
    <row r="1257" spans="1:21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9">
        <f t="shared" si="137"/>
        <v>41579.637175925927</v>
      </c>
      <c r="T1257" s="9">
        <f t="shared" si="138"/>
        <v>41609.678842592592</v>
      </c>
      <c r="U1257">
        <f t="shared" si="139"/>
        <v>30.041666666664241</v>
      </c>
    </row>
    <row r="1258" spans="1:21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9">
        <f t="shared" si="137"/>
        <v>40921.711006944439</v>
      </c>
      <c r="T1258" s="9">
        <f t="shared" si="138"/>
        <v>40951.711006944439</v>
      </c>
      <c r="U1258">
        <f t="shared" si="139"/>
        <v>30</v>
      </c>
    </row>
    <row r="1259" spans="1:21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9">
        <f t="shared" si="137"/>
        <v>40586.877199074072</v>
      </c>
      <c r="T1259" s="9">
        <f t="shared" si="138"/>
        <v>40635.835532407407</v>
      </c>
      <c r="U1259">
        <f t="shared" si="139"/>
        <v>48.958333333335759</v>
      </c>
    </row>
    <row r="1260" spans="1:21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9">
        <f t="shared" si="137"/>
        <v>41487.402916666666</v>
      </c>
      <c r="T1260" s="9">
        <f t="shared" si="138"/>
        <v>41517.402916666666</v>
      </c>
      <c r="U1260">
        <f t="shared" si="139"/>
        <v>30</v>
      </c>
    </row>
    <row r="1261" spans="1:21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9">
        <f t="shared" si="137"/>
        <v>41766.762314814812</v>
      </c>
      <c r="T1261" s="9">
        <f t="shared" si="138"/>
        <v>41798.957638888889</v>
      </c>
      <c r="U1261">
        <f t="shared" si="139"/>
        <v>32.19532407407678</v>
      </c>
    </row>
    <row r="1262" spans="1:21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9">
        <f t="shared" si="137"/>
        <v>41666.63449074074</v>
      </c>
      <c r="T1262" s="9">
        <f t="shared" si="138"/>
        <v>41696.63449074074</v>
      </c>
      <c r="U1262">
        <f t="shared" si="139"/>
        <v>30</v>
      </c>
    </row>
    <row r="1263" spans="1:21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9">
        <f t="shared" si="137"/>
        <v>41638.134571759256</v>
      </c>
      <c r="T1263" s="9">
        <f t="shared" si="138"/>
        <v>41668.134571759256</v>
      </c>
      <c r="U1263">
        <f t="shared" si="139"/>
        <v>30</v>
      </c>
    </row>
    <row r="1264" spans="1:21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9">
        <f t="shared" si="137"/>
        <v>41656.554305555554</v>
      </c>
      <c r="T1264" s="9">
        <f t="shared" si="138"/>
        <v>41686.554305555554</v>
      </c>
      <c r="U1264">
        <f t="shared" si="139"/>
        <v>30</v>
      </c>
    </row>
    <row r="1265" spans="1:21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9">
        <f t="shared" si="137"/>
        <v>41691.875810185185</v>
      </c>
      <c r="T1265" s="9">
        <f t="shared" si="138"/>
        <v>41726.833333333328</v>
      </c>
      <c r="U1265">
        <f t="shared" si="139"/>
        <v>34.957523148143082</v>
      </c>
    </row>
    <row r="1266" spans="1:21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9">
        <f t="shared" si="137"/>
        <v>41547.454664351848</v>
      </c>
      <c r="T1266" s="9">
        <f t="shared" si="138"/>
        <v>41576.454664351848</v>
      </c>
      <c r="U1266">
        <f t="shared" si="139"/>
        <v>29</v>
      </c>
    </row>
    <row r="1267" spans="1:21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9">
        <f t="shared" si="137"/>
        <v>40465.446932870364</v>
      </c>
      <c r="T1267" s="9">
        <f t="shared" si="138"/>
        <v>40512.446932870364</v>
      </c>
      <c r="U1267">
        <f t="shared" si="139"/>
        <v>47</v>
      </c>
    </row>
    <row r="1268" spans="1:21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41620.668344907404</v>
      </c>
      <c r="T1268" s="9">
        <f t="shared" si="138"/>
        <v>41650.668344907404</v>
      </c>
      <c r="U1268">
        <f t="shared" si="139"/>
        <v>30</v>
      </c>
    </row>
    <row r="1269" spans="1:21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9">
        <f t="shared" si="137"/>
        <v>41449.376828703702</v>
      </c>
      <c r="T1269" s="9">
        <f t="shared" si="138"/>
        <v>41479.376828703702</v>
      </c>
      <c r="U1269">
        <f t="shared" si="139"/>
        <v>30</v>
      </c>
    </row>
    <row r="1270" spans="1:21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9">
        <f t="shared" si="137"/>
        <v>41507.637118055551</v>
      </c>
      <c r="T1270" s="9">
        <f t="shared" si="138"/>
        <v>41537.637118055551</v>
      </c>
      <c r="U1270">
        <f t="shared" si="139"/>
        <v>30</v>
      </c>
    </row>
    <row r="1271" spans="1:21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9">
        <f t="shared" si="137"/>
        <v>42445.614722222221</v>
      </c>
      <c r="T1271" s="9">
        <f t="shared" si="138"/>
        <v>42475.791666666664</v>
      </c>
      <c r="U1271">
        <f t="shared" si="139"/>
        <v>30.176944444443507</v>
      </c>
    </row>
    <row r="1272" spans="1:21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9">
        <f t="shared" si="137"/>
        <v>40933.648634259254</v>
      </c>
      <c r="T1272" s="9">
        <f t="shared" si="138"/>
        <v>40993.60696759259</v>
      </c>
      <c r="U1272">
        <f t="shared" si="139"/>
        <v>59.958333333335759</v>
      </c>
    </row>
    <row r="1273" spans="1:21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9">
        <f t="shared" si="137"/>
        <v>41561.475219907406</v>
      </c>
      <c r="T1273" s="9">
        <f t="shared" si="138"/>
        <v>41591.516886574071</v>
      </c>
      <c r="U1273">
        <f t="shared" si="139"/>
        <v>30.041666666664241</v>
      </c>
    </row>
    <row r="1274" spans="1:21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9">
        <f t="shared" si="137"/>
        <v>40274.536793981482</v>
      </c>
      <c r="T1274" s="9">
        <f t="shared" si="138"/>
        <v>40343.958333333328</v>
      </c>
      <c r="U1274">
        <f t="shared" si="139"/>
        <v>69.42153935184615</v>
      </c>
    </row>
    <row r="1275" spans="1:21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9">
        <f t="shared" si="137"/>
        <v>41852.521886574068</v>
      </c>
      <c r="T1275" s="9">
        <f t="shared" si="138"/>
        <v>41882.521886574068</v>
      </c>
      <c r="U1275">
        <f t="shared" si="139"/>
        <v>30</v>
      </c>
    </row>
    <row r="1276" spans="1:21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9">
        <f t="shared" si="137"/>
        <v>41116.481770833328</v>
      </c>
      <c r="T1276" s="9">
        <f t="shared" si="138"/>
        <v>41151.481770833328</v>
      </c>
      <c r="U1276">
        <f t="shared" si="139"/>
        <v>35</v>
      </c>
    </row>
    <row r="1277" spans="1:21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9">
        <f t="shared" si="137"/>
        <v>41458.659571759257</v>
      </c>
      <c r="T1277" s="9">
        <f t="shared" si="138"/>
        <v>41493.659571759257</v>
      </c>
      <c r="U1277">
        <f t="shared" si="139"/>
        <v>35</v>
      </c>
    </row>
    <row r="1278" spans="1:21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9">
        <f t="shared" si="137"/>
        <v>40007.49591435185</v>
      </c>
      <c r="T1278" s="9">
        <f t="shared" si="138"/>
        <v>40056.958333333328</v>
      </c>
      <c r="U1278">
        <f t="shared" si="139"/>
        <v>49.46241898147855</v>
      </c>
    </row>
    <row r="1279" spans="1:21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9">
        <f t="shared" si="137"/>
        <v>41121.35355324074</v>
      </c>
      <c r="T1279" s="9">
        <f t="shared" si="138"/>
        <v>41156.35355324074</v>
      </c>
      <c r="U1279">
        <f t="shared" si="139"/>
        <v>35</v>
      </c>
    </row>
    <row r="1280" spans="1:21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9">
        <f t="shared" si="137"/>
        <v>41786.346828703703</v>
      </c>
      <c r="T1280" s="9">
        <f t="shared" si="138"/>
        <v>41814.875</v>
      </c>
      <c r="U1280">
        <f t="shared" si="139"/>
        <v>28.528171296296932</v>
      </c>
    </row>
    <row r="1281" spans="1:21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9">
        <f t="shared" si="137"/>
        <v>41681.890856481477</v>
      </c>
      <c r="T1281" s="9">
        <f t="shared" si="138"/>
        <v>41721.849189814813</v>
      </c>
      <c r="U1281">
        <f t="shared" si="139"/>
        <v>39.958333333335759</v>
      </c>
    </row>
    <row r="1282" spans="1:21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9">
        <f t="shared" si="137"/>
        <v>40513.54923611111</v>
      </c>
      <c r="T1282" s="9">
        <f t="shared" si="138"/>
        <v>40603.54923611111</v>
      </c>
      <c r="U1282">
        <f t="shared" si="139"/>
        <v>90</v>
      </c>
    </row>
    <row r="1283" spans="1:21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>
        <f t="shared" ref="P1283:P1346" si="141">E1283/L1283</f>
        <v>104.72972972972973</v>
      </c>
      <c r="Q1283" t="str">
        <f t="shared" ref="Q1283:Q1346" si="142">LEFT(N1283,FIND("/",N1283,1)-1)</f>
        <v>music</v>
      </c>
      <c r="R1283" t="str">
        <f t="shared" ref="R1283:R1346" si="143">RIGHT(N1283,LEN(N1283)-(FIND("/",N1283,1)))</f>
        <v>rock</v>
      </c>
      <c r="S1283" s="9">
        <f t="shared" ref="S1283:S1346" si="144">(J1283/86400)+25569+(-5/24)</f>
        <v>41463.535138888888</v>
      </c>
      <c r="T1283" s="9">
        <f t="shared" ref="T1283:T1346" si="145">(I1283/86400)+25569+(-5/24)</f>
        <v>41483.535138888888</v>
      </c>
      <c r="U1283">
        <f t="shared" ref="U1283:U1346" si="146">T1283-S1283</f>
        <v>20</v>
      </c>
    </row>
    <row r="1284" spans="1:21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9">
        <f t="shared" si="144"/>
        <v>41586.266840277771</v>
      </c>
      <c r="T1284" s="9">
        <f t="shared" si="145"/>
        <v>41616.999305555553</v>
      </c>
      <c r="U1284">
        <f t="shared" si="146"/>
        <v>30.732465277782467</v>
      </c>
    </row>
    <row r="1285" spans="1:21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9">
        <f t="shared" si="144"/>
        <v>41320.50913194444</v>
      </c>
      <c r="T1285" s="9">
        <f t="shared" si="145"/>
        <v>41343.958333333328</v>
      </c>
      <c r="U1285">
        <f t="shared" si="146"/>
        <v>23.449201388888469</v>
      </c>
    </row>
    <row r="1286" spans="1:21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42712.026412037034</v>
      </c>
      <c r="T1286" s="9">
        <f t="shared" si="145"/>
        <v>42735.499305555553</v>
      </c>
      <c r="U1286">
        <f t="shared" si="146"/>
        <v>23.472893518519413</v>
      </c>
    </row>
    <row r="1287" spans="1:21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42160.374710648146</v>
      </c>
      <c r="T1287" s="9">
        <f t="shared" si="145"/>
        <v>42175.374710648146</v>
      </c>
      <c r="U1287">
        <f t="shared" si="146"/>
        <v>15</v>
      </c>
    </row>
    <row r="1288" spans="1:21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42039.176238425927</v>
      </c>
      <c r="T1288" s="9">
        <f t="shared" si="145"/>
        <v>42052.374999999993</v>
      </c>
      <c r="U1288">
        <f t="shared" si="146"/>
        <v>13.198761574065429</v>
      </c>
    </row>
    <row r="1289" spans="1:21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42107.412685185183</v>
      </c>
      <c r="T1289" s="9">
        <f t="shared" si="145"/>
        <v>42167.412685185183</v>
      </c>
      <c r="U1289">
        <f t="shared" si="146"/>
        <v>60</v>
      </c>
    </row>
    <row r="1290" spans="1:21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9">
        <f t="shared" si="144"/>
        <v>42560.946331018517</v>
      </c>
      <c r="T1290" s="9">
        <f t="shared" si="145"/>
        <v>42591.958333333336</v>
      </c>
      <c r="U1290">
        <f t="shared" si="146"/>
        <v>31.012002314819256</v>
      </c>
    </row>
    <row r="1291" spans="1:21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9">
        <f t="shared" si="144"/>
        <v>42708.926446759258</v>
      </c>
      <c r="T1291" s="9">
        <f t="shared" si="145"/>
        <v>42738.926446759258</v>
      </c>
      <c r="U1291">
        <f t="shared" si="146"/>
        <v>30</v>
      </c>
    </row>
    <row r="1292" spans="1:21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42086.406608796293</v>
      </c>
      <c r="T1292" s="9">
        <f t="shared" si="145"/>
        <v>42117.082638888889</v>
      </c>
      <c r="U1292">
        <f t="shared" si="146"/>
        <v>30.676030092596193</v>
      </c>
    </row>
    <row r="1293" spans="1:21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42064.444340277776</v>
      </c>
      <c r="T1293" s="9">
        <f t="shared" si="145"/>
        <v>42101.083333333336</v>
      </c>
      <c r="U1293">
        <f t="shared" si="146"/>
        <v>36.638993055559695</v>
      </c>
    </row>
    <row r="1294" spans="1:21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42256.555879629632</v>
      </c>
      <c r="T1294" s="9">
        <f t="shared" si="145"/>
        <v>42283.749305555553</v>
      </c>
      <c r="U1294">
        <f t="shared" si="146"/>
        <v>27.193425925921474</v>
      </c>
    </row>
    <row r="1295" spans="1:21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42292.492719907408</v>
      </c>
      <c r="T1295" s="9">
        <f t="shared" si="145"/>
        <v>42322.534386574072</v>
      </c>
      <c r="U1295">
        <f t="shared" si="146"/>
        <v>30.041666666664241</v>
      </c>
    </row>
    <row r="1296" spans="1:21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42278.245335648149</v>
      </c>
      <c r="T1296" s="9">
        <f t="shared" si="145"/>
        <v>42296.249999999993</v>
      </c>
      <c r="U1296">
        <f t="shared" si="146"/>
        <v>18.00466435184353</v>
      </c>
    </row>
    <row r="1297" spans="1:21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42184.364548611113</v>
      </c>
      <c r="T1297" s="9">
        <f t="shared" si="145"/>
        <v>42214.499999999993</v>
      </c>
      <c r="U1297">
        <f t="shared" si="146"/>
        <v>30.135451388880028</v>
      </c>
    </row>
    <row r="1298" spans="1:21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9">
        <f t="shared" si="144"/>
        <v>42422.842280092591</v>
      </c>
      <c r="T1298" s="9">
        <f t="shared" si="145"/>
        <v>42442.800613425927</v>
      </c>
      <c r="U1298">
        <f t="shared" si="146"/>
        <v>19.958333333335759</v>
      </c>
    </row>
    <row r="1299" spans="1:21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42461.538865740738</v>
      </c>
      <c r="T1299" s="9">
        <f t="shared" si="145"/>
        <v>42491.538865740738</v>
      </c>
      <c r="U1299">
        <f t="shared" si="146"/>
        <v>30</v>
      </c>
    </row>
    <row r="1300" spans="1:21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42458.472592592589</v>
      </c>
      <c r="T1300" s="9">
        <f t="shared" si="145"/>
        <v>42488.472592592589</v>
      </c>
      <c r="U1300">
        <f t="shared" si="146"/>
        <v>30</v>
      </c>
    </row>
    <row r="1301" spans="1:21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42169.606006944443</v>
      </c>
      <c r="T1301" s="9">
        <f t="shared" si="145"/>
        <v>42199.606006944443</v>
      </c>
      <c r="U1301">
        <f t="shared" si="146"/>
        <v>30</v>
      </c>
    </row>
    <row r="1302" spans="1:21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42483.466874999998</v>
      </c>
      <c r="T1302" s="9">
        <f t="shared" si="145"/>
        <v>42522.581249999996</v>
      </c>
      <c r="U1302">
        <f t="shared" si="146"/>
        <v>39.114374999997381</v>
      </c>
    </row>
    <row r="1303" spans="1:21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42195.541412037033</v>
      </c>
      <c r="T1303" s="9">
        <f t="shared" si="145"/>
        <v>42205.916666666664</v>
      </c>
      <c r="U1303">
        <f t="shared" si="146"/>
        <v>10.375254629630945</v>
      </c>
    </row>
    <row r="1304" spans="1:21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42674.849664351852</v>
      </c>
      <c r="T1304" s="9">
        <f t="shared" si="145"/>
        <v>42704.891331018516</v>
      </c>
      <c r="U1304">
        <f t="shared" si="146"/>
        <v>30.041666666664241</v>
      </c>
    </row>
    <row r="1305" spans="1:21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42566.232870370368</v>
      </c>
      <c r="T1305" s="9">
        <f t="shared" si="145"/>
        <v>42582.249999999993</v>
      </c>
      <c r="U1305">
        <f t="shared" si="146"/>
        <v>16.017129629624833</v>
      </c>
    </row>
    <row r="1306" spans="1:21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42746.986168981479</v>
      </c>
      <c r="T1306" s="9">
        <f t="shared" si="145"/>
        <v>42806.944502314807</v>
      </c>
      <c r="U1306">
        <f t="shared" si="146"/>
        <v>59.958333333328483</v>
      </c>
    </row>
    <row r="1307" spans="1:21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42543.457268518519</v>
      </c>
      <c r="T1307" s="9">
        <f t="shared" si="145"/>
        <v>42572.520833333336</v>
      </c>
      <c r="U1307">
        <f t="shared" si="146"/>
        <v>29.063564814816345</v>
      </c>
    </row>
    <row r="1308" spans="1:21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41947.249236111107</v>
      </c>
      <c r="T1308" s="9">
        <f t="shared" si="145"/>
        <v>41977.249236111107</v>
      </c>
      <c r="U1308">
        <f t="shared" si="146"/>
        <v>30</v>
      </c>
    </row>
    <row r="1309" spans="1:21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42387.294895833336</v>
      </c>
      <c r="T1309" s="9">
        <f t="shared" si="145"/>
        <v>42417.294895833336</v>
      </c>
      <c r="U1309">
        <f t="shared" si="146"/>
        <v>30</v>
      </c>
    </row>
    <row r="1310" spans="1:21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42611.405231481483</v>
      </c>
      <c r="T1310" s="9">
        <f t="shared" si="145"/>
        <v>42651.405231481483</v>
      </c>
      <c r="U1310">
        <f t="shared" si="146"/>
        <v>40</v>
      </c>
    </row>
    <row r="1311" spans="1:21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42257.674398148149</v>
      </c>
      <c r="T1311" s="9">
        <f t="shared" si="145"/>
        <v>42292.674398148149</v>
      </c>
      <c r="U1311">
        <f t="shared" si="146"/>
        <v>35</v>
      </c>
    </row>
    <row r="1312" spans="1:21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42556.458912037029</v>
      </c>
      <c r="T1312" s="9">
        <f t="shared" si="145"/>
        <v>42601.458912037029</v>
      </c>
      <c r="U1312">
        <f t="shared" si="146"/>
        <v>45</v>
      </c>
    </row>
    <row r="1313" spans="1:21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42669.593969907401</v>
      </c>
      <c r="T1313" s="9">
        <f t="shared" si="145"/>
        <v>42704.635636574072</v>
      </c>
      <c r="U1313">
        <f t="shared" si="146"/>
        <v>35.041666666671517</v>
      </c>
    </row>
    <row r="1314" spans="1:21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42082.494467592587</v>
      </c>
      <c r="T1314" s="9">
        <f t="shared" si="145"/>
        <v>42112.494467592587</v>
      </c>
      <c r="U1314">
        <f t="shared" si="146"/>
        <v>30</v>
      </c>
    </row>
    <row r="1315" spans="1:21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42402.50131944444</v>
      </c>
      <c r="T1315" s="9">
        <f t="shared" si="145"/>
        <v>42432.50131944444</v>
      </c>
      <c r="U1315">
        <f t="shared" si="146"/>
        <v>30</v>
      </c>
    </row>
    <row r="1316" spans="1:21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42604.461342592585</v>
      </c>
      <c r="T1316" s="9">
        <f t="shared" si="145"/>
        <v>42664.461342592585</v>
      </c>
      <c r="U1316">
        <f t="shared" si="146"/>
        <v>60</v>
      </c>
    </row>
    <row r="1317" spans="1:21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42278.289907407401</v>
      </c>
      <c r="T1317" s="9">
        <f t="shared" si="145"/>
        <v>42313.833333333336</v>
      </c>
      <c r="U1317">
        <f t="shared" si="146"/>
        <v>35.543425925934571</v>
      </c>
    </row>
    <row r="1318" spans="1:21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42393.753576388888</v>
      </c>
      <c r="T1318" s="9">
        <f t="shared" si="145"/>
        <v>42428.753576388888</v>
      </c>
      <c r="U1318">
        <f t="shared" si="146"/>
        <v>35</v>
      </c>
    </row>
    <row r="1319" spans="1:21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42520.027152777773</v>
      </c>
      <c r="T1319" s="9">
        <f t="shared" si="145"/>
        <v>42572.374999999993</v>
      </c>
      <c r="U1319">
        <f t="shared" si="146"/>
        <v>52.347847222219571</v>
      </c>
    </row>
    <row r="1320" spans="1:21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41984.835324074076</v>
      </c>
      <c r="T1320" s="9">
        <f t="shared" si="145"/>
        <v>42014.835324074076</v>
      </c>
      <c r="U1320">
        <f t="shared" si="146"/>
        <v>30</v>
      </c>
    </row>
    <row r="1321" spans="1:21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41816.603761574072</v>
      </c>
      <c r="T1321" s="9">
        <f t="shared" si="145"/>
        <v>41831.458333333328</v>
      </c>
      <c r="U1321">
        <f t="shared" si="146"/>
        <v>14.854571759256942</v>
      </c>
    </row>
    <row r="1322" spans="1:21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42705.482013888883</v>
      </c>
      <c r="T1322" s="9">
        <f t="shared" si="145"/>
        <v>42734.749999999993</v>
      </c>
      <c r="U1322">
        <f t="shared" si="146"/>
        <v>29.267986111110076</v>
      </c>
    </row>
    <row r="1323" spans="1:21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42697.540937499994</v>
      </c>
      <c r="T1323" s="9">
        <f t="shared" si="145"/>
        <v>42727.540937499994</v>
      </c>
      <c r="U1323">
        <f t="shared" si="146"/>
        <v>30</v>
      </c>
    </row>
    <row r="1324" spans="1:21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42115.448206018518</v>
      </c>
      <c r="T1324" s="9">
        <f t="shared" si="145"/>
        <v>42145.448206018518</v>
      </c>
      <c r="U1324">
        <f t="shared" si="146"/>
        <v>30</v>
      </c>
    </row>
    <row r="1325" spans="1:21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42451.490115740737</v>
      </c>
      <c r="T1325" s="9">
        <f t="shared" si="145"/>
        <v>42486.079861111109</v>
      </c>
      <c r="U1325">
        <f t="shared" si="146"/>
        <v>34.589745370372839</v>
      </c>
    </row>
    <row r="1326" spans="1:21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42626.425370370365</v>
      </c>
      <c r="T1326" s="9">
        <f t="shared" si="145"/>
        <v>42656.425370370365</v>
      </c>
      <c r="U1326">
        <f t="shared" si="146"/>
        <v>30</v>
      </c>
    </row>
    <row r="1327" spans="1:21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42703.877719907403</v>
      </c>
      <c r="T1327" s="9">
        <f t="shared" si="145"/>
        <v>42733.877719907403</v>
      </c>
      <c r="U1327">
        <f t="shared" si="146"/>
        <v>30</v>
      </c>
    </row>
    <row r="1328" spans="1:21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41974.583657407406</v>
      </c>
      <c r="T1328" s="9">
        <f t="shared" si="145"/>
        <v>42019.583657407406</v>
      </c>
      <c r="U1328">
        <f t="shared" si="146"/>
        <v>45</v>
      </c>
    </row>
    <row r="1329" spans="1:21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42123.470312500001</v>
      </c>
      <c r="T1329" s="9">
        <f t="shared" si="145"/>
        <v>42153.470312500001</v>
      </c>
      <c r="U1329">
        <f t="shared" si="146"/>
        <v>30</v>
      </c>
    </row>
    <row r="1330" spans="1:21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42612.434421296297</v>
      </c>
      <c r="T1330" s="9">
        <f t="shared" si="145"/>
        <v>42657.434421296297</v>
      </c>
      <c r="U1330">
        <f t="shared" si="146"/>
        <v>45</v>
      </c>
    </row>
    <row r="1331" spans="1:21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41935.013252314813</v>
      </c>
      <c r="T1331" s="9">
        <f t="shared" si="145"/>
        <v>41975.054918981477</v>
      </c>
      <c r="U1331">
        <f t="shared" si="146"/>
        <v>40.041666666664241</v>
      </c>
    </row>
    <row r="1332" spans="1:21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42522.068391203698</v>
      </c>
      <c r="T1332" s="9">
        <f t="shared" si="145"/>
        <v>42552.958333333336</v>
      </c>
      <c r="U1332">
        <f t="shared" si="146"/>
        <v>30.889942129637348</v>
      </c>
    </row>
    <row r="1333" spans="1:21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42569.295763888884</v>
      </c>
      <c r="T1333" s="9">
        <f t="shared" si="145"/>
        <v>42599.295763888884</v>
      </c>
      <c r="U1333">
        <f t="shared" si="146"/>
        <v>30</v>
      </c>
    </row>
    <row r="1334" spans="1:21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42731.851944444446</v>
      </c>
      <c r="T1334" s="9">
        <f t="shared" si="145"/>
        <v>42761.851944444446</v>
      </c>
      <c r="U1334">
        <f t="shared" si="146"/>
        <v>30</v>
      </c>
    </row>
    <row r="1335" spans="1:21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41805.8984375</v>
      </c>
      <c r="T1335" s="9">
        <f t="shared" si="145"/>
        <v>41835.8984375</v>
      </c>
      <c r="U1335">
        <f t="shared" si="146"/>
        <v>30</v>
      </c>
    </row>
    <row r="1336" spans="1:21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42410.565821759257</v>
      </c>
      <c r="T1336" s="9">
        <f t="shared" si="145"/>
        <v>42440.565821759257</v>
      </c>
      <c r="U1336">
        <f t="shared" si="146"/>
        <v>30</v>
      </c>
    </row>
    <row r="1337" spans="1:21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42313.728032407402</v>
      </c>
      <c r="T1337" s="9">
        <f t="shared" si="145"/>
        <v>42343.728032407402</v>
      </c>
      <c r="U1337">
        <f t="shared" si="146"/>
        <v>30</v>
      </c>
    </row>
    <row r="1338" spans="1:21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41955.655416666668</v>
      </c>
      <c r="T1338" s="9">
        <f t="shared" si="145"/>
        <v>41990.655416666668</v>
      </c>
      <c r="U1338">
        <f t="shared" si="146"/>
        <v>35</v>
      </c>
    </row>
    <row r="1339" spans="1:21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42767.368969907409</v>
      </c>
      <c r="T1339" s="9">
        <f t="shared" si="145"/>
        <v>42797.368969907409</v>
      </c>
      <c r="U1339">
        <f t="shared" si="146"/>
        <v>30</v>
      </c>
    </row>
    <row r="1340" spans="1:21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42188.595289351848</v>
      </c>
      <c r="T1340" s="9">
        <f t="shared" si="145"/>
        <v>42218.595289351848</v>
      </c>
      <c r="U1340">
        <f t="shared" si="146"/>
        <v>30</v>
      </c>
    </row>
    <row r="1341" spans="1:21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41936.438831018517</v>
      </c>
      <c r="T1341" s="9">
        <f t="shared" si="145"/>
        <v>41981.480497685181</v>
      </c>
      <c r="U1341">
        <f t="shared" si="146"/>
        <v>45.041666666664241</v>
      </c>
    </row>
    <row r="1342" spans="1:21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41836.387187499997</v>
      </c>
      <c r="T1342" s="9">
        <f t="shared" si="145"/>
        <v>41866.387187499997</v>
      </c>
      <c r="U1342">
        <f t="shared" si="146"/>
        <v>30</v>
      </c>
    </row>
    <row r="1343" spans="1:21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42612.415706018517</v>
      </c>
      <c r="T1343" s="9">
        <f t="shared" si="145"/>
        <v>42644.415706018517</v>
      </c>
      <c r="U1343">
        <f t="shared" si="146"/>
        <v>32</v>
      </c>
    </row>
    <row r="1344" spans="1:21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42172.608090277776</v>
      </c>
      <c r="T1344" s="9">
        <f t="shared" si="145"/>
        <v>42202.608090277776</v>
      </c>
      <c r="U1344">
        <f t="shared" si="146"/>
        <v>30</v>
      </c>
    </row>
    <row r="1345" spans="1:21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42542.318090277775</v>
      </c>
      <c r="T1345" s="9">
        <f t="shared" si="145"/>
        <v>42600.957638888889</v>
      </c>
      <c r="U1345">
        <f t="shared" si="146"/>
        <v>58.639548611114151</v>
      </c>
    </row>
    <row r="1346" spans="1:21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42522.581469907404</v>
      </c>
      <c r="T1346" s="9">
        <f t="shared" si="145"/>
        <v>42551.581469907404</v>
      </c>
      <c r="U1346">
        <f t="shared" si="146"/>
        <v>29</v>
      </c>
    </row>
    <row r="1347" spans="1:21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>
        <f t="shared" ref="P1347:P1410" si="148">E1347/L1347</f>
        <v>53.571428571428569</v>
      </c>
      <c r="Q1347" t="str">
        <f t="shared" ref="Q1347:Q1410" si="149">LEFT(N1347,FIND("/",N1347,1)-1)</f>
        <v>publishing</v>
      </c>
      <c r="R1347" t="str">
        <f t="shared" ref="R1347:R1410" si="150">RIGHT(N1347,LEN(N1347)-(FIND("/",N1347,1)))</f>
        <v>nonfiction</v>
      </c>
      <c r="S1347" s="9">
        <f t="shared" ref="S1347:S1410" si="151">(J1347/86400)+25569+(-5/24)</f>
        <v>41799.606006944443</v>
      </c>
      <c r="T1347" s="9">
        <f t="shared" ref="T1347:T1410" si="152">(I1347/86400)+25569+(-5/24)</f>
        <v>41834.606006944443</v>
      </c>
      <c r="U1347">
        <f t="shared" ref="U1347:U1410" si="153">T1347-S1347</f>
        <v>35</v>
      </c>
    </row>
    <row r="1348" spans="1:21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41421.867488425924</v>
      </c>
      <c r="T1348" s="9">
        <f t="shared" si="152"/>
        <v>41451.867488425924</v>
      </c>
      <c r="U1348">
        <f t="shared" si="153"/>
        <v>30</v>
      </c>
    </row>
    <row r="1349" spans="1:21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42040.429687499993</v>
      </c>
      <c r="T1349" s="9">
        <f t="shared" si="152"/>
        <v>42070.429687499993</v>
      </c>
      <c r="U1349">
        <f t="shared" si="153"/>
        <v>30</v>
      </c>
    </row>
    <row r="1350" spans="1:21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41963.297835648147</v>
      </c>
      <c r="T1350" s="9">
        <f t="shared" si="152"/>
        <v>41991.297835648147</v>
      </c>
      <c r="U1350">
        <f t="shared" si="153"/>
        <v>28</v>
      </c>
    </row>
    <row r="1351" spans="1:21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42317.124247685184</v>
      </c>
      <c r="T1351" s="9">
        <f t="shared" si="152"/>
        <v>42354.082638888889</v>
      </c>
      <c r="U1351">
        <f t="shared" si="153"/>
        <v>36.958391203705105</v>
      </c>
    </row>
    <row r="1352" spans="1:21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42333.804791666662</v>
      </c>
      <c r="T1352" s="9">
        <f t="shared" si="152"/>
        <v>42363.804791666662</v>
      </c>
      <c r="U1352">
        <f t="shared" si="153"/>
        <v>30</v>
      </c>
    </row>
    <row r="1353" spans="1:21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42382.531759259255</v>
      </c>
      <c r="T1353" s="9">
        <f t="shared" si="152"/>
        <v>42412.531759259255</v>
      </c>
      <c r="U1353">
        <f t="shared" si="153"/>
        <v>30</v>
      </c>
    </row>
    <row r="1354" spans="1:21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42200.369976851849</v>
      </c>
      <c r="T1354" s="9">
        <f t="shared" si="152"/>
        <v>42251.957638888889</v>
      </c>
      <c r="U1354">
        <f t="shared" si="153"/>
        <v>51.587662037039991</v>
      </c>
    </row>
    <row r="1355" spans="1:21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41308.909583333334</v>
      </c>
      <c r="T1355" s="9">
        <f t="shared" si="152"/>
        <v>41343.791666666664</v>
      </c>
      <c r="U1355">
        <f t="shared" si="153"/>
        <v>34.882083333330229</v>
      </c>
    </row>
    <row r="1356" spans="1:21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42502.599293981482</v>
      </c>
      <c r="T1356" s="9">
        <f t="shared" si="152"/>
        <v>42532.599293981482</v>
      </c>
      <c r="U1356">
        <f t="shared" si="153"/>
        <v>30</v>
      </c>
    </row>
    <row r="1357" spans="1:21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41213.046354166661</v>
      </c>
      <c r="T1357" s="9">
        <f t="shared" si="152"/>
        <v>41243.208333333328</v>
      </c>
      <c r="U1357">
        <f t="shared" si="153"/>
        <v>30.161979166667152</v>
      </c>
    </row>
    <row r="1358" spans="1:21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41429.830555555549</v>
      </c>
      <c r="T1358" s="9">
        <f t="shared" si="152"/>
        <v>41459.830555555549</v>
      </c>
      <c r="U1358">
        <f t="shared" si="153"/>
        <v>30</v>
      </c>
    </row>
    <row r="1359" spans="1:21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41304.753900462958</v>
      </c>
      <c r="T1359" s="9">
        <f t="shared" si="152"/>
        <v>41334.040972222218</v>
      </c>
      <c r="U1359">
        <f t="shared" si="153"/>
        <v>29.287071759259561</v>
      </c>
    </row>
    <row r="1360" spans="1:21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40689.362534722219</v>
      </c>
      <c r="T1360" s="9">
        <f t="shared" si="152"/>
        <v>40719.362534722219</v>
      </c>
      <c r="U1360">
        <f t="shared" si="153"/>
        <v>30</v>
      </c>
    </row>
    <row r="1361" spans="1:21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40668.606365740736</v>
      </c>
      <c r="T1361" s="9">
        <f t="shared" si="152"/>
        <v>40730.606365740736</v>
      </c>
      <c r="U1361">
        <f t="shared" si="153"/>
        <v>62</v>
      </c>
    </row>
    <row r="1362" spans="1:21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41095.692361111105</v>
      </c>
      <c r="T1362" s="9">
        <f t="shared" si="152"/>
        <v>41123.692361111105</v>
      </c>
      <c r="U1362">
        <f t="shared" si="153"/>
        <v>28</v>
      </c>
    </row>
    <row r="1363" spans="1:21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41781.508935185186</v>
      </c>
      <c r="T1363" s="9">
        <f t="shared" si="152"/>
        <v>41811.508935185186</v>
      </c>
      <c r="U1363">
        <f t="shared" si="153"/>
        <v>30</v>
      </c>
    </row>
    <row r="1364" spans="1:21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41464.726053240738</v>
      </c>
      <c r="T1364" s="9">
        <f t="shared" si="152"/>
        <v>41524.726053240738</v>
      </c>
      <c r="U1364">
        <f t="shared" si="153"/>
        <v>60</v>
      </c>
    </row>
    <row r="1365" spans="1:21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42396.635729166665</v>
      </c>
      <c r="T1365" s="9">
        <f t="shared" si="152"/>
        <v>42415.124305555553</v>
      </c>
      <c r="U1365">
        <f t="shared" si="153"/>
        <v>18.48857638888876</v>
      </c>
    </row>
    <row r="1366" spans="1:21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9">
        <f t="shared" si="151"/>
        <v>41951.487337962964</v>
      </c>
      <c r="T1366" s="9">
        <f t="shared" si="152"/>
        <v>42011.487337962964</v>
      </c>
      <c r="U1366">
        <f t="shared" si="153"/>
        <v>60</v>
      </c>
    </row>
    <row r="1367" spans="1:21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9">
        <f t="shared" si="151"/>
        <v>42049.524907407402</v>
      </c>
      <c r="T1367" s="9">
        <f t="shared" si="152"/>
        <v>42079.483240740738</v>
      </c>
      <c r="U1367">
        <f t="shared" si="153"/>
        <v>29.958333333335759</v>
      </c>
    </row>
    <row r="1368" spans="1:21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9">
        <f t="shared" si="151"/>
        <v>41924.787766203699</v>
      </c>
      <c r="T1368" s="9">
        <f t="shared" si="152"/>
        <v>41969.829432870371</v>
      </c>
      <c r="U1368">
        <f t="shared" si="153"/>
        <v>45.041666666671517</v>
      </c>
    </row>
    <row r="1369" spans="1:21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9">
        <f t="shared" si="151"/>
        <v>42291.794560185182</v>
      </c>
      <c r="T1369" s="9">
        <f t="shared" si="152"/>
        <v>42321.836226851847</v>
      </c>
      <c r="U1369">
        <f t="shared" si="153"/>
        <v>30.041666666664241</v>
      </c>
    </row>
    <row r="1370" spans="1:21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9">
        <f t="shared" si="151"/>
        <v>42145.982569444437</v>
      </c>
      <c r="T1370" s="9">
        <f t="shared" si="152"/>
        <v>42169.982569444437</v>
      </c>
      <c r="U1370">
        <f t="shared" si="153"/>
        <v>24</v>
      </c>
    </row>
    <row r="1371" spans="1:21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9">
        <f t="shared" si="151"/>
        <v>41710.385949074072</v>
      </c>
      <c r="T1371" s="9">
        <f t="shared" si="152"/>
        <v>41740.385949074072</v>
      </c>
      <c r="U1371">
        <f t="shared" si="153"/>
        <v>30</v>
      </c>
    </row>
    <row r="1372" spans="1:21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41547.795023148145</v>
      </c>
      <c r="T1372" s="9">
        <f t="shared" si="152"/>
        <v>41562.795023148145</v>
      </c>
      <c r="U1372">
        <f t="shared" si="153"/>
        <v>15</v>
      </c>
    </row>
    <row r="1373" spans="1:21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9">
        <f t="shared" si="151"/>
        <v>42101.550254629627</v>
      </c>
      <c r="T1373" s="9">
        <f t="shared" si="152"/>
        <v>42131.550254629627</v>
      </c>
      <c r="U1373">
        <f t="shared" si="153"/>
        <v>30</v>
      </c>
    </row>
    <row r="1374" spans="1:21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41072.53162037037</v>
      </c>
      <c r="T1374" s="9">
        <f t="shared" si="152"/>
        <v>41102.53162037037</v>
      </c>
      <c r="U1374">
        <f t="shared" si="153"/>
        <v>30</v>
      </c>
    </row>
    <row r="1375" spans="1:21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9">
        <f t="shared" si="151"/>
        <v>42704.743437499994</v>
      </c>
      <c r="T1375" s="9">
        <f t="shared" si="152"/>
        <v>42734.743437499994</v>
      </c>
      <c r="U1375">
        <f t="shared" si="153"/>
        <v>30</v>
      </c>
    </row>
    <row r="1376" spans="1:21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9">
        <f t="shared" si="151"/>
        <v>42423.953564814808</v>
      </c>
      <c r="T1376" s="9">
        <f t="shared" si="152"/>
        <v>42453.911898148144</v>
      </c>
      <c r="U1376">
        <f t="shared" si="153"/>
        <v>29.958333333335759</v>
      </c>
    </row>
    <row r="1377" spans="1:21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9">
        <f t="shared" si="151"/>
        <v>42719.857858796291</v>
      </c>
      <c r="T1377" s="9">
        <f t="shared" si="152"/>
        <v>42749.857858796291</v>
      </c>
      <c r="U1377">
        <f t="shared" si="153"/>
        <v>30</v>
      </c>
    </row>
    <row r="1378" spans="1:21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9">
        <f t="shared" si="151"/>
        <v>42677.460717592585</v>
      </c>
      <c r="T1378" s="9">
        <f t="shared" si="152"/>
        <v>42707.502384259256</v>
      </c>
      <c r="U1378">
        <f t="shared" si="153"/>
        <v>30.041666666671517</v>
      </c>
    </row>
    <row r="1379" spans="1:21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9">
        <f t="shared" si="151"/>
        <v>42747.01122685185</v>
      </c>
      <c r="T1379" s="9">
        <f t="shared" si="152"/>
        <v>42768.96597222222</v>
      </c>
      <c r="U1379">
        <f t="shared" si="153"/>
        <v>21.954745370370802</v>
      </c>
    </row>
    <row r="1380" spans="1:21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9">
        <f t="shared" si="151"/>
        <v>42568.551041666666</v>
      </c>
      <c r="T1380" s="9">
        <f t="shared" si="152"/>
        <v>42583.551041666666</v>
      </c>
      <c r="U1380">
        <f t="shared" si="153"/>
        <v>15</v>
      </c>
    </row>
    <row r="1381" spans="1:21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9">
        <f t="shared" si="151"/>
        <v>42130.283287037033</v>
      </c>
      <c r="T1381" s="9">
        <f t="shared" si="152"/>
        <v>42160.283287037033</v>
      </c>
      <c r="U1381">
        <f t="shared" si="153"/>
        <v>30</v>
      </c>
    </row>
    <row r="1382" spans="1:21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42141.554467592585</v>
      </c>
      <c r="T1382" s="9">
        <f t="shared" si="152"/>
        <v>42163.874999999993</v>
      </c>
      <c r="U1382">
        <f t="shared" si="153"/>
        <v>22.320532407407882</v>
      </c>
    </row>
    <row r="1383" spans="1:21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9">
        <f t="shared" si="151"/>
        <v>42703.006076388883</v>
      </c>
      <c r="T1383" s="9">
        <f t="shared" si="152"/>
        <v>42733.006076388883</v>
      </c>
      <c r="U1383">
        <f t="shared" si="153"/>
        <v>30</v>
      </c>
    </row>
    <row r="1384" spans="1:21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9">
        <f t="shared" si="151"/>
        <v>41370.591851851852</v>
      </c>
      <c r="T1384" s="9">
        <f t="shared" si="152"/>
        <v>41400.591851851852</v>
      </c>
      <c r="U1384">
        <f t="shared" si="153"/>
        <v>30</v>
      </c>
    </row>
    <row r="1385" spans="1:21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9">
        <f t="shared" si="151"/>
        <v>42706.866643518515</v>
      </c>
      <c r="T1385" s="9">
        <f t="shared" si="152"/>
        <v>42726.866643518515</v>
      </c>
      <c r="U1385">
        <f t="shared" si="153"/>
        <v>20</v>
      </c>
    </row>
    <row r="1386" spans="1:21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9">
        <f t="shared" si="151"/>
        <v>42160.526874999996</v>
      </c>
      <c r="T1386" s="9">
        <f t="shared" si="152"/>
        <v>42190.526874999996</v>
      </c>
      <c r="U1386">
        <f t="shared" si="153"/>
        <v>30</v>
      </c>
    </row>
    <row r="1387" spans="1:21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9">
        <f t="shared" si="151"/>
        <v>42433.480567129627</v>
      </c>
      <c r="T1387" s="9">
        <f t="shared" si="152"/>
        <v>42489.299305555549</v>
      </c>
      <c r="U1387">
        <f t="shared" si="153"/>
        <v>55.818738425921765</v>
      </c>
    </row>
    <row r="1388" spans="1:21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42184.438530092586</v>
      </c>
      <c r="T1388" s="9">
        <f t="shared" si="152"/>
        <v>42214.438530092586</v>
      </c>
      <c r="U1388">
        <f t="shared" si="153"/>
        <v>30</v>
      </c>
    </row>
    <row r="1389" spans="1:21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9">
        <f t="shared" si="151"/>
        <v>42126.712905092594</v>
      </c>
      <c r="T1389" s="9">
        <f t="shared" si="152"/>
        <v>42157.979166666664</v>
      </c>
      <c r="U1389">
        <f t="shared" si="153"/>
        <v>31.266261574070086</v>
      </c>
    </row>
    <row r="1390" spans="1:21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9">
        <f t="shared" si="151"/>
        <v>42634.406446759262</v>
      </c>
      <c r="T1390" s="9">
        <f t="shared" si="152"/>
        <v>42660.468055555553</v>
      </c>
      <c r="U1390">
        <f t="shared" si="153"/>
        <v>26.061608796291694</v>
      </c>
    </row>
    <row r="1391" spans="1:21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9">
        <f t="shared" si="151"/>
        <v>42565.272650462961</v>
      </c>
      <c r="T1391" s="9">
        <f t="shared" si="152"/>
        <v>42595.272650462961</v>
      </c>
      <c r="U1391">
        <f t="shared" si="153"/>
        <v>30</v>
      </c>
    </row>
    <row r="1392" spans="1:21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9">
        <f t="shared" si="151"/>
        <v>42087.594976851855</v>
      </c>
      <c r="T1392" s="9">
        <f t="shared" si="152"/>
        <v>42121.508333333331</v>
      </c>
      <c r="U1392">
        <f t="shared" si="153"/>
        <v>33.913356481476512</v>
      </c>
    </row>
    <row r="1393" spans="1:21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9">
        <f t="shared" si="151"/>
        <v>42193.442337962959</v>
      </c>
      <c r="T1393" s="9">
        <f t="shared" si="152"/>
        <v>42237.999305555553</v>
      </c>
      <c r="U1393">
        <f t="shared" si="153"/>
        <v>44.556967592594447</v>
      </c>
    </row>
    <row r="1394" spans="1:21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9">
        <f t="shared" si="151"/>
        <v>42400.946597222217</v>
      </c>
      <c r="T1394" s="9">
        <f t="shared" si="152"/>
        <v>42431.946597222217</v>
      </c>
      <c r="U1394">
        <f t="shared" si="153"/>
        <v>31</v>
      </c>
    </row>
    <row r="1395" spans="1:21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9">
        <f t="shared" si="151"/>
        <v>42553.473645833328</v>
      </c>
      <c r="T1395" s="9">
        <f t="shared" si="152"/>
        <v>42583.473645833328</v>
      </c>
      <c r="U1395">
        <f t="shared" si="153"/>
        <v>30</v>
      </c>
    </row>
    <row r="1396" spans="1:21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9">
        <f t="shared" si="151"/>
        <v>42751.936643518515</v>
      </c>
      <c r="T1396" s="9">
        <f t="shared" si="152"/>
        <v>42794.916666666664</v>
      </c>
      <c r="U1396">
        <f t="shared" si="153"/>
        <v>42.980023148149485</v>
      </c>
    </row>
    <row r="1397" spans="1:21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9">
        <f t="shared" si="151"/>
        <v>42719.700011574074</v>
      </c>
      <c r="T1397" s="9">
        <f t="shared" si="152"/>
        <v>42749.700011574074</v>
      </c>
      <c r="U1397">
        <f t="shared" si="153"/>
        <v>30</v>
      </c>
    </row>
    <row r="1398" spans="1:21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9">
        <f t="shared" si="151"/>
        <v>42018.790300925924</v>
      </c>
      <c r="T1398" s="9">
        <f t="shared" si="152"/>
        <v>42048.790300925924</v>
      </c>
      <c r="U1398">
        <f t="shared" si="153"/>
        <v>30</v>
      </c>
    </row>
    <row r="1399" spans="1:21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9">
        <f t="shared" si="151"/>
        <v>42640.709606481476</v>
      </c>
      <c r="T1399" s="9">
        <f t="shared" si="152"/>
        <v>42670.679861111108</v>
      </c>
      <c r="U1399">
        <f t="shared" si="153"/>
        <v>29.970254629632109</v>
      </c>
    </row>
    <row r="1400" spans="1:21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9">
        <f t="shared" si="151"/>
        <v>42526.665902777771</v>
      </c>
      <c r="T1400" s="9">
        <f t="shared" si="152"/>
        <v>42556.665902777771</v>
      </c>
      <c r="U1400">
        <f t="shared" si="153"/>
        <v>30</v>
      </c>
    </row>
    <row r="1401" spans="1:21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9">
        <f t="shared" si="151"/>
        <v>41888.795983796292</v>
      </c>
      <c r="T1401" s="9">
        <f t="shared" si="152"/>
        <v>41918.795983796292</v>
      </c>
      <c r="U1401">
        <f t="shared" si="153"/>
        <v>30</v>
      </c>
    </row>
    <row r="1402" spans="1:21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9">
        <f t="shared" si="151"/>
        <v>42498.132789351854</v>
      </c>
      <c r="T1402" s="9">
        <f t="shared" si="152"/>
        <v>42533.020833333336</v>
      </c>
      <c r="U1402">
        <f t="shared" si="153"/>
        <v>34.888043981482042</v>
      </c>
    </row>
    <row r="1403" spans="1:21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9">
        <f t="shared" si="151"/>
        <v>41399.787893518514</v>
      </c>
      <c r="T1403" s="9">
        <f t="shared" si="152"/>
        <v>41420.787893518514</v>
      </c>
      <c r="U1403">
        <f t="shared" si="153"/>
        <v>21</v>
      </c>
    </row>
    <row r="1404" spans="1:21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9">
        <f t="shared" si="151"/>
        <v>42064.845034722217</v>
      </c>
      <c r="T1404" s="9">
        <f t="shared" si="152"/>
        <v>42124.803368055553</v>
      </c>
      <c r="U1404">
        <f t="shared" si="153"/>
        <v>59.958333333335759</v>
      </c>
    </row>
    <row r="1405" spans="1:21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9">
        <f t="shared" si="151"/>
        <v>41450.854571759257</v>
      </c>
      <c r="T1405" s="9">
        <f t="shared" si="152"/>
        <v>41480.854571759257</v>
      </c>
      <c r="U1405">
        <f t="shared" si="153"/>
        <v>30</v>
      </c>
    </row>
    <row r="1406" spans="1:21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42032.30190972222</v>
      </c>
      <c r="T1406" s="9">
        <f t="shared" si="152"/>
        <v>42057.30190972222</v>
      </c>
      <c r="U1406">
        <f t="shared" si="153"/>
        <v>25</v>
      </c>
    </row>
    <row r="1407" spans="1:21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41941.472233796296</v>
      </c>
      <c r="T1407" s="9">
        <f t="shared" si="152"/>
        <v>41971.51390046296</v>
      </c>
      <c r="U1407">
        <f t="shared" si="153"/>
        <v>30.041666666664241</v>
      </c>
    </row>
    <row r="1408" spans="1:21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42297.224618055552</v>
      </c>
      <c r="T1408" s="9">
        <f t="shared" si="152"/>
        <v>42350.208333333336</v>
      </c>
      <c r="U1408">
        <f t="shared" si="153"/>
        <v>52.983715277783631</v>
      </c>
    </row>
    <row r="1409" spans="1:21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41838.32844907407</v>
      </c>
      <c r="T1409" s="9">
        <f t="shared" si="152"/>
        <v>41863.32844907407</v>
      </c>
      <c r="U1409">
        <f t="shared" si="153"/>
        <v>25</v>
      </c>
    </row>
    <row r="1410" spans="1:21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42291.663842592585</v>
      </c>
      <c r="T1410" s="9">
        <f t="shared" si="152"/>
        <v>42321.705509259256</v>
      </c>
      <c r="U1410">
        <f t="shared" si="153"/>
        <v>30.041666666671517</v>
      </c>
    </row>
    <row r="1411" spans="1:21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t="e">
        <f t="shared" ref="P1411:P1474" si="155">E1411/L1411</f>
        <v>#DIV/0!</v>
      </c>
      <c r="Q1411" t="str">
        <f t="shared" ref="Q1411:Q1474" si="156">LEFT(N1411,FIND("/",N1411,1)-1)</f>
        <v>publishing</v>
      </c>
      <c r="R1411" t="str">
        <f t="shared" ref="R1411:R1474" si="157">RIGHT(N1411,LEN(N1411)-(FIND("/",N1411,1)))</f>
        <v>translations</v>
      </c>
      <c r="S1411" s="9">
        <f t="shared" ref="S1411:S1474" si="158">(J1411/86400)+25569+(-5/24)</f>
        <v>41944.925173611111</v>
      </c>
      <c r="T1411" s="9">
        <f t="shared" ref="T1411:T1474" si="159">(I1411/86400)+25569+(-5/24)</f>
        <v>42004.966840277775</v>
      </c>
      <c r="U1411">
        <f t="shared" ref="U1411:U1474" si="160">T1411-S1411</f>
        <v>60.041666666664241</v>
      </c>
    </row>
    <row r="1412" spans="1:21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42479.110185185178</v>
      </c>
      <c r="T1412" s="9">
        <f t="shared" si="159"/>
        <v>42524.110185185178</v>
      </c>
      <c r="U1412">
        <f t="shared" si="160"/>
        <v>45</v>
      </c>
    </row>
    <row r="1413" spans="1:21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42012.850694444445</v>
      </c>
      <c r="T1413" s="9">
        <f t="shared" si="159"/>
        <v>42040.850694444445</v>
      </c>
      <c r="U1413">
        <f t="shared" si="160"/>
        <v>28</v>
      </c>
    </row>
    <row r="1414" spans="1:21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41946.855312499996</v>
      </c>
      <c r="T1414" s="9">
        <f t="shared" si="159"/>
        <v>41976.855312499996</v>
      </c>
      <c r="U1414">
        <f t="shared" si="160"/>
        <v>30</v>
      </c>
    </row>
    <row r="1415" spans="1:21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42360.228819444441</v>
      </c>
      <c r="T1415" s="9">
        <f t="shared" si="159"/>
        <v>42420.228819444441</v>
      </c>
      <c r="U1415">
        <f t="shared" si="160"/>
        <v>60</v>
      </c>
    </row>
    <row r="1416" spans="1:21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42708.044756944444</v>
      </c>
      <c r="T1416" s="9">
        <f t="shared" si="159"/>
        <v>42738.044756944444</v>
      </c>
      <c r="U1416">
        <f t="shared" si="160"/>
        <v>30</v>
      </c>
    </row>
    <row r="1417" spans="1:21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42192.467488425922</v>
      </c>
      <c r="T1417" s="9">
        <f t="shared" si="159"/>
        <v>42232.467488425922</v>
      </c>
      <c r="U1417">
        <f t="shared" si="160"/>
        <v>40</v>
      </c>
    </row>
    <row r="1418" spans="1:21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42299.717812499999</v>
      </c>
      <c r="T1418" s="9">
        <f t="shared" si="159"/>
        <v>42329.759479166663</v>
      </c>
      <c r="U1418">
        <f t="shared" si="160"/>
        <v>30.041666666664241</v>
      </c>
    </row>
    <row r="1419" spans="1:21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42231.941828703704</v>
      </c>
      <c r="T1419" s="9">
        <f t="shared" si="159"/>
        <v>42262.257638888885</v>
      </c>
      <c r="U1419">
        <f t="shared" si="160"/>
        <v>30.315810185180453</v>
      </c>
    </row>
    <row r="1420" spans="1:21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42395.248078703698</v>
      </c>
      <c r="T1420" s="9">
        <f t="shared" si="159"/>
        <v>42425.248078703698</v>
      </c>
      <c r="U1420">
        <f t="shared" si="160"/>
        <v>30</v>
      </c>
    </row>
    <row r="1421" spans="1:21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42622.24790509259</v>
      </c>
      <c r="T1421" s="9">
        <f t="shared" si="159"/>
        <v>42652.24790509259</v>
      </c>
      <c r="U1421">
        <f t="shared" si="160"/>
        <v>30</v>
      </c>
    </row>
    <row r="1422" spans="1:21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42524.459328703706</v>
      </c>
      <c r="T1422" s="9">
        <f t="shared" si="159"/>
        <v>42549.459328703706</v>
      </c>
      <c r="U1422">
        <f t="shared" si="160"/>
        <v>25</v>
      </c>
    </row>
    <row r="1423" spans="1:21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42013.707280092589</v>
      </c>
      <c r="T1423" s="9">
        <f t="shared" si="159"/>
        <v>42043.707280092589</v>
      </c>
      <c r="U1423">
        <f t="shared" si="160"/>
        <v>30</v>
      </c>
    </row>
    <row r="1424" spans="1:21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42604.031296296293</v>
      </c>
      <c r="T1424" s="9">
        <f t="shared" si="159"/>
        <v>42634.031296296293</v>
      </c>
      <c r="U1424">
        <f t="shared" si="160"/>
        <v>30</v>
      </c>
    </row>
    <row r="1425" spans="1:21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42340.151979166665</v>
      </c>
      <c r="T1425" s="9">
        <f t="shared" si="159"/>
        <v>42370.151979166665</v>
      </c>
      <c r="U1425">
        <f t="shared" si="160"/>
        <v>30</v>
      </c>
    </row>
    <row r="1426" spans="1:21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42676.509282407402</v>
      </c>
      <c r="T1426" s="9">
        <f t="shared" si="159"/>
        <v>42689.550949074073</v>
      </c>
      <c r="U1426">
        <f t="shared" si="160"/>
        <v>13.041666666671517</v>
      </c>
    </row>
    <row r="1427" spans="1:21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42092.923136574071</v>
      </c>
      <c r="T1427" s="9">
        <f t="shared" si="159"/>
        <v>42122.923136574071</v>
      </c>
      <c r="U1427">
        <f t="shared" si="160"/>
        <v>30</v>
      </c>
    </row>
    <row r="1428" spans="1:21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42180.181944444441</v>
      </c>
      <c r="T1428" s="9">
        <f t="shared" si="159"/>
        <v>42240.181944444441</v>
      </c>
      <c r="U1428">
        <f t="shared" si="160"/>
        <v>60</v>
      </c>
    </row>
    <row r="1429" spans="1:21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42601.643344907403</v>
      </c>
      <c r="T1429" s="9">
        <f t="shared" si="159"/>
        <v>42631.643344907403</v>
      </c>
      <c r="U1429">
        <f t="shared" si="160"/>
        <v>30</v>
      </c>
    </row>
    <row r="1430" spans="1:21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42432.171493055554</v>
      </c>
      <c r="T1430" s="9">
        <f t="shared" si="159"/>
        <v>42462.129826388882</v>
      </c>
      <c r="U1430">
        <f t="shared" si="160"/>
        <v>29.958333333328483</v>
      </c>
    </row>
    <row r="1431" spans="1:21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42073.852337962962</v>
      </c>
      <c r="T1431" s="9">
        <f t="shared" si="159"/>
        <v>42103.852337962962</v>
      </c>
      <c r="U1431">
        <f t="shared" si="160"/>
        <v>30</v>
      </c>
    </row>
    <row r="1432" spans="1:21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41961.605185185188</v>
      </c>
      <c r="T1432" s="9">
        <f t="shared" si="159"/>
        <v>41992.605185185188</v>
      </c>
      <c r="U1432">
        <f t="shared" si="160"/>
        <v>31</v>
      </c>
    </row>
    <row r="1433" spans="1:21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42304.002499999995</v>
      </c>
      <c r="T1433" s="9">
        <f t="shared" si="159"/>
        <v>42334.044166666667</v>
      </c>
      <c r="U1433">
        <f t="shared" si="160"/>
        <v>30.041666666671517</v>
      </c>
    </row>
    <row r="1434" spans="1:21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42175.572083333333</v>
      </c>
      <c r="T1434" s="9">
        <f t="shared" si="159"/>
        <v>42205.572083333333</v>
      </c>
      <c r="U1434">
        <f t="shared" si="160"/>
        <v>30</v>
      </c>
    </row>
    <row r="1435" spans="1:21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42673.417534722219</v>
      </c>
      <c r="T1435" s="9">
        <f t="shared" si="159"/>
        <v>42714.249999999993</v>
      </c>
      <c r="U1435">
        <f t="shared" si="160"/>
        <v>40.832465277773736</v>
      </c>
    </row>
    <row r="1436" spans="1:21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42142.558773148143</v>
      </c>
      <c r="T1436" s="9">
        <f t="shared" si="159"/>
        <v>42163.416666666664</v>
      </c>
      <c r="U1436">
        <f t="shared" si="160"/>
        <v>20.85789351852145</v>
      </c>
    </row>
    <row r="1437" spans="1:21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42258.57199074074</v>
      </c>
      <c r="T1437" s="9">
        <f t="shared" si="159"/>
        <v>42288.57199074074</v>
      </c>
      <c r="U1437">
        <f t="shared" si="160"/>
        <v>30</v>
      </c>
    </row>
    <row r="1438" spans="1:21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42391.141863425924</v>
      </c>
      <c r="T1438" s="9">
        <f t="shared" si="159"/>
        <v>42421.141863425924</v>
      </c>
      <c r="U1438">
        <f t="shared" si="160"/>
        <v>30</v>
      </c>
    </row>
    <row r="1439" spans="1:21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41796.32336805555</v>
      </c>
      <c r="T1439" s="9">
        <f t="shared" si="159"/>
        <v>41832.999305555553</v>
      </c>
      <c r="U1439">
        <f t="shared" si="160"/>
        <v>36.675937500003783</v>
      </c>
    </row>
    <row r="1440" spans="1:21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42457.663182870368</v>
      </c>
      <c r="T1440" s="9">
        <f t="shared" si="159"/>
        <v>42487.371527777774</v>
      </c>
      <c r="U1440">
        <f t="shared" si="160"/>
        <v>29.708344907405262</v>
      </c>
    </row>
    <row r="1441" spans="1:21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42040.621539351851</v>
      </c>
      <c r="T1441" s="9">
        <f t="shared" si="159"/>
        <v>42070.621539351851</v>
      </c>
      <c r="U1441">
        <f t="shared" si="160"/>
        <v>30</v>
      </c>
    </row>
    <row r="1442" spans="1:21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42486.540081018517</v>
      </c>
      <c r="T1442" s="9">
        <f t="shared" si="159"/>
        <v>42516.540081018517</v>
      </c>
      <c r="U1442">
        <f t="shared" si="160"/>
        <v>30</v>
      </c>
    </row>
    <row r="1443" spans="1:21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42198.557511574072</v>
      </c>
      <c r="T1443" s="9">
        <f t="shared" si="159"/>
        <v>42258.557511574072</v>
      </c>
      <c r="U1443">
        <f t="shared" si="160"/>
        <v>60</v>
      </c>
    </row>
    <row r="1444" spans="1:21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42485.437013888884</v>
      </c>
      <c r="T1444" s="9">
        <f t="shared" si="159"/>
        <v>42515.437013888884</v>
      </c>
      <c r="U1444">
        <f t="shared" si="160"/>
        <v>30</v>
      </c>
    </row>
    <row r="1445" spans="1:21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42707.71769675926</v>
      </c>
      <c r="T1445" s="9">
        <f t="shared" si="159"/>
        <v>42737.71769675926</v>
      </c>
      <c r="U1445">
        <f t="shared" si="160"/>
        <v>30</v>
      </c>
    </row>
    <row r="1446" spans="1:21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42199.665069444447</v>
      </c>
      <c r="T1446" s="9">
        <f t="shared" si="159"/>
        <v>42259.665069444447</v>
      </c>
      <c r="U1446">
        <f t="shared" si="160"/>
        <v>60</v>
      </c>
    </row>
    <row r="1447" spans="1:21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42139.333969907406</v>
      </c>
      <c r="T1447" s="9">
        <f t="shared" si="159"/>
        <v>42169.333969907406</v>
      </c>
      <c r="U1447">
        <f t="shared" si="160"/>
        <v>30</v>
      </c>
    </row>
    <row r="1448" spans="1:21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42461.239328703705</v>
      </c>
      <c r="T1448" s="9">
        <f t="shared" si="159"/>
        <v>42481.239328703705</v>
      </c>
      <c r="U1448">
        <f t="shared" si="160"/>
        <v>20</v>
      </c>
    </row>
    <row r="1449" spans="1:21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42529.52238425926</v>
      </c>
      <c r="T1449" s="9">
        <f t="shared" si="159"/>
        <v>42559.52238425926</v>
      </c>
      <c r="U1449">
        <f t="shared" si="160"/>
        <v>30</v>
      </c>
    </row>
    <row r="1450" spans="1:21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42115.728217592587</v>
      </c>
      <c r="T1450" s="9">
        <f t="shared" si="159"/>
        <v>42146.017361111109</v>
      </c>
      <c r="U1450">
        <f t="shared" si="160"/>
        <v>30.289143518522906</v>
      </c>
    </row>
    <row r="1451" spans="1:21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42086.603067129625</v>
      </c>
      <c r="T1451" s="9">
        <f t="shared" si="159"/>
        <v>42134.603067129625</v>
      </c>
      <c r="U1451">
        <f t="shared" si="160"/>
        <v>48</v>
      </c>
    </row>
    <row r="1452" spans="1:21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42389.962928240733</v>
      </c>
      <c r="T1452" s="9">
        <f t="shared" si="159"/>
        <v>42419.962928240733</v>
      </c>
      <c r="U1452">
        <f t="shared" si="160"/>
        <v>30</v>
      </c>
    </row>
    <row r="1453" spans="1:21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41931.75068287037</v>
      </c>
      <c r="T1453" s="9">
        <f t="shared" si="159"/>
        <v>41961.792349537034</v>
      </c>
      <c r="U1453">
        <f t="shared" si="160"/>
        <v>30.041666666664241</v>
      </c>
    </row>
    <row r="1454" spans="1:21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41818.494942129626</v>
      </c>
      <c r="T1454" s="9">
        <f t="shared" si="159"/>
        <v>41848.494942129626</v>
      </c>
      <c r="U1454">
        <f t="shared" si="160"/>
        <v>30</v>
      </c>
    </row>
    <row r="1455" spans="1:21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42795.487812499996</v>
      </c>
      <c r="T1455" s="9">
        <f t="shared" si="159"/>
        <v>42840.446145833332</v>
      </c>
      <c r="U1455">
        <f t="shared" si="160"/>
        <v>44.958333333335759</v>
      </c>
    </row>
    <row r="1456" spans="1:21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42463.658333333333</v>
      </c>
      <c r="T1456" s="9">
        <f t="shared" si="159"/>
        <v>42484.707638888889</v>
      </c>
      <c r="U1456">
        <f t="shared" si="160"/>
        <v>21.049305555556202</v>
      </c>
    </row>
    <row r="1457" spans="1:21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41832.46435185185</v>
      </c>
      <c r="T1457" s="9">
        <f t="shared" si="159"/>
        <v>41887.360416666663</v>
      </c>
      <c r="U1457">
        <f t="shared" si="160"/>
        <v>54.896064814813144</v>
      </c>
    </row>
    <row r="1458" spans="1:21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42708.460243055553</v>
      </c>
      <c r="T1458" s="9">
        <f t="shared" si="159"/>
        <v>42738.460243055553</v>
      </c>
      <c r="U1458">
        <f t="shared" si="160"/>
        <v>30</v>
      </c>
    </row>
    <row r="1459" spans="1:21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42289.688009259255</v>
      </c>
      <c r="T1459" s="9">
        <f t="shared" si="159"/>
        <v>42319.729675925926</v>
      </c>
      <c r="U1459">
        <f t="shared" si="160"/>
        <v>30.041666666671517</v>
      </c>
    </row>
    <row r="1460" spans="1:21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41831.49722222222</v>
      </c>
      <c r="T1460" s="9">
        <f t="shared" si="159"/>
        <v>41861.958333333328</v>
      </c>
      <c r="U1460">
        <f t="shared" si="160"/>
        <v>30.461111111108039</v>
      </c>
    </row>
    <row r="1461" spans="1:21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42311.996481481481</v>
      </c>
      <c r="T1461" s="9">
        <f t="shared" si="159"/>
        <v>42340.517361111109</v>
      </c>
      <c r="U1461">
        <f t="shared" si="160"/>
        <v>28.520879629628325</v>
      </c>
    </row>
    <row r="1462" spans="1:21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41915.688634259255</v>
      </c>
      <c r="T1462" s="9">
        <f t="shared" si="159"/>
        <v>41973.781249999993</v>
      </c>
      <c r="U1462">
        <f t="shared" si="160"/>
        <v>58.092615740737529</v>
      </c>
    </row>
    <row r="1463" spans="1:21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41899.436967592592</v>
      </c>
      <c r="T1463" s="9">
        <f t="shared" si="159"/>
        <v>41932.791666666664</v>
      </c>
      <c r="U1463">
        <f t="shared" si="160"/>
        <v>33.354699074072414</v>
      </c>
    </row>
    <row r="1464" spans="1:21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41344.454525462963</v>
      </c>
      <c r="T1464" s="9">
        <f t="shared" si="159"/>
        <v>41374.454525462963</v>
      </c>
      <c r="U1464">
        <f t="shared" si="160"/>
        <v>30</v>
      </c>
    </row>
    <row r="1465" spans="1:21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41326.702986111108</v>
      </c>
      <c r="T1465" s="9">
        <f t="shared" si="159"/>
        <v>41371.661319444444</v>
      </c>
      <c r="U1465">
        <f t="shared" si="160"/>
        <v>44.958333333335759</v>
      </c>
    </row>
    <row r="1466" spans="1:21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41291.453217592592</v>
      </c>
      <c r="T1466" s="9">
        <f t="shared" si="159"/>
        <v>41321.453217592592</v>
      </c>
      <c r="U1466">
        <f t="shared" si="160"/>
        <v>30</v>
      </c>
    </row>
    <row r="1467" spans="1:21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40959.526064814811</v>
      </c>
      <c r="T1467" s="9">
        <f t="shared" si="159"/>
        <v>40989.916666666664</v>
      </c>
      <c r="U1467">
        <f t="shared" si="160"/>
        <v>30.390601851853717</v>
      </c>
    </row>
    <row r="1468" spans="1:21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42339.963726851849</v>
      </c>
      <c r="T1468" s="9">
        <f t="shared" si="159"/>
        <v>42380.999999999993</v>
      </c>
      <c r="U1468">
        <f t="shared" si="160"/>
        <v>41.036273148143664</v>
      </c>
    </row>
    <row r="1469" spans="1:21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40933.593576388885</v>
      </c>
      <c r="T1469" s="9">
        <f t="shared" si="159"/>
        <v>40993.55190972222</v>
      </c>
      <c r="U1469">
        <f t="shared" si="160"/>
        <v>59.958333333335759</v>
      </c>
    </row>
    <row r="1470" spans="1:21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40645.806122685179</v>
      </c>
      <c r="T1470" s="9">
        <f t="shared" si="159"/>
        <v>40705.806122685179</v>
      </c>
      <c r="U1470">
        <f t="shared" si="160"/>
        <v>60</v>
      </c>
    </row>
    <row r="1471" spans="1:21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41290.390150462961</v>
      </c>
      <c r="T1471" s="9">
        <f t="shared" si="159"/>
        <v>41320.390150462961</v>
      </c>
      <c r="U1471">
        <f t="shared" si="160"/>
        <v>30</v>
      </c>
    </row>
    <row r="1472" spans="1:21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41250.618784722217</v>
      </c>
      <c r="T1472" s="9">
        <f t="shared" si="159"/>
        <v>41271.618784722217</v>
      </c>
      <c r="U1472">
        <f t="shared" si="160"/>
        <v>21</v>
      </c>
    </row>
    <row r="1473" spans="1:21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42073.749236111107</v>
      </c>
      <c r="T1473" s="9">
        <f t="shared" si="159"/>
        <v>42103.749236111107</v>
      </c>
      <c r="U1473">
        <f t="shared" si="160"/>
        <v>30</v>
      </c>
    </row>
    <row r="1474" spans="1:21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41533.33452546296</v>
      </c>
      <c r="T1474" s="9">
        <f t="shared" si="159"/>
        <v>41563.33452546296</v>
      </c>
      <c r="U1474">
        <f t="shared" si="160"/>
        <v>30</v>
      </c>
    </row>
    <row r="1475" spans="1:21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>
        <f t="shared" ref="P1475:P1538" si="162">E1475/L1475</f>
        <v>38.462553191489363</v>
      </c>
      <c r="Q1475" t="str">
        <f t="shared" ref="Q1475:Q1538" si="163">LEFT(N1475,FIND("/",N1475,1)-1)</f>
        <v>publishing</v>
      </c>
      <c r="R1475" t="str">
        <f t="shared" ref="R1475:R1538" si="164">RIGHT(N1475,LEN(N1475)-(FIND("/",N1475,1)))</f>
        <v>radio &amp; podcasts</v>
      </c>
      <c r="S1475" s="9">
        <f t="shared" ref="S1475:S1538" si="165">(J1475/86400)+25569+(-5/24)</f>
        <v>40939.771284722221</v>
      </c>
      <c r="T1475" s="9">
        <f t="shared" ref="T1475:T1538" si="166">(I1475/86400)+25569+(-5/24)</f>
        <v>40969.771284722221</v>
      </c>
      <c r="U1475">
        <f t="shared" ref="U1475:U1538" si="167">T1475-S1475</f>
        <v>30</v>
      </c>
    </row>
    <row r="1476" spans="1:21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41500.519583333335</v>
      </c>
      <c r="T1476" s="9">
        <f t="shared" si="166"/>
        <v>41530.519583333335</v>
      </c>
      <c r="U1476">
        <f t="shared" si="167"/>
        <v>30</v>
      </c>
    </row>
    <row r="1477" spans="1:21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41960.514618055553</v>
      </c>
      <c r="T1477" s="9">
        <f t="shared" si="166"/>
        <v>41992.999305555553</v>
      </c>
      <c r="U1477">
        <f t="shared" si="167"/>
        <v>32.484687500000291</v>
      </c>
    </row>
    <row r="1478" spans="1:21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40765.833587962959</v>
      </c>
      <c r="T1478" s="9">
        <f t="shared" si="166"/>
        <v>40795.833587962959</v>
      </c>
      <c r="U1478">
        <f t="shared" si="167"/>
        <v>30</v>
      </c>
    </row>
    <row r="1479" spans="1:21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40840.407453703701</v>
      </c>
      <c r="T1479" s="9">
        <f t="shared" si="166"/>
        <v>40899.916666666664</v>
      </c>
      <c r="U1479">
        <f t="shared" si="167"/>
        <v>59.50921296296292</v>
      </c>
    </row>
    <row r="1480" spans="1:21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41394.663344907407</v>
      </c>
      <c r="T1480" s="9">
        <f t="shared" si="166"/>
        <v>41408.663344907407</v>
      </c>
      <c r="U1480">
        <f t="shared" si="167"/>
        <v>14</v>
      </c>
    </row>
    <row r="1481" spans="1:21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41754.536909722221</v>
      </c>
      <c r="T1481" s="9">
        <f t="shared" si="166"/>
        <v>41768.957638888889</v>
      </c>
      <c r="U1481">
        <f t="shared" si="167"/>
        <v>14.420729166668025</v>
      </c>
    </row>
    <row r="1482" spans="1:21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41464.725682870368</v>
      </c>
      <c r="T1482" s="9">
        <f t="shared" si="166"/>
        <v>41481.5</v>
      </c>
      <c r="U1482">
        <f t="shared" si="167"/>
        <v>16.774317129631527</v>
      </c>
    </row>
    <row r="1483" spans="1:21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41550.714641203704</v>
      </c>
      <c r="T1483" s="9">
        <f t="shared" si="166"/>
        <v>41580.714641203704</v>
      </c>
      <c r="U1483">
        <f t="shared" si="167"/>
        <v>30</v>
      </c>
    </row>
    <row r="1484" spans="1:21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41136.649722222217</v>
      </c>
      <c r="T1484" s="9">
        <f t="shared" si="166"/>
        <v>41159.118750000001</v>
      </c>
      <c r="U1484">
        <f t="shared" si="167"/>
        <v>22.469027777784504</v>
      </c>
    </row>
    <row r="1485" spans="1:21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42547.984664351847</v>
      </c>
      <c r="T1485" s="9">
        <f t="shared" si="166"/>
        <v>42572.984664351847</v>
      </c>
      <c r="U1485">
        <f t="shared" si="167"/>
        <v>25</v>
      </c>
    </row>
    <row r="1486" spans="1:21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41052.992627314808</v>
      </c>
      <c r="T1486" s="9">
        <f t="shared" si="166"/>
        <v>41111.410416666666</v>
      </c>
      <c r="U1486">
        <f t="shared" si="167"/>
        <v>58.417789351857209</v>
      </c>
    </row>
    <row r="1487" spans="1:21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42130.587650462963</v>
      </c>
      <c r="T1487" s="9">
        <f t="shared" si="166"/>
        <v>42175.587650462963</v>
      </c>
      <c r="U1487">
        <f t="shared" si="167"/>
        <v>45</v>
      </c>
    </row>
    <row r="1488" spans="1:21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42031.960196759253</v>
      </c>
      <c r="T1488" s="9">
        <f t="shared" si="166"/>
        <v>42061.960196759253</v>
      </c>
      <c r="U1488">
        <f t="shared" si="167"/>
        <v>30</v>
      </c>
    </row>
    <row r="1489" spans="1:21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42554.709155092591</v>
      </c>
      <c r="T1489" s="9">
        <f t="shared" si="166"/>
        <v>42584.709155092591</v>
      </c>
      <c r="U1489">
        <f t="shared" si="167"/>
        <v>30</v>
      </c>
    </row>
    <row r="1490" spans="1:21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41614.354861111111</v>
      </c>
      <c r="T1490" s="9">
        <f t="shared" si="166"/>
        <v>41644.354861111111</v>
      </c>
      <c r="U1490">
        <f t="shared" si="167"/>
        <v>30</v>
      </c>
    </row>
    <row r="1491" spans="1:21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41198.403379629628</v>
      </c>
      <c r="T1491" s="9">
        <f t="shared" si="166"/>
        <v>41228.445046296292</v>
      </c>
      <c r="U1491">
        <f t="shared" si="167"/>
        <v>30.041666666664241</v>
      </c>
    </row>
    <row r="1492" spans="1:21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41520.352708333332</v>
      </c>
      <c r="T1492" s="9">
        <f t="shared" si="166"/>
        <v>41549.352708333332</v>
      </c>
      <c r="U1492">
        <f t="shared" si="167"/>
        <v>29</v>
      </c>
    </row>
    <row r="1493" spans="1:21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41991.505127314813</v>
      </c>
      <c r="T1493" s="9">
        <f t="shared" si="166"/>
        <v>42050.443055555552</v>
      </c>
      <c r="U1493">
        <f t="shared" si="167"/>
        <v>58.937928240738984</v>
      </c>
    </row>
    <row r="1494" spans="1:21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40682.676458333335</v>
      </c>
      <c r="T1494" s="9">
        <f t="shared" si="166"/>
        <v>40712.676458333335</v>
      </c>
      <c r="U1494">
        <f t="shared" si="167"/>
        <v>30</v>
      </c>
    </row>
    <row r="1495" spans="1:21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41411.658275462956</v>
      </c>
      <c r="T1495" s="9">
        <f t="shared" si="166"/>
        <v>41441.658275462956</v>
      </c>
      <c r="U1495">
        <f t="shared" si="167"/>
        <v>30</v>
      </c>
    </row>
    <row r="1496" spans="1:21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42067.514039351845</v>
      </c>
      <c r="T1496" s="9">
        <f t="shared" si="166"/>
        <v>42097.443055555552</v>
      </c>
      <c r="U1496">
        <f t="shared" si="167"/>
        <v>29.929016203706851</v>
      </c>
    </row>
    <row r="1497" spans="1:21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40752.581377314811</v>
      </c>
      <c r="T1497" s="9">
        <f t="shared" si="166"/>
        <v>40782.581377314811</v>
      </c>
      <c r="U1497">
        <f t="shared" si="167"/>
        <v>30</v>
      </c>
    </row>
    <row r="1498" spans="1:21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41838.266886574071</v>
      </c>
      <c r="T1498" s="9">
        <f t="shared" si="166"/>
        <v>41898.266886574071</v>
      </c>
      <c r="U1498">
        <f t="shared" si="167"/>
        <v>60</v>
      </c>
    </row>
    <row r="1499" spans="1:21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41444.434282407405</v>
      </c>
      <c r="T1499" s="9">
        <f t="shared" si="166"/>
        <v>41486.613194444442</v>
      </c>
      <c r="U1499">
        <f t="shared" si="167"/>
        <v>42.178912037037662</v>
      </c>
    </row>
    <row r="1500" spans="1:21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41840.775208333333</v>
      </c>
      <c r="T1500" s="9">
        <f t="shared" si="166"/>
        <v>41885.775208333333</v>
      </c>
      <c r="U1500">
        <f t="shared" si="167"/>
        <v>45</v>
      </c>
    </row>
    <row r="1501" spans="1:21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42526.798993055556</v>
      </c>
      <c r="T1501" s="9">
        <f t="shared" si="166"/>
        <v>42586.798993055556</v>
      </c>
      <c r="U1501">
        <f t="shared" si="167"/>
        <v>60</v>
      </c>
    </row>
    <row r="1502" spans="1:21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41365.69626157407</v>
      </c>
      <c r="T1502" s="9">
        <f t="shared" si="166"/>
        <v>41395.69626157407</v>
      </c>
      <c r="U1502">
        <f t="shared" si="167"/>
        <v>30</v>
      </c>
    </row>
    <row r="1503" spans="1:21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42163.3752662037</v>
      </c>
      <c r="T1503" s="9">
        <f t="shared" si="166"/>
        <v>42193.3752662037</v>
      </c>
      <c r="U1503">
        <f t="shared" si="167"/>
        <v>30</v>
      </c>
    </row>
    <row r="1504" spans="1:21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42426.33425925926</v>
      </c>
      <c r="T1504" s="9">
        <f t="shared" si="166"/>
        <v>42454.708333333336</v>
      </c>
      <c r="U1504">
        <f t="shared" si="167"/>
        <v>28.374074074075907</v>
      </c>
    </row>
    <row r="1505" spans="1:21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42606.13890046296</v>
      </c>
      <c r="T1505" s="9">
        <f t="shared" si="166"/>
        <v>42666.13890046296</v>
      </c>
      <c r="U1505">
        <f t="shared" si="167"/>
        <v>60</v>
      </c>
    </row>
    <row r="1506" spans="1:21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41772.44935185185</v>
      </c>
      <c r="T1506" s="9">
        <f t="shared" si="166"/>
        <v>41800.147916666661</v>
      </c>
      <c r="U1506">
        <f t="shared" si="167"/>
        <v>27.698564814811107</v>
      </c>
    </row>
    <row r="1507" spans="1:21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42414.234988425924</v>
      </c>
      <c r="T1507" s="9">
        <f t="shared" si="166"/>
        <v>42451.625694444439</v>
      </c>
      <c r="U1507">
        <f t="shared" si="167"/>
        <v>37.39070601851563</v>
      </c>
    </row>
    <row r="1508" spans="1:21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41814.577592592592</v>
      </c>
      <c r="T1508" s="9">
        <f t="shared" si="166"/>
        <v>41844.577592592592</v>
      </c>
      <c r="U1508">
        <f t="shared" si="167"/>
        <v>30</v>
      </c>
    </row>
    <row r="1509" spans="1:21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40254.242002314808</v>
      </c>
      <c r="T1509" s="9">
        <f t="shared" si="166"/>
        <v>40313.131944444445</v>
      </c>
      <c r="U1509">
        <f t="shared" si="167"/>
        <v>58.889942129637348</v>
      </c>
    </row>
    <row r="1510" spans="1:21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41786.406030092592</v>
      </c>
      <c r="T1510" s="9">
        <f t="shared" si="166"/>
        <v>41817.406030092592</v>
      </c>
      <c r="U1510">
        <f t="shared" si="167"/>
        <v>31</v>
      </c>
    </row>
    <row r="1511" spans="1:21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42751.325057870366</v>
      </c>
      <c r="T1511" s="9">
        <f t="shared" si="166"/>
        <v>42780.749305555553</v>
      </c>
      <c r="U1511">
        <f t="shared" si="167"/>
        <v>29.424247685186856</v>
      </c>
    </row>
    <row r="1512" spans="1:21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41809.176828703705</v>
      </c>
      <c r="T1512" s="9">
        <f t="shared" si="166"/>
        <v>41839.176828703705</v>
      </c>
      <c r="U1512">
        <f t="shared" si="167"/>
        <v>30</v>
      </c>
    </row>
    <row r="1513" spans="1:21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42296.375046296293</v>
      </c>
      <c r="T1513" s="9">
        <f t="shared" si="166"/>
        <v>42326.416712962957</v>
      </c>
      <c r="U1513">
        <f t="shared" si="167"/>
        <v>30.041666666664241</v>
      </c>
    </row>
    <row r="1514" spans="1:21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42741.476145833331</v>
      </c>
      <c r="T1514" s="9">
        <f t="shared" si="166"/>
        <v>42771.476145833331</v>
      </c>
      <c r="U1514">
        <f t="shared" si="167"/>
        <v>30</v>
      </c>
    </row>
    <row r="1515" spans="1:21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41806.42900462963</v>
      </c>
      <c r="T1515" s="9">
        <f t="shared" si="166"/>
        <v>41836.42900462963</v>
      </c>
      <c r="U1515">
        <f t="shared" si="167"/>
        <v>30</v>
      </c>
    </row>
    <row r="1516" spans="1:21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42234.389351851853</v>
      </c>
      <c r="T1516" s="9">
        <f t="shared" si="166"/>
        <v>42274.389351851853</v>
      </c>
      <c r="U1516">
        <f t="shared" si="167"/>
        <v>40</v>
      </c>
    </row>
    <row r="1517" spans="1:21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42415.04510416666</v>
      </c>
      <c r="T1517" s="9">
        <f t="shared" si="166"/>
        <v>42445.003437499996</v>
      </c>
      <c r="U1517">
        <f t="shared" si="167"/>
        <v>29.958333333335759</v>
      </c>
    </row>
    <row r="1518" spans="1:21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42619.258009259262</v>
      </c>
      <c r="T1518" s="9">
        <f t="shared" si="166"/>
        <v>42649.374999999993</v>
      </c>
      <c r="U1518">
        <f t="shared" si="167"/>
        <v>30.116990740731126</v>
      </c>
    </row>
    <row r="1519" spans="1:21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41948.358252314814</v>
      </c>
      <c r="T1519" s="9">
        <f t="shared" si="166"/>
        <v>41979.041666666664</v>
      </c>
      <c r="U1519">
        <f t="shared" si="167"/>
        <v>30.683414351849933</v>
      </c>
    </row>
    <row r="1520" spans="1:21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41760.611712962964</v>
      </c>
      <c r="T1520" s="9">
        <f t="shared" si="166"/>
        <v>41790.611712962964</v>
      </c>
      <c r="U1520">
        <f t="shared" si="167"/>
        <v>30</v>
      </c>
    </row>
    <row r="1521" spans="1:21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41782.533368055556</v>
      </c>
      <c r="T1521" s="9">
        <f t="shared" si="166"/>
        <v>41810.707638888889</v>
      </c>
      <c r="U1521">
        <f t="shared" si="167"/>
        <v>28.174270833333139</v>
      </c>
    </row>
    <row r="1522" spans="1:21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41955.649456018517</v>
      </c>
      <c r="T1522" s="9">
        <f t="shared" si="166"/>
        <v>41991.958333333336</v>
      </c>
      <c r="U1522">
        <f t="shared" si="167"/>
        <v>36.308877314819256</v>
      </c>
    </row>
    <row r="1523" spans="1:21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42492.959386574068</v>
      </c>
      <c r="T1523" s="9">
        <f t="shared" si="166"/>
        <v>42527.959386574068</v>
      </c>
      <c r="U1523">
        <f t="shared" si="167"/>
        <v>35</v>
      </c>
    </row>
    <row r="1524" spans="1:21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41899.621979166666</v>
      </c>
      <c r="T1524" s="9">
        <f t="shared" si="166"/>
        <v>41929.621979166666</v>
      </c>
      <c r="U1524">
        <f t="shared" si="167"/>
        <v>30</v>
      </c>
    </row>
    <row r="1525" spans="1:21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41964.543009259258</v>
      </c>
      <c r="T1525" s="9">
        <f t="shared" si="166"/>
        <v>41995.791666666664</v>
      </c>
      <c r="U1525">
        <f t="shared" si="167"/>
        <v>31.248657407406427</v>
      </c>
    </row>
    <row r="1526" spans="1:21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42756.292708333327</v>
      </c>
      <c r="T1526" s="9">
        <f t="shared" si="166"/>
        <v>42786.292708333327</v>
      </c>
      <c r="U1526">
        <f t="shared" si="167"/>
        <v>30</v>
      </c>
    </row>
    <row r="1527" spans="1:21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42570.494652777772</v>
      </c>
      <c r="T1527" s="9">
        <f t="shared" si="166"/>
        <v>42600.494652777772</v>
      </c>
      <c r="U1527">
        <f t="shared" si="167"/>
        <v>30</v>
      </c>
    </row>
    <row r="1528" spans="1:21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42339.067673611113</v>
      </c>
      <c r="T1528" s="9">
        <f t="shared" si="166"/>
        <v>42388.067673611113</v>
      </c>
      <c r="U1528">
        <f t="shared" si="167"/>
        <v>49</v>
      </c>
    </row>
    <row r="1529" spans="1:21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42780.392199074071</v>
      </c>
      <c r="T1529" s="9">
        <f t="shared" si="166"/>
        <v>42808.350532407407</v>
      </c>
      <c r="U1529">
        <f t="shared" si="167"/>
        <v>27.958333333335759</v>
      </c>
    </row>
    <row r="1530" spans="1:21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42736.524560185186</v>
      </c>
      <c r="T1530" s="9">
        <f t="shared" si="166"/>
        <v>42766.791666666664</v>
      </c>
      <c r="U1530">
        <f t="shared" si="167"/>
        <v>30.26710648147855</v>
      </c>
    </row>
    <row r="1531" spans="1:21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42052.420370370368</v>
      </c>
      <c r="T1531" s="9">
        <f t="shared" si="166"/>
        <v>42082.378703703704</v>
      </c>
      <c r="U1531">
        <f t="shared" si="167"/>
        <v>29.958333333335759</v>
      </c>
    </row>
    <row r="1532" spans="1:21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42275.558969907404</v>
      </c>
      <c r="T1532" s="9">
        <f t="shared" si="166"/>
        <v>42300.558969907404</v>
      </c>
      <c r="U1532">
        <f t="shared" si="167"/>
        <v>25</v>
      </c>
    </row>
    <row r="1533" spans="1:21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41941.594050925924</v>
      </c>
      <c r="T1533" s="9">
        <f t="shared" si="166"/>
        <v>41973.916666666664</v>
      </c>
      <c r="U1533">
        <f t="shared" si="167"/>
        <v>32.32261574074073</v>
      </c>
    </row>
    <row r="1534" spans="1:21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42391.266956018517</v>
      </c>
      <c r="T1534" s="9">
        <f t="shared" si="166"/>
        <v>42415.416666666664</v>
      </c>
      <c r="U1534">
        <f t="shared" si="167"/>
        <v>24.149710648147448</v>
      </c>
    </row>
    <row r="1535" spans="1:21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42442.793715277774</v>
      </c>
      <c r="T1535" s="9">
        <f t="shared" si="166"/>
        <v>42491.957638888889</v>
      </c>
      <c r="U1535">
        <f t="shared" si="167"/>
        <v>49.163923611115024</v>
      </c>
    </row>
    <row r="1536" spans="1:21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42221.465995370367</v>
      </c>
      <c r="T1536" s="9">
        <f t="shared" si="166"/>
        <v>42251.465995370367</v>
      </c>
      <c r="U1536">
        <f t="shared" si="167"/>
        <v>30</v>
      </c>
    </row>
    <row r="1537" spans="1:21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42484.620729166665</v>
      </c>
      <c r="T1537" s="9">
        <f t="shared" si="166"/>
        <v>42513.708333333336</v>
      </c>
      <c r="U1537">
        <f t="shared" si="167"/>
        <v>29.087604166670644</v>
      </c>
    </row>
    <row r="1538" spans="1:21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42213.593865740739</v>
      </c>
      <c r="T1538" s="9">
        <f t="shared" si="166"/>
        <v>42243.593865740739</v>
      </c>
      <c r="U1538">
        <f t="shared" si="167"/>
        <v>30</v>
      </c>
    </row>
    <row r="1539" spans="1:21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>
        <f t="shared" ref="P1539:P1602" si="169">E1539/L1539</f>
        <v>96.375</v>
      </c>
      <c r="Q1539" t="str">
        <f t="shared" ref="Q1539:Q1602" si="170">LEFT(N1539,FIND("/",N1539,1)-1)</f>
        <v>photography</v>
      </c>
      <c r="R1539" t="str">
        <f t="shared" ref="R1539:R1602" si="171">RIGHT(N1539,LEN(N1539)-(FIND("/",N1539,1)))</f>
        <v>photobooks</v>
      </c>
      <c r="S1539" s="9">
        <f t="shared" ref="S1539:S1602" si="172">(J1539/86400)+25569+(-5/24)</f>
        <v>42552.106793981475</v>
      </c>
      <c r="T1539" s="9">
        <f t="shared" ref="T1539:T1602" si="173">(I1539/86400)+25569+(-5/24)</f>
        <v>42588.541666666664</v>
      </c>
      <c r="U1539">
        <f t="shared" ref="U1539:U1602" si="174">T1539-S1539</f>
        <v>36.434872685189475</v>
      </c>
    </row>
    <row r="1540" spans="1:21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41981.57372685185</v>
      </c>
      <c r="T1540" s="9">
        <f t="shared" si="173"/>
        <v>42026.57372685185</v>
      </c>
      <c r="U1540">
        <f t="shared" si="174"/>
        <v>45</v>
      </c>
    </row>
    <row r="1541" spans="1:21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42705.710868055554</v>
      </c>
      <c r="T1541" s="9">
        <f t="shared" si="173"/>
        <v>42738.710868055554</v>
      </c>
      <c r="U1541">
        <f t="shared" si="174"/>
        <v>33</v>
      </c>
    </row>
    <row r="1542" spans="1:21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41938.798796296294</v>
      </c>
      <c r="T1542" s="9">
        <f t="shared" si="173"/>
        <v>41968.843749999993</v>
      </c>
      <c r="U1542">
        <f t="shared" si="174"/>
        <v>30.044953703698411</v>
      </c>
    </row>
    <row r="1543" spans="1:21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41974.503912037035</v>
      </c>
      <c r="T1543" s="9">
        <f t="shared" si="173"/>
        <v>42004.503912037035</v>
      </c>
      <c r="U1543">
        <f t="shared" si="174"/>
        <v>30</v>
      </c>
    </row>
    <row r="1544" spans="1:21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42170.788194444445</v>
      </c>
      <c r="T1544" s="9">
        <f t="shared" si="173"/>
        <v>42185.788194444445</v>
      </c>
      <c r="U1544">
        <f t="shared" si="174"/>
        <v>15</v>
      </c>
    </row>
    <row r="1545" spans="1:21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41935.301319444443</v>
      </c>
      <c r="T1545" s="9">
        <f t="shared" si="173"/>
        <v>41965.342986111107</v>
      </c>
      <c r="U1545">
        <f t="shared" si="174"/>
        <v>30.041666666664241</v>
      </c>
    </row>
    <row r="1546" spans="1:21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42052.842870370368</v>
      </c>
      <c r="T1546" s="9">
        <f t="shared" si="173"/>
        <v>42094.804166666661</v>
      </c>
      <c r="U1546">
        <f t="shared" si="174"/>
        <v>41.961296296292858</v>
      </c>
    </row>
    <row r="1547" spans="1:21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42031.676319444443</v>
      </c>
      <c r="T1547" s="9">
        <f t="shared" si="173"/>
        <v>42065.677777777775</v>
      </c>
      <c r="U1547">
        <f t="shared" si="174"/>
        <v>34.001458333332266</v>
      </c>
    </row>
    <row r="1548" spans="1:21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41839.004618055551</v>
      </c>
      <c r="T1548" s="9">
        <f t="shared" si="173"/>
        <v>41899.004618055551</v>
      </c>
      <c r="U1548">
        <f t="shared" si="174"/>
        <v>60</v>
      </c>
    </row>
    <row r="1549" spans="1:21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42782.218541666669</v>
      </c>
      <c r="T1549" s="9">
        <f t="shared" si="173"/>
        <v>42789.218541666669</v>
      </c>
      <c r="U1549">
        <f t="shared" si="174"/>
        <v>7</v>
      </c>
    </row>
    <row r="1550" spans="1:21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42286.673842592594</v>
      </c>
      <c r="T1550" s="9">
        <f t="shared" si="173"/>
        <v>42316.715509259258</v>
      </c>
      <c r="U1550">
        <f t="shared" si="174"/>
        <v>30.041666666664241</v>
      </c>
    </row>
    <row r="1551" spans="1:21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42280.927766203698</v>
      </c>
      <c r="T1551" s="9">
        <f t="shared" si="173"/>
        <v>42310.96943287037</v>
      </c>
      <c r="U1551">
        <f t="shared" si="174"/>
        <v>30.041666666671517</v>
      </c>
    </row>
    <row r="1552" spans="1:21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42472.24113425926</v>
      </c>
      <c r="T1552" s="9">
        <f t="shared" si="173"/>
        <v>42502.24113425926</v>
      </c>
      <c r="U1552">
        <f t="shared" si="174"/>
        <v>30</v>
      </c>
    </row>
    <row r="1553" spans="1:21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42121.616192129623</v>
      </c>
      <c r="T1553" s="9">
        <f t="shared" si="173"/>
        <v>42151.616192129623</v>
      </c>
      <c r="U1553">
        <f t="shared" si="174"/>
        <v>30</v>
      </c>
    </row>
    <row r="1554" spans="1:21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41892.480416666665</v>
      </c>
      <c r="T1554" s="9">
        <f t="shared" si="173"/>
        <v>41912.957638888889</v>
      </c>
      <c r="U1554">
        <f t="shared" si="174"/>
        <v>20.477222222223645</v>
      </c>
    </row>
    <row r="1555" spans="1:21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42219.074618055551</v>
      </c>
      <c r="T1555" s="9">
        <f t="shared" si="173"/>
        <v>42249.074618055551</v>
      </c>
      <c r="U1555">
        <f t="shared" si="174"/>
        <v>30</v>
      </c>
    </row>
    <row r="1556" spans="1:21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42188.043865740743</v>
      </c>
      <c r="T1556" s="9">
        <f t="shared" si="173"/>
        <v>42218.043865740743</v>
      </c>
      <c r="U1556">
        <f t="shared" si="174"/>
        <v>30</v>
      </c>
    </row>
    <row r="1557" spans="1:21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42241.405462962961</v>
      </c>
      <c r="T1557" s="9">
        <f t="shared" si="173"/>
        <v>42264.499999999993</v>
      </c>
      <c r="U1557">
        <f t="shared" si="174"/>
        <v>23.094537037031841</v>
      </c>
    </row>
    <row r="1558" spans="1:21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42524.944722222215</v>
      </c>
      <c r="T1558" s="9">
        <f t="shared" si="173"/>
        <v>42554.944722222215</v>
      </c>
      <c r="U1558">
        <f t="shared" si="174"/>
        <v>30</v>
      </c>
    </row>
    <row r="1559" spans="1:21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41871.444826388884</v>
      </c>
      <c r="T1559" s="9">
        <f t="shared" si="173"/>
        <v>41902.444826388884</v>
      </c>
      <c r="U1559">
        <f t="shared" si="174"/>
        <v>31</v>
      </c>
    </row>
    <row r="1560" spans="1:21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42185.189340277771</v>
      </c>
      <c r="T1560" s="9">
        <f t="shared" si="173"/>
        <v>42244.299999999996</v>
      </c>
      <c r="U1560">
        <f t="shared" si="174"/>
        <v>59.110659722224227</v>
      </c>
    </row>
    <row r="1561" spans="1:21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42107.844895833332</v>
      </c>
      <c r="T1561" s="9">
        <f t="shared" si="173"/>
        <v>42122.844895833332</v>
      </c>
      <c r="U1561">
        <f t="shared" si="174"/>
        <v>15</v>
      </c>
    </row>
    <row r="1562" spans="1:21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41935.812418981477</v>
      </c>
      <c r="T1562" s="9">
        <f t="shared" si="173"/>
        <v>41955.854085648149</v>
      </c>
      <c r="U1562">
        <f t="shared" si="174"/>
        <v>20.041666666671517</v>
      </c>
    </row>
    <row r="1563" spans="1:21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41554.833368055552</v>
      </c>
      <c r="T1563" s="9">
        <f t="shared" si="173"/>
        <v>41584.875034722216</v>
      </c>
      <c r="U1563">
        <f t="shared" si="174"/>
        <v>30.041666666664241</v>
      </c>
    </row>
    <row r="1564" spans="1:21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40079.357824074068</v>
      </c>
      <c r="T1564" s="9">
        <f t="shared" si="173"/>
        <v>40148.826388888883</v>
      </c>
      <c r="U1564">
        <f t="shared" si="174"/>
        <v>69.468564814815181</v>
      </c>
    </row>
    <row r="1565" spans="1:21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41652.534155092588</v>
      </c>
      <c r="T1565" s="9">
        <f t="shared" si="173"/>
        <v>41712.492488425924</v>
      </c>
      <c r="U1565">
        <f t="shared" si="174"/>
        <v>59.958333333335759</v>
      </c>
    </row>
    <row r="1566" spans="1:21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42121.158668981479</v>
      </c>
      <c r="T1566" s="9">
        <f t="shared" si="173"/>
        <v>42152.628472222219</v>
      </c>
      <c r="U1566">
        <f t="shared" si="174"/>
        <v>31.469803240739566</v>
      </c>
    </row>
    <row r="1567" spans="1:21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40672.521539351852</v>
      </c>
      <c r="T1567" s="9">
        <f t="shared" si="173"/>
        <v>40702.521539351852</v>
      </c>
      <c r="U1567">
        <f t="shared" si="174"/>
        <v>30</v>
      </c>
    </row>
    <row r="1568" spans="1:21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42549.708379629628</v>
      </c>
      <c r="T1568" s="9">
        <f t="shared" si="173"/>
        <v>42578.708333333336</v>
      </c>
      <c r="U1568">
        <f t="shared" si="174"/>
        <v>28.999953703707433</v>
      </c>
    </row>
    <row r="1569" spans="1:21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41671.728530092594</v>
      </c>
      <c r="T1569" s="9">
        <f t="shared" si="173"/>
        <v>41686.791666666664</v>
      </c>
      <c r="U1569">
        <f t="shared" si="174"/>
        <v>15.063136574070086</v>
      </c>
    </row>
    <row r="1570" spans="1:21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41961.853993055549</v>
      </c>
      <c r="T1570" s="9">
        <f t="shared" si="173"/>
        <v>41996.853993055549</v>
      </c>
      <c r="U1570">
        <f t="shared" si="174"/>
        <v>35</v>
      </c>
    </row>
    <row r="1571" spans="1:21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41389.471226851849</v>
      </c>
      <c r="T1571" s="9">
        <f t="shared" si="173"/>
        <v>41419.471226851849</v>
      </c>
      <c r="U1571">
        <f t="shared" si="174"/>
        <v>30</v>
      </c>
    </row>
    <row r="1572" spans="1:21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42438.605115740742</v>
      </c>
      <c r="T1572" s="9">
        <f t="shared" si="173"/>
        <v>42468.56344907407</v>
      </c>
      <c r="U1572">
        <f t="shared" si="174"/>
        <v>29.958333333328483</v>
      </c>
    </row>
    <row r="1573" spans="1:21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42144.56114583333</v>
      </c>
      <c r="T1573" s="9">
        <f t="shared" si="173"/>
        <v>42174.56114583333</v>
      </c>
      <c r="U1573">
        <f t="shared" si="174"/>
        <v>30</v>
      </c>
    </row>
    <row r="1574" spans="1:21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42403.824756944443</v>
      </c>
      <c r="T1574" s="9">
        <f t="shared" si="173"/>
        <v>42428.790972222218</v>
      </c>
      <c r="U1574">
        <f t="shared" si="174"/>
        <v>24.966215277774609</v>
      </c>
    </row>
    <row r="1575" spans="1:21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42785.791689814818</v>
      </c>
      <c r="T1575" s="9">
        <f t="shared" si="173"/>
        <v>42825.957638888889</v>
      </c>
      <c r="U1575">
        <f t="shared" si="174"/>
        <v>40.16594907407125</v>
      </c>
    </row>
    <row r="1576" spans="1:21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42017.719085648147</v>
      </c>
      <c r="T1576" s="9">
        <f t="shared" si="173"/>
        <v>42052.719085648147</v>
      </c>
      <c r="U1576">
        <f t="shared" si="174"/>
        <v>35</v>
      </c>
    </row>
    <row r="1577" spans="1:21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41799.315925925919</v>
      </c>
      <c r="T1577" s="9">
        <f t="shared" si="173"/>
        <v>41829.315925925919</v>
      </c>
      <c r="U1577">
        <f t="shared" si="174"/>
        <v>30</v>
      </c>
    </row>
    <row r="1578" spans="1:21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42140.670925925922</v>
      </c>
      <c r="T1578" s="9">
        <f t="shared" si="173"/>
        <v>42185.670925925922</v>
      </c>
      <c r="U1578">
        <f t="shared" si="174"/>
        <v>45</v>
      </c>
    </row>
    <row r="1579" spans="1:21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41054.639444444438</v>
      </c>
      <c r="T1579" s="9">
        <f t="shared" si="173"/>
        <v>41114.639444444438</v>
      </c>
      <c r="U1579">
        <f t="shared" si="174"/>
        <v>60</v>
      </c>
    </row>
    <row r="1580" spans="1:21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40398.857534722221</v>
      </c>
      <c r="T1580" s="9">
        <f t="shared" si="173"/>
        <v>40422.875</v>
      </c>
      <c r="U1580">
        <f t="shared" si="174"/>
        <v>24.017465277778683</v>
      </c>
    </row>
    <row r="1581" spans="1:21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41481.788090277776</v>
      </c>
      <c r="T1581" s="9">
        <f t="shared" si="173"/>
        <v>41514.788090277776</v>
      </c>
      <c r="U1581">
        <f t="shared" si="174"/>
        <v>33</v>
      </c>
    </row>
    <row r="1582" spans="1:21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40989.841736111106</v>
      </c>
      <c r="T1582" s="9">
        <f t="shared" si="173"/>
        <v>41049.841736111106</v>
      </c>
      <c r="U1582">
        <f t="shared" si="174"/>
        <v>60</v>
      </c>
    </row>
    <row r="1583" spans="1:21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42325.240624999999</v>
      </c>
      <c r="T1583" s="9">
        <f t="shared" si="173"/>
        <v>42357.240624999999</v>
      </c>
      <c r="U1583">
        <f t="shared" si="174"/>
        <v>32</v>
      </c>
    </row>
    <row r="1584" spans="1:21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42246.581631944442</v>
      </c>
      <c r="T1584" s="9">
        <f t="shared" si="173"/>
        <v>42303.680555555555</v>
      </c>
      <c r="U1584">
        <f t="shared" si="174"/>
        <v>57.098923611112696</v>
      </c>
    </row>
    <row r="1585" spans="1:21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41877.696655092594</v>
      </c>
      <c r="T1585" s="9">
        <f t="shared" si="173"/>
        <v>41907.696655092594</v>
      </c>
      <c r="U1585">
        <f t="shared" si="174"/>
        <v>30</v>
      </c>
    </row>
    <row r="1586" spans="1:21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41779.440983796296</v>
      </c>
      <c r="T1586" s="9">
        <f t="shared" si="173"/>
        <v>41789.440983796296</v>
      </c>
      <c r="U1586">
        <f t="shared" si="174"/>
        <v>10</v>
      </c>
    </row>
    <row r="1587" spans="1:21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42707.687129629623</v>
      </c>
      <c r="T1587" s="9">
        <f t="shared" si="173"/>
        <v>42729.249999999993</v>
      </c>
      <c r="U1587">
        <f t="shared" si="174"/>
        <v>21.562870370369637</v>
      </c>
    </row>
    <row r="1588" spans="1:21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42068.896087962959</v>
      </c>
      <c r="T1588" s="9">
        <f t="shared" si="173"/>
        <v>42098.854421296295</v>
      </c>
      <c r="U1588">
        <f t="shared" si="174"/>
        <v>29.958333333335759</v>
      </c>
    </row>
    <row r="1589" spans="1:21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41956.742650462962</v>
      </c>
      <c r="T1589" s="9">
        <f t="shared" si="173"/>
        <v>41986.742650462962</v>
      </c>
      <c r="U1589">
        <f t="shared" si="174"/>
        <v>30</v>
      </c>
    </row>
    <row r="1590" spans="1:21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42005.041655092595</v>
      </c>
      <c r="T1590" s="9">
        <f t="shared" si="173"/>
        <v>42035.633333333331</v>
      </c>
      <c r="U1590">
        <f t="shared" si="174"/>
        <v>30.591678240736655</v>
      </c>
    </row>
    <row r="1591" spans="1:21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42256.776458333326</v>
      </c>
      <c r="T1591" s="9">
        <f t="shared" si="173"/>
        <v>42286.776458333326</v>
      </c>
      <c r="U1591">
        <f t="shared" si="174"/>
        <v>30</v>
      </c>
    </row>
    <row r="1592" spans="1:21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42240.648888888885</v>
      </c>
      <c r="T1592" s="9">
        <f t="shared" si="173"/>
        <v>42270.648888888885</v>
      </c>
      <c r="U1592">
        <f t="shared" si="174"/>
        <v>30</v>
      </c>
    </row>
    <row r="1593" spans="1:21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42433.517835648141</v>
      </c>
      <c r="T1593" s="9">
        <f t="shared" si="173"/>
        <v>42463.476168981484</v>
      </c>
      <c r="U1593">
        <f t="shared" si="174"/>
        <v>29.958333333343035</v>
      </c>
    </row>
    <row r="1594" spans="1:21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42045.86440972222</v>
      </c>
      <c r="T1594" s="9">
        <f t="shared" si="173"/>
        <v>42090.822743055549</v>
      </c>
      <c r="U1594">
        <f t="shared" si="174"/>
        <v>44.958333333328483</v>
      </c>
    </row>
    <row r="1595" spans="1:21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42033.63721064815</v>
      </c>
      <c r="T1595" s="9">
        <f t="shared" si="173"/>
        <v>42063.63721064815</v>
      </c>
      <c r="U1595">
        <f t="shared" si="174"/>
        <v>30</v>
      </c>
    </row>
    <row r="1596" spans="1:21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42445.504421296289</v>
      </c>
      <c r="T1596" s="9">
        <f t="shared" si="173"/>
        <v>42505.472916666666</v>
      </c>
      <c r="U1596">
        <f t="shared" si="174"/>
        <v>59.968495370376331</v>
      </c>
    </row>
    <row r="1597" spans="1:21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41779.84175925926</v>
      </c>
      <c r="T1597" s="9">
        <f t="shared" si="173"/>
        <v>41808.634027777771</v>
      </c>
      <c r="U1597">
        <f t="shared" si="174"/>
        <v>28.792268518511264</v>
      </c>
    </row>
    <row r="1598" spans="1:21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41941.221863425926</v>
      </c>
      <c r="T1598" s="9">
        <f t="shared" si="173"/>
        <v>41986.26353009259</v>
      </c>
      <c r="U1598">
        <f t="shared" si="174"/>
        <v>45.041666666664241</v>
      </c>
    </row>
    <row r="1599" spans="1:21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42603.145798611113</v>
      </c>
      <c r="T1599" s="9">
        <f t="shared" si="173"/>
        <v>42633.145798611113</v>
      </c>
      <c r="U1599">
        <f t="shared" si="174"/>
        <v>30</v>
      </c>
    </row>
    <row r="1600" spans="1:21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42151.459004629629</v>
      </c>
      <c r="T1600" s="9">
        <f t="shared" si="173"/>
        <v>42211.459004629629</v>
      </c>
      <c r="U1600">
        <f t="shared" si="174"/>
        <v>60</v>
      </c>
    </row>
    <row r="1601" spans="1:21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42438.330740740734</v>
      </c>
      <c r="T1601" s="9">
        <f t="shared" si="173"/>
        <v>42468.289074074077</v>
      </c>
      <c r="U1601">
        <f t="shared" si="174"/>
        <v>29.958333333343035</v>
      </c>
    </row>
    <row r="1602" spans="1:21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41790.848981481475</v>
      </c>
      <c r="T1602" s="9">
        <f t="shared" si="173"/>
        <v>41835.007638888885</v>
      </c>
      <c r="U1602">
        <f t="shared" si="174"/>
        <v>44.158657407409919</v>
      </c>
    </row>
    <row r="1603" spans="1:21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>
        <f t="shared" ref="P1603:P1666" si="176">E1603/L1603</f>
        <v>48.325535714285714</v>
      </c>
      <c r="Q1603" t="str">
        <f t="shared" ref="Q1603:Q1666" si="177">LEFT(N1603,FIND("/",N1603,1)-1)</f>
        <v>music</v>
      </c>
      <c r="R1603" t="str">
        <f t="shared" ref="R1603:R1666" si="178">RIGHT(N1603,LEN(N1603)-(FIND("/",N1603,1)))</f>
        <v>rock</v>
      </c>
      <c r="S1603" s="9">
        <f t="shared" ref="S1603:S1666" si="179">(J1603/86400)+25569+(-5/24)</f>
        <v>40637.884641203702</v>
      </c>
      <c r="T1603" s="9">
        <f t="shared" ref="T1603:T1666" si="180">(I1603/86400)+25569+(-5/24)</f>
        <v>40667.884641203702</v>
      </c>
      <c r="U1603">
        <f t="shared" ref="U1603:U1666" si="181">T1603-S1603</f>
        <v>30</v>
      </c>
    </row>
    <row r="1604" spans="1:21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>
        <f t="shared" si="176"/>
        <v>46.953125</v>
      </c>
      <c r="Q1604" t="str">
        <f t="shared" si="177"/>
        <v>music</v>
      </c>
      <c r="R1604" t="str">
        <f t="shared" si="178"/>
        <v>rock</v>
      </c>
      <c r="S1604" s="9">
        <f t="shared" si="179"/>
        <v>40788.089317129627</v>
      </c>
      <c r="T1604" s="9">
        <f t="shared" si="180"/>
        <v>40830.75</v>
      </c>
      <c r="U1604">
        <f t="shared" si="181"/>
        <v>42.660682870373421</v>
      </c>
    </row>
    <row r="1605" spans="1:21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9">
        <f t="shared" si="179"/>
        <v>40875.961331018516</v>
      </c>
      <c r="T1605" s="9">
        <f t="shared" si="180"/>
        <v>40935.961331018516</v>
      </c>
      <c r="U1605">
        <f t="shared" si="181"/>
        <v>60</v>
      </c>
    </row>
    <row r="1606" spans="1:21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9">
        <f t="shared" si="179"/>
        <v>40945.636979166666</v>
      </c>
      <c r="T1606" s="9">
        <f t="shared" si="180"/>
        <v>40985.595312500001</v>
      </c>
      <c r="U1606">
        <f t="shared" si="181"/>
        <v>39.958333333335759</v>
      </c>
    </row>
    <row r="1607" spans="1:21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9">
        <f t="shared" si="179"/>
        <v>40746.804548611108</v>
      </c>
      <c r="T1607" s="9">
        <f t="shared" si="180"/>
        <v>40756.083333333328</v>
      </c>
      <c r="U1607">
        <f t="shared" si="181"/>
        <v>9.2787847222207347</v>
      </c>
    </row>
    <row r="1608" spans="1:21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9">
        <f t="shared" si="179"/>
        <v>40535.903217592589</v>
      </c>
      <c r="T1608" s="9">
        <f t="shared" si="180"/>
        <v>40625.861550925925</v>
      </c>
      <c r="U1608">
        <f t="shared" si="181"/>
        <v>89.958333333335759</v>
      </c>
    </row>
    <row r="1609" spans="1:21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9">
        <f t="shared" si="179"/>
        <v>41053.600127314814</v>
      </c>
      <c r="T1609" s="9">
        <f t="shared" si="180"/>
        <v>41074.600127314814</v>
      </c>
      <c r="U1609">
        <f t="shared" si="181"/>
        <v>21</v>
      </c>
    </row>
    <row r="1610" spans="1:21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9">
        <f t="shared" si="179"/>
        <v>41607.622523148144</v>
      </c>
      <c r="T1610" s="9">
        <f t="shared" si="180"/>
        <v>41640.018055555549</v>
      </c>
      <c r="U1610">
        <f t="shared" si="181"/>
        <v>32.395532407404971</v>
      </c>
    </row>
    <row r="1611" spans="1:21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40795.792928240735</v>
      </c>
      <c r="T1611" s="9">
        <f t="shared" si="180"/>
        <v>40849.125</v>
      </c>
      <c r="U1611">
        <f t="shared" si="181"/>
        <v>53.332071759265091</v>
      </c>
    </row>
    <row r="1612" spans="1:21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9">
        <f t="shared" si="179"/>
        <v>41228.716550925921</v>
      </c>
      <c r="T1612" s="9">
        <f t="shared" si="180"/>
        <v>41258.716550925921</v>
      </c>
      <c r="U1612">
        <f t="shared" si="181"/>
        <v>30</v>
      </c>
    </row>
    <row r="1613" spans="1:21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9">
        <f t="shared" si="179"/>
        <v>41408.792037037034</v>
      </c>
      <c r="T1613" s="9">
        <f t="shared" si="180"/>
        <v>41429.792037037034</v>
      </c>
      <c r="U1613">
        <f t="shared" si="181"/>
        <v>21</v>
      </c>
    </row>
    <row r="1614" spans="1:21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41246.666481481479</v>
      </c>
      <c r="T1614" s="9">
        <f t="shared" si="180"/>
        <v>41276.666481481479</v>
      </c>
      <c r="U1614">
        <f t="shared" si="181"/>
        <v>30</v>
      </c>
    </row>
    <row r="1615" spans="1:21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9">
        <f t="shared" si="179"/>
        <v>41081.861134259256</v>
      </c>
      <c r="T1615" s="9">
        <f t="shared" si="180"/>
        <v>41111.861134259256</v>
      </c>
      <c r="U1615">
        <f t="shared" si="181"/>
        <v>30</v>
      </c>
    </row>
    <row r="1616" spans="1:21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9">
        <f t="shared" si="179"/>
        <v>41794.772789351853</v>
      </c>
      <c r="T1616" s="9">
        <f t="shared" si="180"/>
        <v>41854.5</v>
      </c>
      <c r="U1616">
        <f t="shared" si="181"/>
        <v>59.727210648146865</v>
      </c>
    </row>
    <row r="1617" spans="1:21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9">
        <f t="shared" si="179"/>
        <v>40844.842546296291</v>
      </c>
      <c r="T1617" s="9">
        <f t="shared" si="180"/>
        <v>40889.884212962963</v>
      </c>
      <c r="U1617">
        <f t="shared" si="181"/>
        <v>45.041666666671517</v>
      </c>
    </row>
    <row r="1618" spans="1:21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9">
        <f t="shared" si="179"/>
        <v>41194.507187499999</v>
      </c>
      <c r="T1618" s="9">
        <f t="shared" si="180"/>
        <v>41235.708333333328</v>
      </c>
      <c r="U1618">
        <f t="shared" si="181"/>
        <v>41.201145833329065</v>
      </c>
    </row>
    <row r="1619" spans="1:21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9">
        <f t="shared" si="179"/>
        <v>41546.455879629626</v>
      </c>
      <c r="T1619" s="9">
        <f t="shared" si="180"/>
        <v>41579.583333333328</v>
      </c>
      <c r="U1619">
        <f t="shared" si="181"/>
        <v>33.127453703702486</v>
      </c>
    </row>
    <row r="1620" spans="1:21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9">
        <f t="shared" si="179"/>
        <v>41301.446006944439</v>
      </c>
      <c r="T1620" s="9">
        <f t="shared" si="180"/>
        <v>41341.446006944439</v>
      </c>
      <c r="U1620">
        <f t="shared" si="181"/>
        <v>40</v>
      </c>
    </row>
    <row r="1621" spans="1:21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9">
        <f t="shared" si="179"/>
        <v>41875.977847222217</v>
      </c>
      <c r="T1621" s="9">
        <f t="shared" si="180"/>
        <v>41896.977847222217</v>
      </c>
      <c r="U1621">
        <f t="shared" si="181"/>
        <v>21</v>
      </c>
    </row>
    <row r="1622" spans="1:21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9">
        <f t="shared" si="179"/>
        <v>41321.131249999999</v>
      </c>
      <c r="T1622" s="9">
        <f t="shared" si="180"/>
        <v>41328.131249999999</v>
      </c>
      <c r="U1622">
        <f t="shared" si="181"/>
        <v>7</v>
      </c>
    </row>
    <row r="1623" spans="1:21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9">
        <f t="shared" si="179"/>
        <v>41003.398321759254</v>
      </c>
      <c r="T1623" s="9">
        <f t="shared" si="180"/>
        <v>41056.957638888889</v>
      </c>
      <c r="U1623">
        <f t="shared" si="181"/>
        <v>53.559317129635019</v>
      </c>
    </row>
    <row r="1624" spans="1:21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9">
        <f t="shared" si="179"/>
        <v>41950.086504629631</v>
      </c>
      <c r="T1624" s="9">
        <f t="shared" si="180"/>
        <v>41990.124305555553</v>
      </c>
      <c r="U1624">
        <f t="shared" si="181"/>
        <v>40.037800925922056</v>
      </c>
    </row>
    <row r="1625" spans="1:21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9">
        <f t="shared" si="179"/>
        <v>41453.480196759258</v>
      </c>
      <c r="T1625" s="9">
        <f t="shared" si="180"/>
        <v>41513.480196759258</v>
      </c>
      <c r="U1625">
        <f t="shared" si="181"/>
        <v>60</v>
      </c>
    </row>
    <row r="1626" spans="1:21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41243.158969907403</v>
      </c>
      <c r="T1626" s="9">
        <f t="shared" si="180"/>
        <v>41283.158969907403</v>
      </c>
      <c r="U1626">
        <f t="shared" si="181"/>
        <v>40</v>
      </c>
    </row>
    <row r="1627" spans="1:21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9">
        <f t="shared" si="179"/>
        <v>41135.491354166668</v>
      </c>
      <c r="T1627" s="9">
        <f t="shared" si="180"/>
        <v>41163.491354166668</v>
      </c>
      <c r="U1627">
        <f t="shared" si="181"/>
        <v>28</v>
      </c>
    </row>
    <row r="1628" spans="1:21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9">
        <f t="shared" si="179"/>
        <v>41579.639664351846</v>
      </c>
      <c r="T1628" s="9">
        <f t="shared" si="180"/>
        <v>41609.681331018517</v>
      </c>
      <c r="U1628">
        <f t="shared" si="181"/>
        <v>30.041666666671517</v>
      </c>
    </row>
    <row r="1629" spans="1:21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9">
        <f t="shared" si="179"/>
        <v>41205.498715277776</v>
      </c>
      <c r="T1629" s="9">
        <f t="shared" si="180"/>
        <v>41238.999305555553</v>
      </c>
      <c r="U1629">
        <f t="shared" si="181"/>
        <v>33.500590277777519</v>
      </c>
    </row>
    <row r="1630" spans="1:21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>
        <f t="shared" si="176"/>
        <v>45.875</v>
      </c>
      <c r="Q1630" t="str">
        <f t="shared" si="177"/>
        <v>music</v>
      </c>
      <c r="R1630" t="str">
        <f t="shared" si="178"/>
        <v>rock</v>
      </c>
      <c r="S1630" s="9">
        <f t="shared" si="179"/>
        <v>41774.528726851851</v>
      </c>
      <c r="T1630" s="9">
        <f t="shared" si="180"/>
        <v>41807.528726851851</v>
      </c>
      <c r="U1630">
        <f t="shared" si="181"/>
        <v>33</v>
      </c>
    </row>
    <row r="1631" spans="1:21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9">
        <f t="shared" si="179"/>
        <v>41645.658946759257</v>
      </c>
      <c r="T1631" s="9">
        <f t="shared" si="180"/>
        <v>41690.658946759257</v>
      </c>
      <c r="U1631">
        <f t="shared" si="181"/>
        <v>45</v>
      </c>
    </row>
    <row r="1632" spans="1:21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9">
        <f t="shared" si="179"/>
        <v>40939.629340277774</v>
      </c>
      <c r="T1632" s="9">
        <f t="shared" si="180"/>
        <v>40970.082638888889</v>
      </c>
      <c r="U1632">
        <f t="shared" si="181"/>
        <v>30.453298611115315</v>
      </c>
    </row>
    <row r="1633" spans="1:21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9">
        <f t="shared" si="179"/>
        <v>41164.65116898148</v>
      </c>
      <c r="T1633" s="9">
        <f t="shared" si="180"/>
        <v>41194.65116898148</v>
      </c>
      <c r="U1633">
        <f t="shared" si="181"/>
        <v>30</v>
      </c>
    </row>
    <row r="1634" spans="1:21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9">
        <f t="shared" si="179"/>
        <v>40750.132569444446</v>
      </c>
      <c r="T1634" s="9">
        <f t="shared" si="180"/>
        <v>40810.132569444446</v>
      </c>
      <c r="U1634">
        <f t="shared" si="181"/>
        <v>60</v>
      </c>
    </row>
    <row r="1635" spans="1:21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9">
        <f t="shared" si="179"/>
        <v>40896.675416666665</v>
      </c>
      <c r="T1635" s="9">
        <f t="shared" si="180"/>
        <v>40924</v>
      </c>
      <c r="U1635">
        <f t="shared" si="181"/>
        <v>27.324583333334886</v>
      </c>
    </row>
    <row r="1636" spans="1:21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>
        <f t="shared" si="176"/>
        <v>62.8125</v>
      </c>
      <c r="Q1636" t="str">
        <f t="shared" si="177"/>
        <v>music</v>
      </c>
      <c r="R1636" t="str">
        <f t="shared" si="178"/>
        <v>rock</v>
      </c>
      <c r="S1636" s="9">
        <f t="shared" si="179"/>
        <v>40657.981493055551</v>
      </c>
      <c r="T1636" s="9">
        <f t="shared" si="180"/>
        <v>40696.040972222218</v>
      </c>
      <c r="U1636">
        <f t="shared" si="181"/>
        <v>38.059479166666279</v>
      </c>
    </row>
    <row r="1637" spans="1:21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9">
        <f t="shared" si="179"/>
        <v>42502.660428240742</v>
      </c>
      <c r="T1637" s="9">
        <f t="shared" si="180"/>
        <v>42562.660428240742</v>
      </c>
      <c r="U1637">
        <f t="shared" si="181"/>
        <v>60</v>
      </c>
    </row>
    <row r="1638" spans="1:21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9">
        <f t="shared" si="179"/>
        <v>40662.878333333334</v>
      </c>
      <c r="T1638" s="9">
        <f t="shared" si="180"/>
        <v>40705.958333333328</v>
      </c>
      <c r="U1638">
        <f t="shared" si="181"/>
        <v>43.07999999999447</v>
      </c>
    </row>
    <row r="1639" spans="1:21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40122.543287037035</v>
      </c>
      <c r="T1639" s="9">
        <f t="shared" si="180"/>
        <v>40178.777083333327</v>
      </c>
      <c r="U1639">
        <f t="shared" si="181"/>
        <v>56.233796296291985</v>
      </c>
    </row>
    <row r="1640" spans="1:21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9">
        <f t="shared" si="179"/>
        <v>41288.478796296295</v>
      </c>
      <c r="T1640" s="9">
        <f t="shared" si="180"/>
        <v>41333.684027777774</v>
      </c>
      <c r="U1640">
        <f t="shared" si="181"/>
        <v>45.205231481479132</v>
      </c>
    </row>
    <row r="1641" spans="1:21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9">
        <f t="shared" si="179"/>
        <v>40941.444039351853</v>
      </c>
      <c r="T1641" s="9">
        <f t="shared" si="180"/>
        <v>40971.444039351853</v>
      </c>
      <c r="U1641">
        <f t="shared" si="181"/>
        <v>30</v>
      </c>
    </row>
    <row r="1642" spans="1:21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9">
        <f t="shared" si="179"/>
        <v>40379.022627314815</v>
      </c>
      <c r="T1642" s="9">
        <f t="shared" si="180"/>
        <v>40392.874305555553</v>
      </c>
      <c r="U1642">
        <f t="shared" si="181"/>
        <v>13.851678240738693</v>
      </c>
    </row>
    <row r="1643" spans="1:21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41962.388240740744</v>
      </c>
      <c r="T1643" s="9">
        <f t="shared" si="180"/>
        <v>41992.388240740744</v>
      </c>
      <c r="U1643">
        <f t="shared" si="181"/>
        <v>30</v>
      </c>
    </row>
    <row r="1644" spans="1:21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9">
        <f t="shared" si="179"/>
        <v>40687.816284722219</v>
      </c>
      <c r="T1644" s="9">
        <f t="shared" si="180"/>
        <v>40707.816284722219</v>
      </c>
      <c r="U1644">
        <f t="shared" si="181"/>
        <v>20</v>
      </c>
    </row>
    <row r="1645" spans="1:21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9">
        <f t="shared" si="179"/>
        <v>41146.615879629629</v>
      </c>
      <c r="T1645" s="9">
        <f t="shared" si="180"/>
        <v>41176.615879629629</v>
      </c>
      <c r="U1645">
        <f t="shared" si="181"/>
        <v>30</v>
      </c>
    </row>
    <row r="1646" spans="1:21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>
        <f t="shared" si="176"/>
        <v>85.546875</v>
      </c>
      <c r="Q1646" t="str">
        <f t="shared" si="177"/>
        <v>music</v>
      </c>
      <c r="R1646" t="str">
        <f t="shared" si="178"/>
        <v>pop</v>
      </c>
      <c r="S1646" s="9">
        <f t="shared" si="179"/>
        <v>41174.851388888885</v>
      </c>
      <c r="T1646" s="9">
        <f t="shared" si="180"/>
        <v>41234.893055555549</v>
      </c>
      <c r="U1646">
        <f t="shared" si="181"/>
        <v>60.041666666664241</v>
      </c>
    </row>
    <row r="1647" spans="1:21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41521.40902777778</v>
      </c>
      <c r="T1647" s="9">
        <f t="shared" si="180"/>
        <v>41535.40902777778</v>
      </c>
      <c r="U1647">
        <f t="shared" si="181"/>
        <v>14</v>
      </c>
    </row>
    <row r="1648" spans="1:21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9">
        <f t="shared" si="179"/>
        <v>41833.241932870369</v>
      </c>
      <c r="T1648" s="9">
        <f t="shared" si="180"/>
        <v>41865.549305555549</v>
      </c>
      <c r="U1648">
        <f t="shared" si="181"/>
        <v>32.307372685179871</v>
      </c>
    </row>
    <row r="1649" spans="1:21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9">
        <f t="shared" si="179"/>
        <v>41039.201122685183</v>
      </c>
      <c r="T1649" s="9">
        <f t="shared" si="180"/>
        <v>41069.201122685183</v>
      </c>
      <c r="U1649">
        <f t="shared" si="181"/>
        <v>30</v>
      </c>
    </row>
    <row r="1650" spans="1:21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9">
        <f t="shared" si="179"/>
        <v>40592.496319444443</v>
      </c>
      <c r="T1650" s="9">
        <f t="shared" si="180"/>
        <v>40622.454652777778</v>
      </c>
      <c r="U1650">
        <f t="shared" si="181"/>
        <v>29.958333333335759</v>
      </c>
    </row>
    <row r="1651" spans="1:21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9">
        <f t="shared" si="179"/>
        <v>41737.476331018515</v>
      </c>
      <c r="T1651" s="9">
        <f t="shared" si="180"/>
        <v>41782.476331018515</v>
      </c>
      <c r="U1651">
        <f t="shared" si="181"/>
        <v>45</v>
      </c>
    </row>
    <row r="1652" spans="1:21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>
        <f t="shared" si="176"/>
        <v>88.46875</v>
      </c>
      <c r="Q1652" t="str">
        <f t="shared" si="177"/>
        <v>music</v>
      </c>
      <c r="R1652" t="str">
        <f t="shared" si="178"/>
        <v>pop</v>
      </c>
      <c r="S1652" s="9">
        <f t="shared" si="179"/>
        <v>41526.227280092593</v>
      </c>
      <c r="T1652" s="9">
        <f t="shared" si="180"/>
        <v>41556.227280092593</v>
      </c>
      <c r="U1652">
        <f t="shared" si="181"/>
        <v>30</v>
      </c>
    </row>
    <row r="1653" spans="1:21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40625.692361111105</v>
      </c>
      <c r="T1653" s="9">
        <f t="shared" si="180"/>
        <v>40659.082638888889</v>
      </c>
      <c r="U1653">
        <f t="shared" si="181"/>
        <v>33.390277777783922</v>
      </c>
    </row>
    <row r="1654" spans="1:21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9">
        <f t="shared" si="179"/>
        <v>41572.284641203703</v>
      </c>
      <c r="T1654" s="9">
        <f t="shared" si="180"/>
        <v>41602.326307870368</v>
      </c>
      <c r="U1654">
        <f t="shared" si="181"/>
        <v>30.041666666664241</v>
      </c>
    </row>
    <row r="1655" spans="1:21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9">
        <f t="shared" si="179"/>
        <v>40626.626111111109</v>
      </c>
      <c r="T1655" s="9">
        <f t="shared" si="180"/>
        <v>40657.626111111109</v>
      </c>
      <c r="U1655">
        <f t="shared" si="181"/>
        <v>31</v>
      </c>
    </row>
    <row r="1656" spans="1:21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9">
        <f t="shared" si="179"/>
        <v>40987.682407407403</v>
      </c>
      <c r="T1656" s="9">
        <f t="shared" si="180"/>
        <v>41017.682407407403</v>
      </c>
      <c r="U1656">
        <f t="shared" si="181"/>
        <v>30</v>
      </c>
    </row>
    <row r="1657" spans="1:21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9">
        <f t="shared" si="179"/>
        <v>40974.583564814813</v>
      </c>
      <c r="T1657" s="9">
        <f t="shared" si="180"/>
        <v>41004.541898148142</v>
      </c>
      <c r="U1657">
        <f t="shared" si="181"/>
        <v>29.958333333328483</v>
      </c>
    </row>
    <row r="1658" spans="1:21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9">
        <f t="shared" si="179"/>
        <v>41226.720509259256</v>
      </c>
      <c r="T1658" s="9">
        <f t="shared" si="180"/>
        <v>41256.720509259256</v>
      </c>
      <c r="U1658">
        <f t="shared" si="181"/>
        <v>30</v>
      </c>
    </row>
    <row r="1659" spans="1:21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9">
        <f t="shared" si="179"/>
        <v>41023.573703703703</v>
      </c>
      <c r="T1659" s="9">
        <f t="shared" si="180"/>
        <v>41053.573703703703</v>
      </c>
      <c r="U1659">
        <f t="shared" si="181"/>
        <v>30</v>
      </c>
    </row>
    <row r="1660" spans="1:21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9">
        <f t="shared" si="179"/>
        <v>41223.013506944444</v>
      </c>
      <c r="T1660" s="9">
        <f t="shared" si="180"/>
        <v>41261.388888888883</v>
      </c>
      <c r="U1660">
        <f t="shared" si="181"/>
        <v>38.375381944439141</v>
      </c>
    </row>
    <row r="1661" spans="1:21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9">
        <f t="shared" si="179"/>
        <v>41596.705104166664</v>
      </c>
      <c r="T1661" s="9">
        <f t="shared" si="180"/>
        <v>41625.291666666664</v>
      </c>
      <c r="U1661">
        <f t="shared" si="181"/>
        <v>28.586562500000582</v>
      </c>
    </row>
    <row r="1662" spans="1:21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9">
        <f t="shared" si="179"/>
        <v>42459.485532407409</v>
      </c>
      <c r="T1662" s="9">
        <f t="shared" si="180"/>
        <v>42490.707638888889</v>
      </c>
      <c r="U1662">
        <f t="shared" si="181"/>
        <v>31.222106481480296</v>
      </c>
    </row>
    <row r="1663" spans="1:21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9">
        <f t="shared" si="179"/>
        <v>42343.789710648147</v>
      </c>
      <c r="T1663" s="9">
        <f t="shared" si="180"/>
        <v>42386.666666666664</v>
      </c>
      <c r="U1663">
        <f t="shared" si="181"/>
        <v>42.876956018517376</v>
      </c>
    </row>
    <row r="1664" spans="1:21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9">
        <f t="shared" si="179"/>
        <v>40847.99</v>
      </c>
      <c r="T1664" s="9">
        <f t="shared" si="180"/>
        <v>40908.031666666662</v>
      </c>
      <c r="U1664">
        <f t="shared" si="181"/>
        <v>60.041666666664241</v>
      </c>
    </row>
    <row r="1665" spans="1:21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42005.813738425924</v>
      </c>
      <c r="T1665" s="9">
        <f t="shared" si="180"/>
        <v>42035.813738425924</v>
      </c>
      <c r="U1665">
        <f t="shared" si="181"/>
        <v>30</v>
      </c>
    </row>
    <row r="1666" spans="1:21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9">
        <f t="shared" si="179"/>
        <v>40939.553449074076</v>
      </c>
      <c r="T1666" s="9">
        <f t="shared" si="180"/>
        <v>40983.957638888889</v>
      </c>
      <c r="U1666">
        <f t="shared" si="181"/>
        <v>44.404189814813435</v>
      </c>
    </row>
    <row r="1667" spans="1:21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>
        <f t="shared" ref="P1667:P1730" si="183">E1667/L1667</f>
        <v>44.956989247311824</v>
      </c>
      <c r="Q1667" t="str">
        <f t="shared" ref="Q1667:Q1730" si="184">LEFT(N1667,FIND("/",N1667,1)-1)</f>
        <v>music</v>
      </c>
      <c r="R1667" t="str">
        <f t="shared" ref="R1667:R1730" si="185">RIGHT(N1667,LEN(N1667)-(FIND("/",N1667,1)))</f>
        <v>pop</v>
      </c>
      <c r="S1667" s="9">
        <f t="shared" ref="S1667:S1730" si="186">(J1667/86400)+25569+(-5/24)</f>
        <v>40564.441122685181</v>
      </c>
      <c r="T1667" s="9">
        <f t="shared" ref="T1667:T1730" si="187">(I1667/86400)+25569+(-5/24)</f>
        <v>40595.916666666664</v>
      </c>
      <c r="U1667">
        <f t="shared" ref="U1667:U1730" si="188">T1667-S1667</f>
        <v>31.475543981483497</v>
      </c>
    </row>
    <row r="1668" spans="1:21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9">
        <f t="shared" si="186"/>
        <v>41331.04482638889</v>
      </c>
      <c r="T1668" s="9">
        <f t="shared" si="187"/>
        <v>41361.003159722219</v>
      </c>
      <c r="U1668">
        <f t="shared" si="188"/>
        <v>29.958333333328483</v>
      </c>
    </row>
    <row r="1669" spans="1:21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9">
        <f t="shared" si="186"/>
        <v>41681.862245370365</v>
      </c>
      <c r="T1669" s="9">
        <f t="shared" si="187"/>
        <v>41709.082638888889</v>
      </c>
      <c r="U1669">
        <f t="shared" si="188"/>
        <v>27.220393518524361</v>
      </c>
    </row>
    <row r="1670" spans="1:21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9">
        <f t="shared" si="186"/>
        <v>40844.941423611112</v>
      </c>
      <c r="T1670" s="9">
        <f t="shared" si="187"/>
        <v>40874.983090277776</v>
      </c>
      <c r="U1670">
        <f t="shared" si="188"/>
        <v>30.041666666664241</v>
      </c>
    </row>
    <row r="1671" spans="1:21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42461.676805555551</v>
      </c>
      <c r="T1671" s="9">
        <f t="shared" si="187"/>
        <v>42521.676805555551</v>
      </c>
      <c r="U1671">
        <f t="shared" si="188"/>
        <v>60</v>
      </c>
    </row>
    <row r="1672" spans="1:21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9">
        <f t="shared" si="186"/>
        <v>40313.722210648142</v>
      </c>
      <c r="T1672" s="9">
        <f t="shared" si="187"/>
        <v>40363.958333333328</v>
      </c>
      <c r="U1672">
        <f t="shared" si="188"/>
        <v>50.236122685186274</v>
      </c>
    </row>
    <row r="1673" spans="1:21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9">
        <f t="shared" si="186"/>
        <v>42553.335810185185</v>
      </c>
      <c r="T1673" s="9">
        <f t="shared" si="187"/>
        <v>42583.335810185185</v>
      </c>
      <c r="U1673">
        <f t="shared" si="188"/>
        <v>30</v>
      </c>
    </row>
    <row r="1674" spans="1:21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9">
        <f t="shared" si="186"/>
        <v>41034.448263888888</v>
      </c>
      <c r="T1674" s="9">
        <f t="shared" si="187"/>
        <v>41064.448263888888</v>
      </c>
      <c r="U1674">
        <f t="shared" si="188"/>
        <v>30</v>
      </c>
    </row>
    <row r="1675" spans="1:21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9">
        <f t="shared" si="186"/>
        <v>42039.670046296298</v>
      </c>
      <c r="T1675" s="9">
        <f t="shared" si="187"/>
        <v>42069.670046296298</v>
      </c>
      <c r="U1675">
        <f t="shared" si="188"/>
        <v>30</v>
      </c>
    </row>
    <row r="1676" spans="1:21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9">
        <f t="shared" si="186"/>
        <v>42569.397060185183</v>
      </c>
      <c r="T1676" s="9">
        <f t="shared" si="187"/>
        <v>42600.082638888889</v>
      </c>
      <c r="U1676">
        <f t="shared" si="188"/>
        <v>30.685578703705687</v>
      </c>
    </row>
    <row r="1677" spans="1:21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9">
        <f t="shared" si="186"/>
        <v>40802.524768518517</v>
      </c>
      <c r="T1677" s="9">
        <f t="shared" si="187"/>
        <v>40832.710416666661</v>
      </c>
      <c r="U1677">
        <f t="shared" si="188"/>
        <v>30.185648148144537</v>
      </c>
    </row>
    <row r="1678" spans="1:21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9">
        <f t="shared" si="186"/>
        <v>40973.517905092587</v>
      </c>
      <c r="T1678" s="9">
        <f t="shared" si="187"/>
        <v>41019.957638888889</v>
      </c>
      <c r="U1678">
        <f t="shared" si="188"/>
        <v>46.43973379630188</v>
      </c>
    </row>
    <row r="1679" spans="1:21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9">
        <f t="shared" si="186"/>
        <v>42416.198796296296</v>
      </c>
      <c r="T1679" s="9">
        <f t="shared" si="187"/>
        <v>42476.040972222218</v>
      </c>
      <c r="U1679">
        <f t="shared" si="188"/>
        <v>59.842175925921765</v>
      </c>
    </row>
    <row r="1680" spans="1:21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9">
        <f t="shared" si="186"/>
        <v>41662.646655092591</v>
      </c>
      <c r="T1680" s="9">
        <f t="shared" si="187"/>
        <v>41676.646655092591</v>
      </c>
      <c r="U1680">
        <f t="shared" si="188"/>
        <v>14</v>
      </c>
    </row>
    <row r="1681" spans="1:21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40722.860474537032</v>
      </c>
      <c r="T1681" s="9">
        <f t="shared" si="187"/>
        <v>40745.860474537032</v>
      </c>
      <c r="U1681">
        <f t="shared" si="188"/>
        <v>23</v>
      </c>
    </row>
    <row r="1682" spans="1:21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41802.549386574072</v>
      </c>
      <c r="T1682" s="9">
        <f t="shared" si="187"/>
        <v>41832.549386574072</v>
      </c>
      <c r="U1682">
        <f t="shared" si="188"/>
        <v>30</v>
      </c>
    </row>
    <row r="1683" spans="1:21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9">
        <f t="shared" si="186"/>
        <v>42773.91300925926</v>
      </c>
      <c r="T1683" s="9">
        <f t="shared" si="187"/>
        <v>42822.874999999993</v>
      </c>
      <c r="U1683">
        <f t="shared" si="188"/>
        <v>48.96199074073229</v>
      </c>
    </row>
    <row r="1684" spans="1:21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9">
        <f t="shared" si="186"/>
        <v>42779.005324074074</v>
      </c>
      <c r="T1684" s="9">
        <f t="shared" si="187"/>
        <v>42838.963657407403</v>
      </c>
      <c r="U1684">
        <f t="shared" si="188"/>
        <v>59.958333333328483</v>
      </c>
    </row>
    <row r="1685" spans="1:21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42808.57335648148</v>
      </c>
      <c r="T1685" s="9">
        <f t="shared" si="187"/>
        <v>42832.57335648148</v>
      </c>
      <c r="U1685">
        <f t="shared" si="188"/>
        <v>24</v>
      </c>
    </row>
    <row r="1686" spans="1:21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9">
        <f t="shared" si="186"/>
        <v>42783.606956018521</v>
      </c>
      <c r="T1686" s="9">
        <f t="shared" si="187"/>
        <v>42811.565289351849</v>
      </c>
      <c r="U1686">
        <f t="shared" si="188"/>
        <v>27.958333333328483</v>
      </c>
    </row>
    <row r="1687" spans="1:21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42788.041932870365</v>
      </c>
      <c r="T1687" s="9">
        <f t="shared" si="187"/>
        <v>42818.0002662037</v>
      </c>
      <c r="U1687">
        <f t="shared" si="188"/>
        <v>29.958333333335759</v>
      </c>
    </row>
    <row r="1688" spans="1:21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42792.635636574072</v>
      </c>
      <c r="T1688" s="9">
        <f t="shared" si="187"/>
        <v>42852.593969907401</v>
      </c>
      <c r="U1688">
        <f t="shared" si="188"/>
        <v>59.958333333328483</v>
      </c>
    </row>
    <row r="1689" spans="1:21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9">
        <f t="shared" si="186"/>
        <v>42801.838483796295</v>
      </c>
      <c r="T1689" s="9">
        <f t="shared" si="187"/>
        <v>42835.635416666664</v>
      </c>
      <c r="U1689">
        <f t="shared" si="188"/>
        <v>33.796932870369346</v>
      </c>
    </row>
    <row r="1690" spans="1:21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9">
        <f t="shared" si="186"/>
        <v>42804.326319444437</v>
      </c>
      <c r="T1690" s="9">
        <f t="shared" si="187"/>
        <v>42834.28465277778</v>
      </c>
      <c r="U1690">
        <f t="shared" si="188"/>
        <v>29.958333333343035</v>
      </c>
    </row>
    <row r="1691" spans="1:21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9">
        <f t="shared" si="186"/>
        <v>42780.734143518515</v>
      </c>
      <c r="T1691" s="9">
        <f t="shared" si="187"/>
        <v>42810.692476851851</v>
      </c>
      <c r="U1691">
        <f t="shared" si="188"/>
        <v>29.958333333335759</v>
      </c>
    </row>
    <row r="1692" spans="1:21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9">
        <f t="shared" si="186"/>
        <v>42801.222708333335</v>
      </c>
      <c r="T1692" s="9">
        <f t="shared" si="187"/>
        <v>42831.181041666663</v>
      </c>
      <c r="U1692">
        <f t="shared" si="188"/>
        <v>29.958333333328483</v>
      </c>
    </row>
    <row r="1693" spans="1:21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9">
        <f t="shared" si="186"/>
        <v>42795.493148148147</v>
      </c>
      <c r="T1693" s="9">
        <f t="shared" si="187"/>
        <v>42827.833333333336</v>
      </c>
      <c r="U1693">
        <f t="shared" si="188"/>
        <v>32.340185185188602</v>
      </c>
    </row>
    <row r="1694" spans="1:21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9">
        <f t="shared" si="186"/>
        <v>42787.94290509259</v>
      </c>
      <c r="T1694" s="9">
        <f t="shared" si="187"/>
        <v>42820.790972222218</v>
      </c>
      <c r="U1694">
        <f t="shared" si="188"/>
        <v>32.848067129627452</v>
      </c>
    </row>
    <row r="1695" spans="1:21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42803.711944444447</v>
      </c>
      <c r="T1695" s="9">
        <f t="shared" si="187"/>
        <v>42834.624999999993</v>
      </c>
      <c r="U1695">
        <f t="shared" si="188"/>
        <v>30.913055555545725</v>
      </c>
    </row>
    <row r="1696" spans="1:21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42791.461504629631</v>
      </c>
      <c r="T1696" s="9">
        <f t="shared" si="187"/>
        <v>42820.98333333333</v>
      </c>
      <c r="U1696">
        <f t="shared" si="188"/>
        <v>29.521828703698702</v>
      </c>
    </row>
    <row r="1697" spans="1:21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9">
        <f t="shared" si="186"/>
        <v>42800.823078703703</v>
      </c>
      <c r="T1697" s="9">
        <f t="shared" si="187"/>
        <v>42834.833333333336</v>
      </c>
      <c r="U1697">
        <f t="shared" si="188"/>
        <v>34.010254629632982</v>
      </c>
    </row>
    <row r="1698" spans="1:21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9">
        <f t="shared" si="186"/>
        <v>42795.861238425925</v>
      </c>
      <c r="T1698" s="9">
        <f t="shared" si="187"/>
        <v>42825.819571759253</v>
      </c>
      <c r="U1698">
        <f t="shared" si="188"/>
        <v>29.958333333328483</v>
      </c>
    </row>
    <row r="1699" spans="1:21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9">
        <f t="shared" si="186"/>
        <v>42804.824629629627</v>
      </c>
      <c r="T1699" s="9">
        <f t="shared" si="187"/>
        <v>42834.782962962963</v>
      </c>
      <c r="U1699">
        <f t="shared" si="188"/>
        <v>29.958333333335759</v>
      </c>
    </row>
    <row r="1700" spans="1:21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9">
        <f t="shared" si="186"/>
        <v>42795.999537037038</v>
      </c>
      <c r="T1700" s="9">
        <f t="shared" si="187"/>
        <v>42819.939583333333</v>
      </c>
      <c r="U1700">
        <f t="shared" si="188"/>
        <v>23.940046296294895</v>
      </c>
    </row>
    <row r="1701" spans="1:21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42806.655613425923</v>
      </c>
      <c r="T1701" s="9">
        <f t="shared" si="187"/>
        <v>42836.655613425923</v>
      </c>
      <c r="U1701">
        <f t="shared" si="188"/>
        <v>30</v>
      </c>
    </row>
    <row r="1702" spans="1:21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9">
        <f t="shared" si="186"/>
        <v>42795.863310185181</v>
      </c>
      <c r="T1702" s="9">
        <f t="shared" si="187"/>
        <v>42825.958333333336</v>
      </c>
      <c r="U1702">
        <f t="shared" si="188"/>
        <v>30.095023148154723</v>
      </c>
    </row>
    <row r="1703" spans="1:21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41989.456076388888</v>
      </c>
      <c r="T1703" s="9">
        <f t="shared" si="187"/>
        <v>42019.456076388888</v>
      </c>
      <c r="U1703">
        <f t="shared" si="188"/>
        <v>30</v>
      </c>
    </row>
    <row r="1704" spans="1:21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42063.661458333336</v>
      </c>
      <c r="T1704" s="9">
        <f t="shared" si="187"/>
        <v>42093.619791666664</v>
      </c>
      <c r="U1704">
        <f t="shared" si="188"/>
        <v>29.958333333328483</v>
      </c>
    </row>
    <row r="1705" spans="1:21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42187.073344907403</v>
      </c>
      <c r="T1705" s="9">
        <f t="shared" si="187"/>
        <v>42247.073344907403</v>
      </c>
      <c r="U1705">
        <f t="shared" si="188"/>
        <v>60</v>
      </c>
    </row>
    <row r="1706" spans="1:21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9">
        <f t="shared" si="186"/>
        <v>42020.931400462963</v>
      </c>
      <c r="T1706" s="9">
        <f t="shared" si="187"/>
        <v>42050.931400462963</v>
      </c>
      <c r="U1706">
        <f t="shared" si="188"/>
        <v>30</v>
      </c>
    </row>
    <row r="1707" spans="1:21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9">
        <f t="shared" si="186"/>
        <v>42244.808402777773</v>
      </c>
      <c r="T1707" s="9">
        <f t="shared" si="187"/>
        <v>42256.458333333336</v>
      </c>
      <c r="U1707">
        <f t="shared" si="188"/>
        <v>11.649930555562605</v>
      </c>
    </row>
    <row r="1708" spans="1:21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9">
        <f t="shared" si="186"/>
        <v>42179.098055555551</v>
      </c>
      <c r="T1708" s="9">
        <f t="shared" si="187"/>
        <v>42239.098055555551</v>
      </c>
      <c r="U1708">
        <f t="shared" si="188"/>
        <v>60</v>
      </c>
    </row>
    <row r="1709" spans="1:21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9">
        <f t="shared" si="186"/>
        <v>42427.512673611105</v>
      </c>
      <c r="T1709" s="9">
        <f t="shared" si="187"/>
        <v>42457.471006944441</v>
      </c>
      <c r="U1709">
        <f t="shared" si="188"/>
        <v>29.958333333335759</v>
      </c>
    </row>
    <row r="1710" spans="1:21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9">
        <f t="shared" si="186"/>
        <v>42451.658634259256</v>
      </c>
      <c r="T1710" s="9">
        <f t="shared" si="187"/>
        <v>42491.658634259256</v>
      </c>
      <c r="U1710">
        <f t="shared" si="188"/>
        <v>40</v>
      </c>
    </row>
    <row r="1711" spans="1:21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41841.355486111112</v>
      </c>
      <c r="T1711" s="9">
        <f t="shared" si="187"/>
        <v>41882.610416666663</v>
      </c>
      <c r="U1711">
        <f t="shared" si="188"/>
        <v>41.254930555551255</v>
      </c>
    </row>
    <row r="1712" spans="1:21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42341.382962962962</v>
      </c>
      <c r="T1712" s="9">
        <f t="shared" si="187"/>
        <v>42387.333333333336</v>
      </c>
      <c r="U1712">
        <f t="shared" si="188"/>
        <v>45.950370370374003</v>
      </c>
    </row>
    <row r="1713" spans="1:21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41852.437893518516</v>
      </c>
      <c r="T1713" s="9">
        <f t="shared" si="187"/>
        <v>41883.437893518516</v>
      </c>
      <c r="U1713">
        <f t="shared" si="188"/>
        <v>31</v>
      </c>
    </row>
    <row r="1714" spans="1:21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9">
        <f t="shared" si="186"/>
        <v>42125.705474537033</v>
      </c>
      <c r="T1714" s="9">
        <f t="shared" si="187"/>
        <v>42185.705474537033</v>
      </c>
      <c r="U1714">
        <f t="shared" si="188"/>
        <v>60</v>
      </c>
    </row>
    <row r="1715" spans="1:21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41887.592731481483</v>
      </c>
      <c r="T1715" s="9">
        <f t="shared" si="187"/>
        <v>41917.592731481483</v>
      </c>
      <c r="U1715">
        <f t="shared" si="188"/>
        <v>30</v>
      </c>
    </row>
    <row r="1716" spans="1:21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9">
        <f t="shared" si="186"/>
        <v>42095.710196759253</v>
      </c>
      <c r="T1716" s="9">
        <f t="shared" si="187"/>
        <v>42125.710196759253</v>
      </c>
      <c r="U1716">
        <f t="shared" si="188"/>
        <v>30</v>
      </c>
    </row>
    <row r="1717" spans="1:21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42064.009085648147</v>
      </c>
      <c r="T1717" s="9">
        <f t="shared" si="187"/>
        <v>42093.931944444441</v>
      </c>
      <c r="U1717">
        <f t="shared" si="188"/>
        <v>29.92285879629344</v>
      </c>
    </row>
    <row r="1718" spans="1:21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42673.369201388887</v>
      </c>
      <c r="T1718" s="9">
        <f t="shared" si="187"/>
        <v>42713.410868055558</v>
      </c>
      <c r="U1718">
        <f t="shared" si="188"/>
        <v>40.041666666671517</v>
      </c>
    </row>
    <row r="1719" spans="1:21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9">
        <f t="shared" si="186"/>
        <v>42460.773587962962</v>
      </c>
      <c r="T1719" s="9">
        <f t="shared" si="187"/>
        <v>42480.958333333336</v>
      </c>
      <c r="U1719">
        <f t="shared" si="188"/>
        <v>20.184745370374003</v>
      </c>
    </row>
    <row r="1720" spans="1:21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42460.402187499996</v>
      </c>
      <c r="T1720" s="9">
        <f t="shared" si="187"/>
        <v>42503.999305555553</v>
      </c>
      <c r="U1720">
        <f t="shared" si="188"/>
        <v>43.597118055557075</v>
      </c>
    </row>
    <row r="1721" spans="1:21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9">
        <f t="shared" si="186"/>
        <v>41869.326284722221</v>
      </c>
      <c r="T1721" s="9">
        <f t="shared" si="187"/>
        <v>41899.326284722221</v>
      </c>
      <c r="U1721">
        <f t="shared" si="188"/>
        <v>30</v>
      </c>
    </row>
    <row r="1722" spans="1:21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>
        <f t="shared" si="183"/>
        <v>28.125</v>
      </c>
      <c r="Q1722" t="str">
        <f t="shared" si="184"/>
        <v>music</v>
      </c>
      <c r="R1722" t="str">
        <f t="shared" si="185"/>
        <v>faith</v>
      </c>
      <c r="S1722" s="9">
        <f t="shared" si="186"/>
        <v>41922.574895833335</v>
      </c>
      <c r="T1722" s="9">
        <f t="shared" si="187"/>
        <v>41952.616562499999</v>
      </c>
      <c r="U1722">
        <f t="shared" si="188"/>
        <v>30.041666666664241</v>
      </c>
    </row>
    <row r="1723" spans="1:21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9">
        <f t="shared" si="186"/>
        <v>42319.25304398148</v>
      </c>
      <c r="T1723" s="9">
        <f t="shared" si="187"/>
        <v>42349.25304398148</v>
      </c>
      <c r="U1723">
        <f t="shared" si="188"/>
        <v>30</v>
      </c>
    </row>
    <row r="1724" spans="1:21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42425.752650462957</v>
      </c>
      <c r="T1724" s="9">
        <f t="shared" si="187"/>
        <v>42462.798611111109</v>
      </c>
      <c r="U1724">
        <f t="shared" si="188"/>
        <v>37.045960648152686</v>
      </c>
    </row>
    <row r="1725" spans="1:21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9">
        <f t="shared" si="186"/>
        <v>42129.617071759254</v>
      </c>
      <c r="T1725" s="9">
        <f t="shared" si="187"/>
        <v>42186.041666666664</v>
      </c>
      <c r="U1725">
        <f t="shared" si="188"/>
        <v>56.42459490741021</v>
      </c>
    </row>
    <row r="1726" spans="1:21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41912.724097222221</v>
      </c>
      <c r="T1726" s="9">
        <f t="shared" si="187"/>
        <v>41942.724097222221</v>
      </c>
      <c r="U1726">
        <f t="shared" si="188"/>
        <v>30</v>
      </c>
    </row>
    <row r="1727" spans="1:21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9">
        <f t="shared" si="186"/>
        <v>41845.759826388887</v>
      </c>
      <c r="T1727" s="9">
        <f t="shared" si="187"/>
        <v>41875.759826388887</v>
      </c>
      <c r="U1727">
        <f t="shared" si="188"/>
        <v>30</v>
      </c>
    </row>
    <row r="1728" spans="1:21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41788.711388888885</v>
      </c>
      <c r="T1728" s="9">
        <f t="shared" si="187"/>
        <v>41817.711388888885</v>
      </c>
      <c r="U1728">
        <f t="shared" si="188"/>
        <v>29</v>
      </c>
    </row>
    <row r="1729" spans="1:21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42044.719641203701</v>
      </c>
      <c r="T1729" s="9">
        <f t="shared" si="187"/>
        <v>42099.249999999993</v>
      </c>
      <c r="U1729">
        <f t="shared" si="188"/>
        <v>54.530358796291694</v>
      </c>
    </row>
    <row r="1730" spans="1:21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9">
        <f t="shared" si="186"/>
        <v>42268.417523148142</v>
      </c>
      <c r="T1730" s="9">
        <f t="shared" si="187"/>
        <v>42298.417523148142</v>
      </c>
      <c r="U1730">
        <f t="shared" si="188"/>
        <v>30</v>
      </c>
    </row>
    <row r="1731" spans="1:21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t="e">
        <f t="shared" ref="P1731:P1794" si="190">E1731/L1731</f>
        <v>#DIV/0!</v>
      </c>
      <c r="Q1731" t="str">
        <f t="shared" ref="Q1731:Q1794" si="191">LEFT(N1731,FIND("/",N1731,1)-1)</f>
        <v>music</v>
      </c>
      <c r="R1731" t="str">
        <f t="shared" ref="R1731:R1794" si="192">RIGHT(N1731,LEN(N1731)-(FIND("/",N1731,1)))</f>
        <v>faith</v>
      </c>
      <c r="S1731" s="9">
        <f t="shared" ref="S1731:S1794" si="193">(J1731/86400)+25569+(-5/24)</f>
        <v>42470.843819444439</v>
      </c>
      <c r="T1731" s="9">
        <f t="shared" ref="T1731:T1794" si="194">(I1731/86400)+25569+(-5/24)</f>
        <v>42530.843819444439</v>
      </c>
      <c r="U1731">
        <f t="shared" ref="U1731:U1794" si="195">T1731-S1731</f>
        <v>60</v>
      </c>
    </row>
    <row r="1732" spans="1:21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9">
        <f t="shared" si="193"/>
        <v>42271.879432870366</v>
      </c>
      <c r="T1732" s="9">
        <f t="shared" si="194"/>
        <v>42301.879432870366</v>
      </c>
      <c r="U1732">
        <f t="shared" si="195"/>
        <v>30</v>
      </c>
    </row>
    <row r="1733" spans="1:21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9">
        <f t="shared" si="193"/>
        <v>42152.698518518511</v>
      </c>
      <c r="T1733" s="9">
        <f t="shared" si="194"/>
        <v>42166.416666666664</v>
      </c>
      <c r="U1733">
        <f t="shared" si="195"/>
        <v>13.718148148152977</v>
      </c>
    </row>
    <row r="1734" spans="1:21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9">
        <f t="shared" si="193"/>
        <v>42325.475474537037</v>
      </c>
      <c r="T1734" s="9">
        <f t="shared" si="194"/>
        <v>42384.999999999993</v>
      </c>
      <c r="U1734">
        <f t="shared" si="195"/>
        <v>59.524525462955353</v>
      </c>
    </row>
    <row r="1735" spans="1:21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9">
        <f t="shared" si="193"/>
        <v>42614.467291666668</v>
      </c>
      <c r="T1735" s="9">
        <f t="shared" si="194"/>
        <v>42626.687499999993</v>
      </c>
      <c r="U1735">
        <f t="shared" si="195"/>
        <v>12.22020833332499</v>
      </c>
    </row>
    <row r="1736" spans="1:21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42101.828194444439</v>
      </c>
      <c r="T1736" s="9">
        <f t="shared" si="194"/>
        <v>42131.828194444439</v>
      </c>
      <c r="U1736">
        <f t="shared" si="195"/>
        <v>30</v>
      </c>
    </row>
    <row r="1737" spans="1:21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42559.605844907404</v>
      </c>
      <c r="T1737" s="9">
        <f t="shared" si="194"/>
        <v>42589.605844907404</v>
      </c>
      <c r="U1737">
        <f t="shared" si="195"/>
        <v>30</v>
      </c>
    </row>
    <row r="1738" spans="1:21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42286.65315972222</v>
      </c>
      <c r="T1738" s="9">
        <f t="shared" si="194"/>
        <v>42316.694826388884</v>
      </c>
      <c r="U1738">
        <f t="shared" si="195"/>
        <v>30.041666666664241</v>
      </c>
    </row>
    <row r="1739" spans="1:21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9">
        <f t="shared" si="193"/>
        <v>42175.740648148145</v>
      </c>
      <c r="T1739" s="9">
        <f t="shared" si="194"/>
        <v>42205.740648148145</v>
      </c>
      <c r="U1739">
        <f t="shared" si="195"/>
        <v>30</v>
      </c>
    </row>
    <row r="1740" spans="1:21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41884.665995370371</v>
      </c>
      <c r="T1740" s="9">
        <f t="shared" si="194"/>
        <v>41914.665995370371</v>
      </c>
      <c r="U1740">
        <f t="shared" si="195"/>
        <v>30</v>
      </c>
    </row>
    <row r="1741" spans="1:21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42435.665879629632</v>
      </c>
      <c r="T1741" s="9">
        <f t="shared" si="194"/>
        <v>42494.624212962961</v>
      </c>
      <c r="U1741">
        <f t="shared" si="195"/>
        <v>58.958333333328483</v>
      </c>
    </row>
    <row r="1742" spans="1:21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9">
        <f t="shared" si="193"/>
        <v>42171.609050925923</v>
      </c>
      <c r="T1742" s="9">
        <f t="shared" si="194"/>
        <v>42201.609050925923</v>
      </c>
      <c r="U1742">
        <f t="shared" si="195"/>
        <v>30</v>
      </c>
    </row>
    <row r="1743" spans="1:21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42120.419803240737</v>
      </c>
      <c r="T1743" s="9">
        <f t="shared" si="194"/>
        <v>42165.419803240737</v>
      </c>
      <c r="U1743">
        <f t="shared" si="195"/>
        <v>45</v>
      </c>
    </row>
    <row r="1744" spans="1:21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42710.668634259258</v>
      </c>
      <c r="T1744" s="9">
        <f t="shared" si="194"/>
        <v>42742.666666666664</v>
      </c>
      <c r="U1744">
        <f t="shared" si="195"/>
        <v>31.998032407405844</v>
      </c>
    </row>
    <row r="1745" spans="1:21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42586.717303240737</v>
      </c>
      <c r="T1745" s="9">
        <f t="shared" si="194"/>
        <v>42608.957638888889</v>
      </c>
      <c r="U1745">
        <f t="shared" si="195"/>
        <v>22.240335648151813</v>
      </c>
    </row>
    <row r="1746" spans="1:21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42026.396724537037</v>
      </c>
      <c r="T1746" s="9">
        <f t="shared" si="194"/>
        <v>42071.355057870365</v>
      </c>
      <c r="U1746">
        <f t="shared" si="195"/>
        <v>44.958333333328483</v>
      </c>
    </row>
    <row r="1747" spans="1:21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42690.051365740735</v>
      </c>
      <c r="T1747" s="9">
        <f t="shared" si="194"/>
        <v>42725.874999999993</v>
      </c>
      <c r="U1747">
        <f t="shared" si="195"/>
        <v>35.823634259257233</v>
      </c>
    </row>
    <row r="1748" spans="1:21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42667.968368055554</v>
      </c>
      <c r="T1748" s="9">
        <f t="shared" si="194"/>
        <v>42697.874999999993</v>
      </c>
      <c r="U1748">
        <f t="shared" si="195"/>
        <v>29.906631944439141</v>
      </c>
    </row>
    <row r="1749" spans="1:21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42292.22719907407</v>
      </c>
      <c r="T1749" s="9">
        <f t="shared" si="194"/>
        <v>42321.416666666664</v>
      </c>
      <c r="U1749">
        <f t="shared" si="195"/>
        <v>29.189467592594156</v>
      </c>
    </row>
    <row r="1750" spans="1:21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42219.742395833331</v>
      </c>
      <c r="T1750" s="9">
        <f t="shared" si="194"/>
        <v>42249.742395833331</v>
      </c>
      <c r="U1750">
        <f t="shared" si="195"/>
        <v>30</v>
      </c>
    </row>
    <row r="1751" spans="1:21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42758.767604166664</v>
      </c>
      <c r="T1751" s="9">
        <f t="shared" si="194"/>
        <v>42795.583333333336</v>
      </c>
      <c r="U1751">
        <f t="shared" si="195"/>
        <v>36.815729166672099</v>
      </c>
    </row>
    <row r="1752" spans="1:21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42454.628518518519</v>
      </c>
      <c r="T1752" s="9">
        <f t="shared" si="194"/>
        <v>42479.628518518519</v>
      </c>
      <c r="U1752">
        <f t="shared" si="195"/>
        <v>25</v>
      </c>
    </row>
    <row r="1753" spans="1:21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42052.573182870365</v>
      </c>
      <c r="T1753" s="9">
        <f t="shared" si="194"/>
        <v>42082.5315162037</v>
      </c>
      <c r="U1753">
        <f t="shared" si="195"/>
        <v>29.958333333335759</v>
      </c>
    </row>
    <row r="1754" spans="1:21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42627.044930555552</v>
      </c>
      <c r="T1754" s="9">
        <f t="shared" si="194"/>
        <v>42657.044930555552</v>
      </c>
      <c r="U1754">
        <f t="shared" si="195"/>
        <v>30</v>
      </c>
    </row>
    <row r="1755" spans="1:21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42420.541296296295</v>
      </c>
      <c r="T1755" s="9">
        <f t="shared" si="194"/>
        <v>42450.499629629623</v>
      </c>
      <c r="U1755">
        <f t="shared" si="195"/>
        <v>29.958333333328483</v>
      </c>
    </row>
    <row r="1756" spans="1:21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42067.668437499997</v>
      </c>
      <c r="T1756" s="9">
        <f t="shared" si="194"/>
        <v>42097.626770833333</v>
      </c>
      <c r="U1756">
        <f t="shared" si="195"/>
        <v>29.958333333335759</v>
      </c>
    </row>
    <row r="1757" spans="1:21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42252.580567129626</v>
      </c>
      <c r="T1757" s="9">
        <f t="shared" si="194"/>
        <v>42282.580567129626</v>
      </c>
      <c r="U1757">
        <f t="shared" si="195"/>
        <v>30</v>
      </c>
    </row>
    <row r="1758" spans="1:21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42570.959131944437</v>
      </c>
      <c r="T1758" s="9">
        <f t="shared" si="194"/>
        <v>42610.959131944437</v>
      </c>
      <c r="U1758">
        <f t="shared" si="195"/>
        <v>40</v>
      </c>
    </row>
    <row r="1759" spans="1:21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42733.619016203702</v>
      </c>
      <c r="T1759" s="9">
        <f t="shared" si="194"/>
        <v>42763.603472222218</v>
      </c>
      <c r="U1759">
        <f t="shared" si="195"/>
        <v>29.98445601851563</v>
      </c>
    </row>
    <row r="1760" spans="1:21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42505.74759259259</v>
      </c>
      <c r="T1760" s="9">
        <f t="shared" si="194"/>
        <v>42565.74759259259</v>
      </c>
      <c r="U1760">
        <f t="shared" si="195"/>
        <v>60</v>
      </c>
    </row>
    <row r="1761" spans="1:21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42068.620706018519</v>
      </c>
      <c r="T1761" s="9">
        <f t="shared" si="194"/>
        <v>42088.579039351847</v>
      </c>
      <c r="U1761">
        <f t="shared" si="195"/>
        <v>19.958333333328483</v>
      </c>
    </row>
    <row r="1762" spans="1:21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42405.464270833334</v>
      </c>
      <c r="T1762" s="9">
        <f t="shared" si="194"/>
        <v>42425.464270833334</v>
      </c>
      <c r="U1762">
        <f t="shared" si="195"/>
        <v>20</v>
      </c>
    </row>
    <row r="1763" spans="1:21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42209.359490740739</v>
      </c>
      <c r="T1763" s="9">
        <f t="shared" si="194"/>
        <v>42259.359490740739</v>
      </c>
      <c r="U1763">
        <f t="shared" si="195"/>
        <v>50</v>
      </c>
    </row>
    <row r="1764" spans="1:21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42410.773668981477</v>
      </c>
      <c r="T1764" s="9">
        <f t="shared" si="194"/>
        <v>42440.773668981477</v>
      </c>
      <c r="U1764">
        <f t="shared" si="195"/>
        <v>30</v>
      </c>
    </row>
    <row r="1765" spans="1:21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42636.660185185181</v>
      </c>
      <c r="T1765" s="9">
        <f t="shared" si="194"/>
        <v>42666.660185185181</v>
      </c>
      <c r="U1765">
        <f t="shared" si="195"/>
        <v>30</v>
      </c>
    </row>
    <row r="1766" spans="1:21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41825.27753472222</v>
      </c>
      <c r="T1766" s="9">
        <f t="shared" si="194"/>
        <v>41854.27753472222</v>
      </c>
      <c r="U1766">
        <f t="shared" si="195"/>
        <v>29</v>
      </c>
    </row>
    <row r="1767" spans="1:21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41834.772129629629</v>
      </c>
      <c r="T1767" s="9">
        <f t="shared" si="194"/>
        <v>41864.772129629629</v>
      </c>
      <c r="U1767">
        <f t="shared" si="195"/>
        <v>30</v>
      </c>
    </row>
    <row r="1768" spans="1:21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41855.65148148148</v>
      </c>
      <c r="T1768" s="9">
        <f t="shared" si="194"/>
        <v>41876.65148148148</v>
      </c>
      <c r="U1768">
        <f t="shared" si="195"/>
        <v>21</v>
      </c>
    </row>
    <row r="1769" spans="1:21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41824.450046296297</v>
      </c>
      <c r="T1769" s="9">
        <f t="shared" si="194"/>
        <v>41854.450046296297</v>
      </c>
      <c r="U1769">
        <f t="shared" si="195"/>
        <v>30</v>
      </c>
    </row>
    <row r="1770" spans="1:21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41849.352361111109</v>
      </c>
      <c r="T1770" s="9">
        <f t="shared" si="194"/>
        <v>41909.352361111109</v>
      </c>
      <c r="U1770">
        <f t="shared" si="195"/>
        <v>60</v>
      </c>
    </row>
    <row r="1771" spans="1:21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41987.610636574071</v>
      </c>
      <c r="T1771" s="9">
        <f t="shared" si="194"/>
        <v>42017.610636574071</v>
      </c>
      <c r="U1771">
        <f t="shared" si="195"/>
        <v>30</v>
      </c>
    </row>
    <row r="1772" spans="1:21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41891.571689814817</v>
      </c>
      <c r="T1772" s="9">
        <f t="shared" si="194"/>
        <v>41926.571689814817</v>
      </c>
      <c r="U1772">
        <f t="shared" si="195"/>
        <v>35</v>
      </c>
    </row>
    <row r="1773" spans="1:21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41905.771296296291</v>
      </c>
      <c r="T1773" s="9">
        <f t="shared" si="194"/>
        <v>41935.771296296291</v>
      </c>
      <c r="U1773">
        <f t="shared" si="195"/>
        <v>30</v>
      </c>
    </row>
    <row r="1774" spans="1:21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41766.509675925925</v>
      </c>
      <c r="T1774" s="9">
        <f t="shared" si="194"/>
        <v>41826.509675925925</v>
      </c>
      <c r="U1774">
        <f t="shared" si="195"/>
        <v>60</v>
      </c>
    </row>
    <row r="1775" spans="1:21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41978.552060185182</v>
      </c>
      <c r="T1775" s="9">
        <f t="shared" si="194"/>
        <v>42023.552060185182</v>
      </c>
      <c r="U1775">
        <f t="shared" si="195"/>
        <v>45</v>
      </c>
    </row>
    <row r="1776" spans="1:21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41930.010324074072</v>
      </c>
      <c r="T1776" s="9">
        <f t="shared" si="194"/>
        <v>41972.415972222218</v>
      </c>
      <c r="U1776">
        <f t="shared" si="195"/>
        <v>42.405648148145701</v>
      </c>
    </row>
    <row r="1777" spans="1:21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41891.768055555549</v>
      </c>
      <c r="T1777" s="9">
        <f t="shared" si="194"/>
        <v>41936.768055555549</v>
      </c>
      <c r="U1777">
        <f t="shared" si="195"/>
        <v>45</v>
      </c>
    </row>
    <row r="1778" spans="1:21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41905.748506944445</v>
      </c>
      <c r="T1778" s="9">
        <f t="shared" si="194"/>
        <v>41941.748506944445</v>
      </c>
      <c r="U1778">
        <f t="shared" si="195"/>
        <v>36</v>
      </c>
    </row>
    <row r="1779" spans="1:21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42025.14876157407</v>
      </c>
      <c r="T1779" s="9">
        <f t="shared" si="194"/>
        <v>42055.14876157407</v>
      </c>
      <c r="U1779">
        <f t="shared" si="195"/>
        <v>30</v>
      </c>
    </row>
    <row r="1780" spans="1:21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42045.655034722215</v>
      </c>
      <c r="T1780" s="9">
        <f t="shared" si="194"/>
        <v>42090.613368055558</v>
      </c>
      <c r="U1780">
        <f t="shared" si="195"/>
        <v>44.958333333343035</v>
      </c>
    </row>
    <row r="1781" spans="1:21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42585.483564814807</v>
      </c>
      <c r="T1781" s="9">
        <f t="shared" si="194"/>
        <v>42615.483564814807</v>
      </c>
      <c r="U1781">
        <f t="shared" si="195"/>
        <v>30</v>
      </c>
    </row>
    <row r="1782" spans="1:21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42493.392476851848</v>
      </c>
      <c r="T1782" s="9">
        <f t="shared" si="194"/>
        <v>42553.392476851848</v>
      </c>
      <c r="U1782">
        <f t="shared" si="195"/>
        <v>60</v>
      </c>
    </row>
    <row r="1783" spans="1:21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42597.409085648142</v>
      </c>
      <c r="T1783" s="9">
        <f t="shared" si="194"/>
        <v>42628.409085648142</v>
      </c>
      <c r="U1783">
        <f t="shared" si="195"/>
        <v>31</v>
      </c>
    </row>
    <row r="1784" spans="1:21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42388.366770833331</v>
      </c>
      <c r="T1784" s="9">
        <f t="shared" si="194"/>
        <v>42421.366770833331</v>
      </c>
      <c r="U1784">
        <f t="shared" si="195"/>
        <v>33</v>
      </c>
    </row>
    <row r="1785" spans="1:21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42115.741643518515</v>
      </c>
      <c r="T1785" s="9">
        <f t="shared" si="194"/>
        <v>42145.741643518515</v>
      </c>
      <c r="U1785">
        <f t="shared" si="195"/>
        <v>30</v>
      </c>
    </row>
    <row r="1786" spans="1:21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42003.447222222218</v>
      </c>
      <c r="T1786" s="9">
        <f t="shared" si="194"/>
        <v>42034.934027777774</v>
      </c>
      <c r="U1786">
        <f t="shared" si="195"/>
        <v>31.486805555556202</v>
      </c>
    </row>
    <row r="1787" spans="1:21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41896.926562499997</v>
      </c>
      <c r="T1787" s="9">
        <f t="shared" si="194"/>
        <v>41927.791666666664</v>
      </c>
      <c r="U1787">
        <f t="shared" si="195"/>
        <v>30.865104166667152</v>
      </c>
    </row>
    <row r="1788" spans="1:21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41958.342326388891</v>
      </c>
      <c r="T1788" s="9">
        <f t="shared" si="194"/>
        <v>41988.342326388891</v>
      </c>
      <c r="U1788">
        <f t="shared" si="195"/>
        <v>30</v>
      </c>
    </row>
    <row r="1789" spans="1:21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42068.447187499994</v>
      </c>
      <c r="T1789" s="9">
        <f t="shared" si="194"/>
        <v>42098.40552083333</v>
      </c>
      <c r="U1789">
        <f t="shared" si="195"/>
        <v>29.958333333335759</v>
      </c>
    </row>
    <row r="1790" spans="1:21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41913.740069444444</v>
      </c>
      <c r="T1790" s="9">
        <f t="shared" si="194"/>
        <v>41943.740069444444</v>
      </c>
      <c r="U1790">
        <f t="shared" si="195"/>
        <v>30</v>
      </c>
    </row>
    <row r="1791" spans="1:21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41956.041701388887</v>
      </c>
      <c r="T1791" s="9">
        <f t="shared" si="194"/>
        <v>42016.041701388887</v>
      </c>
      <c r="U1791">
        <f t="shared" si="195"/>
        <v>60</v>
      </c>
    </row>
    <row r="1792" spans="1:21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42010.466180555552</v>
      </c>
      <c r="T1792" s="9">
        <f t="shared" si="194"/>
        <v>42040.466180555552</v>
      </c>
      <c r="U1792">
        <f t="shared" si="195"/>
        <v>30</v>
      </c>
    </row>
    <row r="1793" spans="1:21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41973.532002314816</v>
      </c>
      <c r="T1793" s="9">
        <f t="shared" si="194"/>
        <v>42033.532002314816</v>
      </c>
      <c r="U1793">
        <f t="shared" si="195"/>
        <v>60</v>
      </c>
    </row>
    <row r="1794" spans="1:21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42188.822708333326</v>
      </c>
      <c r="T1794" s="9">
        <f t="shared" si="194"/>
        <v>42226.082638888889</v>
      </c>
      <c r="U1794">
        <f t="shared" si="195"/>
        <v>37.259930555563187</v>
      </c>
    </row>
    <row r="1795" spans="1:21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>
        <f t="shared" ref="P1795:P1858" si="197">E1795/L1795</f>
        <v>20</v>
      </c>
      <c r="Q1795" t="str">
        <f t="shared" ref="Q1795:Q1858" si="198">LEFT(N1795,FIND("/",N1795,1)-1)</f>
        <v>photography</v>
      </c>
      <c r="R1795" t="str">
        <f t="shared" ref="R1795:R1858" si="199">RIGHT(N1795,LEN(N1795)-(FIND("/",N1795,1)))</f>
        <v>photobooks</v>
      </c>
      <c r="S1795" s="9">
        <f t="shared" ref="S1795:S1858" si="200">(J1795/86400)+25569+(-5/24)</f>
        <v>41940.683333333327</v>
      </c>
      <c r="T1795" s="9">
        <f t="shared" ref="T1795:T1858" si="201">(I1795/86400)+25569+(-5/24)</f>
        <v>41970.724999999999</v>
      </c>
      <c r="U1795">
        <f t="shared" ref="U1795:U1858" si="202">T1795-S1795</f>
        <v>30.041666666671517</v>
      </c>
    </row>
    <row r="1796" spans="1:21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42011.342847222222</v>
      </c>
      <c r="T1796" s="9">
        <f t="shared" si="201"/>
        <v>42046.342847222222</v>
      </c>
      <c r="U1796">
        <f t="shared" si="202"/>
        <v>35</v>
      </c>
    </row>
    <row r="1797" spans="1:21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42628.080335648141</v>
      </c>
      <c r="T1797" s="9">
        <f t="shared" si="201"/>
        <v>42657.458333333336</v>
      </c>
      <c r="U1797">
        <f t="shared" si="202"/>
        <v>29.377997685194714</v>
      </c>
    </row>
    <row r="1798" spans="1:21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42515.231087962959</v>
      </c>
      <c r="T1798" s="9">
        <f t="shared" si="201"/>
        <v>42575.231087962959</v>
      </c>
      <c r="U1798">
        <f t="shared" si="202"/>
        <v>60</v>
      </c>
    </row>
    <row r="1799" spans="1:21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42689.360983796294</v>
      </c>
      <c r="T1799" s="9">
        <f t="shared" si="201"/>
        <v>42719.360983796294</v>
      </c>
      <c r="U1799">
        <f t="shared" si="202"/>
        <v>30</v>
      </c>
    </row>
    <row r="1800" spans="1:21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42344.118437499994</v>
      </c>
      <c r="T1800" s="9">
        <f t="shared" si="201"/>
        <v>42404.118437499994</v>
      </c>
      <c r="U1800">
        <f t="shared" si="202"/>
        <v>60</v>
      </c>
    </row>
    <row r="1801" spans="1:21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41934.634351851848</v>
      </c>
      <c r="T1801" s="9">
        <f t="shared" si="201"/>
        <v>41954.676018518519</v>
      </c>
      <c r="U1801">
        <f t="shared" si="202"/>
        <v>20.041666666671517</v>
      </c>
    </row>
    <row r="1802" spans="1:21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42623.397800925923</v>
      </c>
      <c r="T1802" s="9">
        <f t="shared" si="201"/>
        <v>42653.397800925923</v>
      </c>
      <c r="U1802">
        <f t="shared" si="202"/>
        <v>30</v>
      </c>
    </row>
    <row r="1803" spans="1:21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42321.452175925922</v>
      </c>
      <c r="T1803" s="9">
        <f t="shared" si="201"/>
        <v>42353.298611111109</v>
      </c>
      <c r="U1803">
        <f t="shared" si="202"/>
        <v>31.846435185187147</v>
      </c>
    </row>
    <row r="1804" spans="1:21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42159.264236111114</v>
      </c>
      <c r="T1804" s="9">
        <f t="shared" si="201"/>
        <v>42182.707638888889</v>
      </c>
      <c r="U1804">
        <f t="shared" si="202"/>
        <v>23.443402777775191</v>
      </c>
    </row>
    <row r="1805" spans="1:21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42017.863217592589</v>
      </c>
      <c r="T1805" s="9">
        <f t="shared" si="201"/>
        <v>42048.863217592589</v>
      </c>
      <c r="U1805">
        <f t="shared" si="202"/>
        <v>31</v>
      </c>
    </row>
    <row r="1806" spans="1:21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42282.469953703701</v>
      </c>
      <c r="T1806" s="9">
        <f t="shared" si="201"/>
        <v>42322.511620370373</v>
      </c>
      <c r="U1806">
        <f t="shared" si="202"/>
        <v>40.041666666671517</v>
      </c>
    </row>
    <row r="1807" spans="1:21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42247.595578703702</v>
      </c>
      <c r="T1807" s="9">
        <f t="shared" si="201"/>
        <v>42279.541666666664</v>
      </c>
      <c r="U1807">
        <f t="shared" si="202"/>
        <v>31.946087962962338</v>
      </c>
    </row>
    <row r="1808" spans="1:21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41877.429965277777</v>
      </c>
      <c r="T1808" s="9">
        <f t="shared" si="201"/>
        <v>41912.429965277777</v>
      </c>
      <c r="U1808">
        <f t="shared" si="202"/>
        <v>35</v>
      </c>
    </row>
    <row r="1809" spans="1:21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41879.860104166662</v>
      </c>
      <c r="T1809" s="9">
        <f t="shared" si="201"/>
        <v>41909.860104166662</v>
      </c>
      <c r="U1809">
        <f t="shared" si="202"/>
        <v>30</v>
      </c>
    </row>
    <row r="1810" spans="1:21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42742.472569444442</v>
      </c>
      <c r="T1810" s="9">
        <f t="shared" si="201"/>
        <v>42777.472569444442</v>
      </c>
      <c r="U1810">
        <f t="shared" si="202"/>
        <v>35</v>
      </c>
    </row>
    <row r="1811" spans="1:21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42029.699525462966</v>
      </c>
      <c r="T1811" s="9">
        <f t="shared" si="201"/>
        <v>42064.699525462966</v>
      </c>
      <c r="U1811">
        <f t="shared" si="202"/>
        <v>35</v>
      </c>
    </row>
    <row r="1812" spans="1:21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41860.701689814814</v>
      </c>
      <c r="T1812" s="9">
        <f t="shared" si="201"/>
        <v>41872.701689814814</v>
      </c>
      <c r="U1812">
        <f t="shared" si="202"/>
        <v>12</v>
      </c>
    </row>
    <row r="1813" spans="1:21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41876.225347222222</v>
      </c>
      <c r="T1813" s="9">
        <f t="shared" si="201"/>
        <v>41935.958333333328</v>
      </c>
      <c r="U1813">
        <f t="shared" si="202"/>
        <v>59.732986111106584</v>
      </c>
    </row>
    <row r="1814" spans="1:21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42524.110370370363</v>
      </c>
      <c r="T1814" s="9">
        <f t="shared" si="201"/>
        <v>42554.110370370363</v>
      </c>
      <c r="U1814">
        <f t="shared" si="202"/>
        <v>30</v>
      </c>
    </row>
    <row r="1815" spans="1:21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41829.68069444444</v>
      </c>
      <c r="T1815" s="9">
        <f t="shared" si="201"/>
        <v>41859.68069444444</v>
      </c>
      <c r="U1815">
        <f t="shared" si="202"/>
        <v>30</v>
      </c>
    </row>
    <row r="1816" spans="1:21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42033.105740740742</v>
      </c>
      <c r="T1816" s="9">
        <f t="shared" si="201"/>
        <v>42063.105740740742</v>
      </c>
      <c r="U1816">
        <f t="shared" si="202"/>
        <v>30</v>
      </c>
    </row>
    <row r="1817" spans="1:21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42172.698344907403</v>
      </c>
      <c r="T1817" s="9">
        <f t="shared" si="201"/>
        <v>42186.698344907403</v>
      </c>
      <c r="U1817">
        <f t="shared" si="202"/>
        <v>14</v>
      </c>
    </row>
    <row r="1818" spans="1:21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42548.667858796289</v>
      </c>
      <c r="T1818" s="9">
        <f t="shared" si="201"/>
        <v>42576.583333333336</v>
      </c>
      <c r="U1818">
        <f t="shared" si="202"/>
        <v>27.915474537046975</v>
      </c>
    </row>
    <row r="1819" spans="1:21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42705.453784722216</v>
      </c>
      <c r="T1819" s="9">
        <f t="shared" si="201"/>
        <v>42765.082638888889</v>
      </c>
      <c r="U1819">
        <f t="shared" si="202"/>
        <v>59.628854166672681</v>
      </c>
    </row>
    <row r="1820" spans="1:21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42067.026041666664</v>
      </c>
      <c r="T1820" s="9">
        <f t="shared" si="201"/>
        <v>42096.984374999993</v>
      </c>
      <c r="U1820">
        <f t="shared" si="202"/>
        <v>29.958333333328483</v>
      </c>
    </row>
    <row r="1821" spans="1:21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41820.543935185182</v>
      </c>
      <c r="T1821" s="9">
        <f t="shared" si="201"/>
        <v>41850.543935185182</v>
      </c>
      <c r="U1821">
        <f t="shared" si="202"/>
        <v>30</v>
      </c>
    </row>
    <row r="1822" spans="1:21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42064.876041666663</v>
      </c>
      <c r="T1822" s="9">
        <f t="shared" si="201"/>
        <v>42094.834374999999</v>
      </c>
      <c r="U1822">
        <f t="shared" si="202"/>
        <v>29.958333333335759</v>
      </c>
    </row>
    <row r="1823" spans="1:21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9">
        <f t="shared" si="200"/>
        <v>40926.110729166663</v>
      </c>
      <c r="T1823" s="9">
        <f t="shared" si="201"/>
        <v>40971.110729166663</v>
      </c>
      <c r="U1823">
        <f t="shared" si="202"/>
        <v>45</v>
      </c>
    </row>
    <row r="1824" spans="1:21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9">
        <f t="shared" si="200"/>
        <v>41634.588680555556</v>
      </c>
      <c r="T1824" s="9">
        <f t="shared" si="201"/>
        <v>41670.584027777775</v>
      </c>
      <c r="U1824">
        <f t="shared" si="202"/>
        <v>35.995347222218697</v>
      </c>
    </row>
    <row r="1825" spans="1:21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9">
        <f t="shared" si="200"/>
        <v>41176.47657407407</v>
      </c>
      <c r="T1825" s="9">
        <f t="shared" si="201"/>
        <v>41206.47657407407</v>
      </c>
      <c r="U1825">
        <f t="shared" si="202"/>
        <v>30</v>
      </c>
    </row>
    <row r="1826" spans="1:21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41626.707951388882</v>
      </c>
      <c r="T1826" s="9">
        <f t="shared" si="201"/>
        <v>41646.880555555552</v>
      </c>
      <c r="U1826">
        <f t="shared" si="202"/>
        <v>20.172604166669771</v>
      </c>
    </row>
    <row r="1827" spans="1:21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41443.626192129625</v>
      </c>
      <c r="T1827" s="9">
        <f t="shared" si="201"/>
        <v>41466.626192129625</v>
      </c>
      <c r="U1827">
        <f t="shared" si="202"/>
        <v>23</v>
      </c>
    </row>
    <row r="1828" spans="1:21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9">
        <f t="shared" si="200"/>
        <v>41657.715474537035</v>
      </c>
      <c r="T1828" s="9">
        <f t="shared" si="201"/>
        <v>41687.715474537035</v>
      </c>
      <c r="U1828">
        <f t="shared" si="202"/>
        <v>30</v>
      </c>
    </row>
    <row r="1829" spans="1:21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9">
        <f t="shared" si="200"/>
        <v>40555.117604166662</v>
      </c>
      <c r="T1829" s="9">
        <f t="shared" si="201"/>
        <v>40605.117604166662</v>
      </c>
      <c r="U1829">
        <f t="shared" si="202"/>
        <v>50</v>
      </c>
    </row>
    <row r="1830" spans="1:21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9">
        <f t="shared" si="200"/>
        <v>41736.691319444442</v>
      </c>
      <c r="T1830" s="9">
        <f t="shared" si="201"/>
        <v>41768.708333333328</v>
      </c>
      <c r="U1830">
        <f t="shared" si="202"/>
        <v>32.01701388888614</v>
      </c>
    </row>
    <row r="1831" spans="1:21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9">
        <f t="shared" si="200"/>
        <v>40515.879293981481</v>
      </c>
      <c r="T1831" s="9">
        <f t="shared" si="201"/>
        <v>40564.708333333328</v>
      </c>
      <c r="U1831">
        <f t="shared" si="202"/>
        <v>48.829039351847314</v>
      </c>
    </row>
    <row r="1832" spans="1:21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9">
        <f t="shared" si="200"/>
        <v>41664.475775462961</v>
      </c>
      <c r="T1832" s="9">
        <f t="shared" si="201"/>
        <v>41694.475775462961</v>
      </c>
      <c r="U1832">
        <f t="shared" si="202"/>
        <v>30</v>
      </c>
    </row>
    <row r="1833" spans="1:21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9">
        <f t="shared" si="200"/>
        <v>41026.787766203699</v>
      </c>
      <c r="T1833" s="9">
        <f t="shared" si="201"/>
        <v>41041.787766203699</v>
      </c>
      <c r="U1833">
        <f t="shared" si="202"/>
        <v>15</v>
      </c>
    </row>
    <row r="1834" spans="1:21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40576.331331018519</v>
      </c>
      <c r="T1834" s="9">
        <f t="shared" si="201"/>
        <v>40606.331331018519</v>
      </c>
      <c r="U1834">
        <f t="shared" si="202"/>
        <v>30</v>
      </c>
    </row>
    <row r="1835" spans="1:21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41302.835682870369</v>
      </c>
      <c r="T1835" s="9">
        <f t="shared" si="201"/>
        <v>41335.124305555553</v>
      </c>
      <c r="U1835">
        <f t="shared" si="202"/>
        <v>32.288622685184237</v>
      </c>
    </row>
    <row r="1836" spans="1:21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9">
        <f t="shared" si="200"/>
        <v>41988.755729166667</v>
      </c>
      <c r="T1836" s="9">
        <f t="shared" si="201"/>
        <v>42028.755729166667</v>
      </c>
      <c r="U1836">
        <f t="shared" si="202"/>
        <v>40</v>
      </c>
    </row>
    <row r="1837" spans="1:21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9">
        <f t="shared" si="200"/>
        <v>42430.49387731481</v>
      </c>
      <c r="T1837" s="9">
        <f t="shared" si="201"/>
        <v>42460.452210648145</v>
      </c>
      <c r="U1837">
        <f t="shared" si="202"/>
        <v>29.958333333335759</v>
      </c>
    </row>
    <row r="1838" spans="1:21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9">
        <f t="shared" si="200"/>
        <v>41305.601030092592</v>
      </c>
      <c r="T1838" s="9">
        <f t="shared" si="201"/>
        <v>41322.601030092592</v>
      </c>
      <c r="U1838">
        <f t="shared" si="202"/>
        <v>17</v>
      </c>
    </row>
    <row r="1839" spans="1:21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9">
        <f t="shared" si="200"/>
        <v>40925.839525462965</v>
      </c>
      <c r="T1839" s="9">
        <f t="shared" si="201"/>
        <v>40985.797858796293</v>
      </c>
      <c r="U1839">
        <f t="shared" si="202"/>
        <v>59.958333333328483</v>
      </c>
    </row>
    <row r="1840" spans="1:21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9">
        <f t="shared" si="200"/>
        <v>40788.578206018516</v>
      </c>
      <c r="T1840" s="9">
        <f t="shared" si="201"/>
        <v>40816.916666666664</v>
      </c>
      <c r="U1840">
        <f t="shared" si="202"/>
        <v>28.338460648148612</v>
      </c>
    </row>
    <row r="1841" spans="1:21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9">
        <f t="shared" si="200"/>
        <v>42614.513680555552</v>
      </c>
      <c r="T1841" s="9">
        <f t="shared" si="201"/>
        <v>42644.513680555552</v>
      </c>
      <c r="U1841">
        <f t="shared" si="202"/>
        <v>30</v>
      </c>
    </row>
    <row r="1842" spans="1:21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9">
        <f t="shared" si="200"/>
        <v>41381.88784722222</v>
      </c>
      <c r="T1842" s="9">
        <f t="shared" si="201"/>
        <v>41400.999305555553</v>
      </c>
      <c r="U1842">
        <f t="shared" si="202"/>
        <v>19.111458333332848</v>
      </c>
    </row>
    <row r="1843" spans="1:21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>
        <f t="shared" si="197"/>
        <v>50.875</v>
      </c>
      <c r="Q1843" t="str">
        <f t="shared" si="198"/>
        <v>music</v>
      </c>
      <c r="R1843" t="str">
        <f t="shared" si="199"/>
        <v>rock</v>
      </c>
      <c r="S1843" s="9">
        <f t="shared" si="200"/>
        <v>41745.637094907404</v>
      </c>
      <c r="T1843" s="9">
        <f t="shared" si="201"/>
        <v>41778.999305555553</v>
      </c>
      <c r="U1843">
        <f t="shared" si="202"/>
        <v>33.362210648148903</v>
      </c>
    </row>
    <row r="1844" spans="1:21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9">
        <f t="shared" si="200"/>
        <v>42031.423391203702</v>
      </c>
      <c r="T1844" s="9">
        <f t="shared" si="201"/>
        <v>42065.040972222218</v>
      </c>
      <c r="U1844">
        <f t="shared" si="202"/>
        <v>33.617581018515921</v>
      </c>
    </row>
    <row r="1845" spans="1:21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9">
        <f t="shared" si="200"/>
        <v>40564.786504629628</v>
      </c>
      <c r="T1845" s="9">
        <f t="shared" si="201"/>
        <v>40594.786504629628</v>
      </c>
      <c r="U1845">
        <f t="shared" si="202"/>
        <v>30</v>
      </c>
    </row>
    <row r="1846" spans="1:21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40666.765208333331</v>
      </c>
      <c r="T1846" s="9">
        <f t="shared" si="201"/>
        <v>40704.916666666664</v>
      </c>
      <c r="U1846">
        <f t="shared" si="202"/>
        <v>38.151458333333721</v>
      </c>
    </row>
    <row r="1847" spans="1:21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9">
        <f t="shared" si="200"/>
        <v>42523.124976851854</v>
      </c>
      <c r="T1847" s="9">
        <f t="shared" si="201"/>
        <v>42537.996527777774</v>
      </c>
      <c r="U1847">
        <f t="shared" si="202"/>
        <v>14.871550925920019</v>
      </c>
    </row>
    <row r="1848" spans="1:21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9">
        <f t="shared" si="200"/>
        <v>41228.441863425927</v>
      </c>
      <c r="T1848" s="9">
        <f t="shared" si="201"/>
        <v>41258.441863425927</v>
      </c>
      <c r="U1848">
        <f t="shared" si="202"/>
        <v>30</v>
      </c>
    </row>
    <row r="1849" spans="1:21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9">
        <f t="shared" si="200"/>
        <v>42094.028148148143</v>
      </c>
      <c r="T1849" s="9">
        <f t="shared" si="201"/>
        <v>42115.028148148143</v>
      </c>
      <c r="U1849">
        <f t="shared" si="202"/>
        <v>21</v>
      </c>
    </row>
    <row r="1850" spans="1:21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9">
        <f t="shared" si="200"/>
        <v>40691.579722222217</v>
      </c>
      <c r="T1850" s="9">
        <f t="shared" si="201"/>
        <v>40755.082638888889</v>
      </c>
      <c r="U1850">
        <f t="shared" si="202"/>
        <v>63.502916666671808</v>
      </c>
    </row>
    <row r="1851" spans="1:21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>
        <f t="shared" si="197"/>
        <v>37.625</v>
      </c>
      <c r="Q1851" t="str">
        <f t="shared" si="198"/>
        <v>music</v>
      </c>
      <c r="R1851" t="str">
        <f t="shared" si="199"/>
        <v>rock</v>
      </c>
      <c r="S1851" s="9">
        <f t="shared" si="200"/>
        <v>41169.637256944443</v>
      </c>
      <c r="T1851" s="9">
        <f t="shared" si="201"/>
        <v>41199.637256944443</v>
      </c>
      <c r="U1851">
        <f t="shared" si="202"/>
        <v>30</v>
      </c>
    </row>
    <row r="1852" spans="1:21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9">
        <f t="shared" si="200"/>
        <v>41800.751157407409</v>
      </c>
      <c r="T1852" s="9">
        <f t="shared" si="201"/>
        <v>41830.751157407409</v>
      </c>
      <c r="U1852">
        <f t="shared" si="202"/>
        <v>30</v>
      </c>
    </row>
    <row r="1853" spans="1:21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9">
        <f t="shared" si="200"/>
        <v>41827.69835648148</v>
      </c>
      <c r="T1853" s="9">
        <f t="shared" si="201"/>
        <v>41847.833333333328</v>
      </c>
      <c r="U1853">
        <f t="shared" si="202"/>
        <v>20.134976851848478</v>
      </c>
    </row>
    <row r="1854" spans="1:21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9">
        <f t="shared" si="200"/>
        <v>42081.563101851854</v>
      </c>
      <c r="T1854" s="9">
        <f t="shared" si="201"/>
        <v>42118.791666666664</v>
      </c>
      <c r="U1854">
        <f t="shared" si="202"/>
        <v>37.228564814809943</v>
      </c>
    </row>
    <row r="1855" spans="1:21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9">
        <f t="shared" si="200"/>
        <v>41176.852048611108</v>
      </c>
      <c r="T1855" s="9">
        <f t="shared" si="201"/>
        <v>41226.893715277773</v>
      </c>
      <c r="U1855">
        <f t="shared" si="202"/>
        <v>50.041666666664241</v>
      </c>
    </row>
    <row r="1856" spans="1:21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9">
        <f t="shared" si="200"/>
        <v>41387.812928240739</v>
      </c>
      <c r="T1856" s="9">
        <f t="shared" si="201"/>
        <v>41417.812928240739</v>
      </c>
      <c r="U1856">
        <f t="shared" si="202"/>
        <v>30</v>
      </c>
    </row>
    <row r="1857" spans="1:21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9">
        <f t="shared" si="200"/>
        <v>41600.330324074072</v>
      </c>
      <c r="T1857" s="9">
        <f t="shared" si="201"/>
        <v>41645.330324074072</v>
      </c>
      <c r="U1857">
        <f t="shared" si="202"/>
        <v>45</v>
      </c>
    </row>
    <row r="1858" spans="1:21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9">
        <f t="shared" si="200"/>
        <v>41817.64666666666</v>
      </c>
      <c r="T1858" s="9">
        <f t="shared" si="201"/>
        <v>41838.64666666666</v>
      </c>
      <c r="U1858">
        <f t="shared" si="202"/>
        <v>21</v>
      </c>
    </row>
    <row r="1859" spans="1:21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>
        <f t="shared" ref="P1859:P1922" si="204">E1859/L1859</f>
        <v>136.36363636363637</v>
      </c>
      <c r="Q1859" t="str">
        <f t="shared" ref="Q1859:Q1922" si="205">LEFT(N1859,FIND("/",N1859,1)-1)</f>
        <v>music</v>
      </c>
      <c r="R1859" t="str">
        <f t="shared" ref="R1859:R1922" si="206">RIGHT(N1859,LEN(N1859)-(FIND("/",N1859,1)))</f>
        <v>rock</v>
      </c>
      <c r="S1859" s="9">
        <f t="shared" ref="S1859:S1922" si="207">(J1859/86400)+25569+(-5/24)</f>
        <v>41864.560335648144</v>
      </c>
      <c r="T1859" s="9">
        <f t="shared" ref="T1859:T1922" si="208">(I1859/86400)+25569+(-5/24)</f>
        <v>41894.560335648144</v>
      </c>
      <c r="U1859">
        <f t="shared" ref="U1859:U1922" si="209">T1859-S1859</f>
        <v>30</v>
      </c>
    </row>
    <row r="1860" spans="1:21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9">
        <f t="shared" si="207"/>
        <v>40832.9921412037</v>
      </c>
      <c r="T1860" s="9">
        <f t="shared" si="208"/>
        <v>40893.033807870372</v>
      </c>
      <c r="U1860">
        <f t="shared" si="209"/>
        <v>60.041666666671517</v>
      </c>
    </row>
    <row r="1861" spans="1:21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>
        <f t="shared" si="204"/>
        <v>70.625</v>
      </c>
      <c r="Q1861" t="str">
        <f t="shared" si="205"/>
        <v>music</v>
      </c>
      <c r="R1861" t="str">
        <f t="shared" si="206"/>
        <v>rock</v>
      </c>
      <c r="S1861" s="9">
        <f t="shared" si="207"/>
        <v>40778.561678240738</v>
      </c>
      <c r="T1861" s="9">
        <f t="shared" si="208"/>
        <v>40808.561678240738</v>
      </c>
      <c r="U1861">
        <f t="shared" si="209"/>
        <v>30</v>
      </c>
    </row>
    <row r="1862" spans="1:21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9">
        <f t="shared" si="207"/>
        <v>41655.500972222224</v>
      </c>
      <c r="T1862" s="9">
        <f t="shared" si="208"/>
        <v>41676.500972222224</v>
      </c>
      <c r="U1862">
        <f t="shared" si="209"/>
        <v>21</v>
      </c>
    </row>
    <row r="1863" spans="1:21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42000.091909722221</v>
      </c>
      <c r="T1863" s="9">
        <f t="shared" si="208"/>
        <v>42030.091909722221</v>
      </c>
      <c r="U1863">
        <f t="shared" si="209"/>
        <v>30</v>
      </c>
    </row>
    <row r="1864" spans="1:21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42755.284421296295</v>
      </c>
      <c r="T1864" s="9">
        <f t="shared" si="208"/>
        <v>42802.104166666664</v>
      </c>
      <c r="U1864">
        <f t="shared" si="209"/>
        <v>46.819745370368764</v>
      </c>
    </row>
    <row r="1865" spans="1:21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41772.588946759257</v>
      </c>
      <c r="T1865" s="9">
        <f t="shared" si="208"/>
        <v>41802.588946759257</v>
      </c>
      <c r="U1865">
        <f t="shared" si="209"/>
        <v>30</v>
      </c>
    </row>
    <row r="1866" spans="1:21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41733.508101851847</v>
      </c>
      <c r="T1866" s="9">
        <f t="shared" si="208"/>
        <v>41763.508101851847</v>
      </c>
      <c r="U1866">
        <f t="shared" si="209"/>
        <v>30</v>
      </c>
    </row>
    <row r="1867" spans="1:21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42645.159108796295</v>
      </c>
      <c r="T1867" s="9">
        <f t="shared" si="208"/>
        <v>42680.200775462959</v>
      </c>
      <c r="U1867">
        <f t="shared" si="209"/>
        <v>35.041666666664241</v>
      </c>
    </row>
    <row r="1868" spans="1:21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42742.038159722222</v>
      </c>
      <c r="T1868" s="9">
        <f t="shared" si="208"/>
        <v>42794.958333333336</v>
      </c>
      <c r="U1868">
        <f t="shared" si="209"/>
        <v>52.920173611113569</v>
      </c>
    </row>
    <row r="1869" spans="1:21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42649.716574074067</v>
      </c>
      <c r="T1869" s="9">
        <f t="shared" si="208"/>
        <v>42679.716574074067</v>
      </c>
      <c r="U1869">
        <f t="shared" si="209"/>
        <v>30</v>
      </c>
    </row>
    <row r="1870" spans="1:21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42328.570891203701</v>
      </c>
      <c r="T1870" s="9">
        <f t="shared" si="208"/>
        <v>42353.124305555553</v>
      </c>
      <c r="U1870">
        <f t="shared" si="209"/>
        <v>24.553414351852552</v>
      </c>
    </row>
    <row r="1871" spans="1:21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42708.794548611106</v>
      </c>
      <c r="T1871" s="9">
        <f t="shared" si="208"/>
        <v>42738.794548611106</v>
      </c>
      <c r="U1871">
        <f t="shared" si="209"/>
        <v>30</v>
      </c>
    </row>
    <row r="1872" spans="1:21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42371.14739583333</v>
      </c>
      <c r="T1872" s="9">
        <f t="shared" si="208"/>
        <v>42399.970138888886</v>
      </c>
      <c r="U1872">
        <f t="shared" si="209"/>
        <v>28.822743055556202</v>
      </c>
    </row>
    <row r="1873" spans="1:21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41923.575243055551</v>
      </c>
      <c r="T1873" s="9">
        <f t="shared" si="208"/>
        <v>41963.616909722223</v>
      </c>
      <c r="U1873">
        <f t="shared" si="209"/>
        <v>40.041666666671517</v>
      </c>
    </row>
    <row r="1874" spans="1:21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42154.921319444438</v>
      </c>
      <c r="T1874" s="9">
        <f t="shared" si="208"/>
        <v>42184.921319444438</v>
      </c>
      <c r="U1874">
        <f t="shared" si="209"/>
        <v>30</v>
      </c>
    </row>
    <row r="1875" spans="1:21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42164.407523148147</v>
      </c>
      <c r="T1875" s="9">
        <f t="shared" si="208"/>
        <v>42193.489583333336</v>
      </c>
      <c r="U1875">
        <f t="shared" si="209"/>
        <v>29.082060185188311</v>
      </c>
    </row>
    <row r="1876" spans="1:21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42529.760798611103</v>
      </c>
      <c r="T1876" s="9">
        <f t="shared" si="208"/>
        <v>42549.760798611103</v>
      </c>
      <c r="U1876">
        <f t="shared" si="209"/>
        <v>20</v>
      </c>
    </row>
    <row r="1877" spans="1:21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42528.691064814811</v>
      </c>
      <c r="T1877" s="9">
        <f t="shared" si="208"/>
        <v>42588.691064814811</v>
      </c>
      <c r="U1877">
        <f t="shared" si="209"/>
        <v>60</v>
      </c>
    </row>
    <row r="1878" spans="1:21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41776.07644675926</v>
      </c>
      <c r="T1878" s="9">
        <f t="shared" si="208"/>
        <v>41806.07644675926</v>
      </c>
      <c r="U1878">
        <f t="shared" si="209"/>
        <v>30</v>
      </c>
    </row>
    <row r="1879" spans="1:21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42034.820891203701</v>
      </c>
      <c r="T1879" s="9">
        <f t="shared" si="208"/>
        <v>42063.820891203701</v>
      </c>
      <c r="U1879">
        <f t="shared" si="209"/>
        <v>29</v>
      </c>
    </row>
    <row r="1880" spans="1:21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41772.800405092588</v>
      </c>
      <c r="T1880" s="9">
        <f t="shared" si="208"/>
        <v>41802.800405092588</v>
      </c>
      <c r="U1880">
        <f t="shared" si="209"/>
        <v>30</v>
      </c>
    </row>
    <row r="1881" spans="1:21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42413.441307870373</v>
      </c>
      <c r="T1881" s="9">
        <f t="shared" si="208"/>
        <v>42443.399641203701</v>
      </c>
      <c r="U1881">
        <f t="shared" si="209"/>
        <v>29.958333333328483</v>
      </c>
    </row>
    <row r="1882" spans="1:21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42430.358564814807</v>
      </c>
      <c r="T1882" s="9">
        <f t="shared" si="208"/>
        <v>42459.31689814815</v>
      </c>
      <c r="U1882">
        <f t="shared" si="209"/>
        <v>28.958333333343035</v>
      </c>
    </row>
    <row r="1883" spans="1:21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42042.944317129623</v>
      </c>
      <c r="T1883" s="9">
        <f t="shared" si="208"/>
        <v>42072.902650462966</v>
      </c>
      <c r="U1883">
        <f t="shared" si="209"/>
        <v>29.958333333343035</v>
      </c>
    </row>
    <row r="1884" spans="1:21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41067.740879629629</v>
      </c>
      <c r="T1884" s="9">
        <f t="shared" si="208"/>
        <v>41100.783333333333</v>
      </c>
      <c r="U1884">
        <f t="shared" si="209"/>
        <v>33.042453703703359</v>
      </c>
    </row>
    <row r="1885" spans="1:21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40977.739675925921</v>
      </c>
      <c r="T1885" s="9">
        <f t="shared" si="208"/>
        <v>41007.698009259257</v>
      </c>
      <c r="U1885">
        <f t="shared" si="209"/>
        <v>29.958333333335759</v>
      </c>
    </row>
    <row r="1886" spans="1:21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41204.989988425921</v>
      </c>
      <c r="T1886" s="9">
        <f t="shared" si="208"/>
        <v>41240.291666666664</v>
      </c>
      <c r="U1886">
        <f t="shared" si="209"/>
        <v>35.301678240743058</v>
      </c>
    </row>
    <row r="1887" spans="1:21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41098.885532407403</v>
      </c>
      <c r="T1887" s="9">
        <f t="shared" si="208"/>
        <v>41131.708333333328</v>
      </c>
      <c r="U1887">
        <f t="shared" si="209"/>
        <v>32.822800925925549</v>
      </c>
    </row>
    <row r="1888" spans="1:21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41925.69835648148</v>
      </c>
      <c r="T1888" s="9">
        <f t="shared" si="208"/>
        <v>41955.740023148144</v>
      </c>
      <c r="U1888">
        <f t="shared" si="209"/>
        <v>30.041666666664241</v>
      </c>
    </row>
    <row r="1889" spans="1:21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42323.591805555552</v>
      </c>
      <c r="T1889" s="9">
        <f t="shared" si="208"/>
        <v>42341.687499999993</v>
      </c>
      <c r="U1889">
        <f t="shared" si="209"/>
        <v>18.095694444440596</v>
      </c>
    </row>
    <row r="1890" spans="1:21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40299.03162037037</v>
      </c>
      <c r="T1890" s="9">
        <f t="shared" si="208"/>
        <v>40329.999305555553</v>
      </c>
      <c r="U1890">
        <f t="shared" si="209"/>
        <v>30.967685185183655</v>
      </c>
    </row>
    <row r="1891" spans="1:21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41299.585023148145</v>
      </c>
      <c r="T1891" s="9">
        <f t="shared" si="208"/>
        <v>41344.543356481481</v>
      </c>
      <c r="U1891">
        <f t="shared" si="209"/>
        <v>44.958333333335759</v>
      </c>
    </row>
    <row r="1892" spans="1:21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41228.577870370369</v>
      </c>
      <c r="T1892" s="9">
        <f t="shared" si="208"/>
        <v>41258.577870370369</v>
      </c>
      <c r="U1892">
        <f t="shared" si="209"/>
        <v>30</v>
      </c>
    </row>
    <row r="1893" spans="1:21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40335.589745370366</v>
      </c>
      <c r="T1893" s="9">
        <f t="shared" si="208"/>
        <v>40381.041666666664</v>
      </c>
      <c r="U1893">
        <f t="shared" si="209"/>
        <v>45.451921296298678</v>
      </c>
    </row>
    <row r="1894" spans="1:21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40671.429178240738</v>
      </c>
      <c r="T1894" s="9">
        <f t="shared" si="208"/>
        <v>40701.429178240738</v>
      </c>
      <c r="U1894">
        <f t="shared" si="209"/>
        <v>30</v>
      </c>
    </row>
    <row r="1895" spans="1:21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40632.733622685184</v>
      </c>
      <c r="T1895" s="9">
        <f t="shared" si="208"/>
        <v>40648.957638888889</v>
      </c>
      <c r="U1895">
        <f t="shared" si="209"/>
        <v>16.224016203705105</v>
      </c>
    </row>
    <row r="1896" spans="1:21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40920.696562499994</v>
      </c>
      <c r="T1896" s="9">
        <f t="shared" si="208"/>
        <v>40951.696562499994</v>
      </c>
      <c r="U1896">
        <f t="shared" si="209"/>
        <v>31</v>
      </c>
    </row>
    <row r="1897" spans="1:21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42267.538449074076</v>
      </c>
      <c r="T1897" s="9">
        <f t="shared" si="208"/>
        <v>42297.538449074076</v>
      </c>
      <c r="U1897">
        <f t="shared" si="209"/>
        <v>30</v>
      </c>
    </row>
    <row r="1898" spans="1:21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40981.501909722218</v>
      </c>
      <c r="T1898" s="9">
        <f t="shared" si="208"/>
        <v>41011.501909722218</v>
      </c>
      <c r="U1898">
        <f t="shared" si="209"/>
        <v>30</v>
      </c>
    </row>
    <row r="1899" spans="1:21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41680.375069444439</v>
      </c>
      <c r="T1899" s="9">
        <f t="shared" si="208"/>
        <v>41702.666666666664</v>
      </c>
      <c r="U1899">
        <f t="shared" si="209"/>
        <v>22.291597222225391</v>
      </c>
    </row>
    <row r="1900" spans="1:21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42365.9846412037</v>
      </c>
      <c r="T1900" s="9">
        <f t="shared" si="208"/>
        <v>42401.541666666664</v>
      </c>
      <c r="U1900">
        <f t="shared" si="209"/>
        <v>35.557025462963793</v>
      </c>
    </row>
    <row r="1901" spans="1:21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42058.733402777776</v>
      </c>
      <c r="T1901" s="9">
        <f t="shared" si="208"/>
        <v>42088.691736111105</v>
      </c>
      <c r="U1901">
        <f t="shared" si="209"/>
        <v>29.958333333328483</v>
      </c>
    </row>
    <row r="1902" spans="1:21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41160.663553240738</v>
      </c>
      <c r="T1902" s="9">
        <f t="shared" si="208"/>
        <v>41188.207638888889</v>
      </c>
      <c r="U1902">
        <f t="shared" si="209"/>
        <v>27.54408564815094</v>
      </c>
    </row>
    <row r="1903" spans="1:21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42116.334826388884</v>
      </c>
      <c r="T1903" s="9">
        <f t="shared" si="208"/>
        <v>42146.333333333336</v>
      </c>
      <c r="U1903">
        <f t="shared" si="209"/>
        <v>29.998506944451947</v>
      </c>
    </row>
    <row r="1904" spans="1:21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42037.581562499996</v>
      </c>
      <c r="T1904" s="9">
        <f t="shared" si="208"/>
        <v>42067.581562499996</v>
      </c>
      <c r="U1904">
        <f t="shared" si="209"/>
        <v>30</v>
      </c>
    </row>
    <row r="1905" spans="1:21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42702.562395833331</v>
      </c>
      <c r="T1905" s="9">
        <f t="shared" si="208"/>
        <v>42762.562395833331</v>
      </c>
      <c r="U1905">
        <f t="shared" si="209"/>
        <v>60</v>
      </c>
    </row>
    <row r="1906" spans="1:21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42326.477094907408</v>
      </c>
      <c r="T1906" s="9">
        <f t="shared" si="208"/>
        <v>42371.477094907408</v>
      </c>
      <c r="U1906">
        <f t="shared" si="209"/>
        <v>45</v>
      </c>
    </row>
    <row r="1907" spans="1:21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41859.717523148145</v>
      </c>
      <c r="T1907" s="9">
        <f t="shared" si="208"/>
        <v>41889.717523148145</v>
      </c>
      <c r="U1907">
        <f t="shared" si="209"/>
        <v>30</v>
      </c>
    </row>
    <row r="1908" spans="1:21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42514.462766203702</v>
      </c>
      <c r="T1908" s="9">
        <f t="shared" si="208"/>
        <v>42544.462766203702</v>
      </c>
      <c r="U1908">
        <f t="shared" si="209"/>
        <v>30</v>
      </c>
    </row>
    <row r="1909" spans="1:21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41767.378761574073</v>
      </c>
      <c r="T1909" s="9">
        <f t="shared" si="208"/>
        <v>41782.378761574073</v>
      </c>
      <c r="U1909">
        <f t="shared" si="209"/>
        <v>15</v>
      </c>
    </row>
    <row r="1910" spans="1:21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42703.709490740737</v>
      </c>
      <c r="T1910" s="9">
        <f t="shared" si="208"/>
        <v>42733.709490740737</v>
      </c>
      <c r="U1910">
        <f t="shared" si="209"/>
        <v>30</v>
      </c>
    </row>
    <row r="1911" spans="1:21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41905.220821759256</v>
      </c>
      <c r="T1911" s="9">
        <f t="shared" si="208"/>
        <v>41935.220821759256</v>
      </c>
      <c r="U1911">
        <f t="shared" si="209"/>
        <v>30</v>
      </c>
    </row>
    <row r="1912" spans="1:21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42264.754826388882</v>
      </c>
      <c r="T1912" s="9">
        <f t="shared" si="208"/>
        <v>42308.739583333336</v>
      </c>
      <c r="U1912">
        <f t="shared" si="209"/>
        <v>43.984756944453693</v>
      </c>
    </row>
    <row r="1913" spans="1:21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41829.825624999998</v>
      </c>
      <c r="T1913" s="9">
        <f t="shared" si="208"/>
        <v>41859.825624999998</v>
      </c>
      <c r="U1913">
        <f t="shared" si="209"/>
        <v>30</v>
      </c>
    </row>
    <row r="1914" spans="1:21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42129.018055555549</v>
      </c>
      <c r="T1914" s="9">
        <f t="shared" si="208"/>
        <v>42159.018055555549</v>
      </c>
      <c r="U1914">
        <f t="shared" si="209"/>
        <v>30</v>
      </c>
    </row>
    <row r="1915" spans="1:21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41890.302986111106</v>
      </c>
      <c r="T1915" s="9">
        <f t="shared" si="208"/>
        <v>41920.302986111106</v>
      </c>
      <c r="U1915">
        <f t="shared" si="209"/>
        <v>30</v>
      </c>
    </row>
    <row r="1916" spans="1:21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41928.966122685182</v>
      </c>
      <c r="T1916" s="9">
        <f t="shared" si="208"/>
        <v>41943.957638888889</v>
      </c>
      <c r="U1916">
        <f t="shared" si="209"/>
        <v>14.991516203706851</v>
      </c>
    </row>
    <row r="1917" spans="1:21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41863.840532407405</v>
      </c>
      <c r="T1917" s="9">
        <f t="shared" si="208"/>
        <v>41883.840532407405</v>
      </c>
      <c r="U1917">
        <f t="shared" si="209"/>
        <v>20</v>
      </c>
    </row>
    <row r="1918" spans="1:21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42656.508969907409</v>
      </c>
      <c r="T1918" s="9">
        <f t="shared" si="208"/>
        <v>42681.550636574073</v>
      </c>
      <c r="U1918">
        <f t="shared" si="209"/>
        <v>25.041666666664241</v>
      </c>
    </row>
    <row r="1919" spans="1:21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42746.06172453703</v>
      </c>
      <c r="T1919" s="9">
        <f t="shared" si="208"/>
        <v>42776.06172453703</v>
      </c>
      <c r="U1919">
        <f t="shared" si="209"/>
        <v>30</v>
      </c>
    </row>
    <row r="1920" spans="1:21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41828.581608796296</v>
      </c>
      <c r="T1920" s="9">
        <f t="shared" si="208"/>
        <v>41863.581608796296</v>
      </c>
      <c r="U1920">
        <f t="shared" si="209"/>
        <v>35</v>
      </c>
    </row>
    <row r="1921" spans="1:21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42113.667233796295</v>
      </c>
      <c r="T1921" s="9">
        <f t="shared" si="208"/>
        <v>42143.667233796295</v>
      </c>
      <c r="U1921">
        <f t="shared" si="209"/>
        <v>30</v>
      </c>
    </row>
    <row r="1922" spans="1:21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42270.66737268518</v>
      </c>
      <c r="T1922" s="9">
        <f t="shared" si="208"/>
        <v>42298.749999999993</v>
      </c>
      <c r="U1922">
        <f t="shared" si="209"/>
        <v>28.082627314812271</v>
      </c>
    </row>
    <row r="1923" spans="1:21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>
        <f t="shared" ref="P1923:P1986" si="211">E1923/L1923</f>
        <v>54</v>
      </c>
      <c r="Q1923" t="str">
        <f t="shared" ref="Q1923:Q1986" si="212">LEFT(N1923,FIND("/",N1923,1)-1)</f>
        <v>music</v>
      </c>
      <c r="R1923" t="str">
        <f t="shared" ref="R1923:R1986" si="213">RIGHT(N1923,LEN(N1923)-(FIND("/",N1923,1)))</f>
        <v>indie rock</v>
      </c>
      <c r="S1923" s="9">
        <f t="shared" ref="S1923:S1986" si="214">(J1923/86400)+25569+(-5/24)</f>
        <v>41074.013229166667</v>
      </c>
      <c r="T1923" s="9">
        <f t="shared" ref="T1923:T1986" si="215">(I1923/86400)+25569+(-5/24)</f>
        <v>41104.013229166667</v>
      </c>
      <c r="U1923">
        <f t="shared" ref="U1923:U1986" si="216">T1923-S1923</f>
        <v>30</v>
      </c>
    </row>
    <row r="1924" spans="1:21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41590.047534722216</v>
      </c>
      <c r="T1924" s="9">
        <f t="shared" si="215"/>
        <v>41620.047534722216</v>
      </c>
      <c r="U1924">
        <f t="shared" si="216"/>
        <v>30</v>
      </c>
    </row>
    <row r="1925" spans="1:21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40772.640416666662</v>
      </c>
      <c r="T1925" s="9">
        <f t="shared" si="215"/>
        <v>40812.999305555553</v>
      </c>
      <c r="U1925">
        <f t="shared" si="216"/>
        <v>40.35888888889167</v>
      </c>
    </row>
    <row r="1926" spans="1:21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41626.552719907406</v>
      </c>
      <c r="T1926" s="9">
        <f t="shared" si="215"/>
        <v>41654.606249999997</v>
      </c>
      <c r="U1926">
        <f t="shared" si="216"/>
        <v>28.053530092591245</v>
      </c>
    </row>
    <row r="1927" spans="1:21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41535.693148148144</v>
      </c>
      <c r="T1927" s="9">
        <f t="shared" si="215"/>
        <v>41557.791666666664</v>
      </c>
      <c r="U1927">
        <f t="shared" si="216"/>
        <v>22.098518518519995</v>
      </c>
    </row>
    <row r="1928" spans="1:21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40456.746018518512</v>
      </c>
      <c r="T1928" s="9">
        <f t="shared" si="215"/>
        <v>40483.80972222222</v>
      </c>
      <c r="U1928">
        <f t="shared" si="216"/>
        <v>27.063703703708597</v>
      </c>
    </row>
    <row r="1929" spans="1:21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40960.653229166666</v>
      </c>
      <c r="T1929" s="9">
        <f t="shared" si="215"/>
        <v>40975.999305555553</v>
      </c>
      <c r="U1929">
        <f t="shared" si="216"/>
        <v>15.346076388887013</v>
      </c>
    </row>
    <row r="1930" spans="1:21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41371.439745370364</v>
      </c>
      <c r="T1930" s="9">
        <f t="shared" si="215"/>
        <v>41401.439745370364</v>
      </c>
      <c r="U1930">
        <f t="shared" si="216"/>
        <v>30</v>
      </c>
    </row>
    <row r="1931" spans="1:21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40686.813263888886</v>
      </c>
      <c r="T1931" s="9">
        <f t="shared" si="215"/>
        <v>40728.813263888886</v>
      </c>
      <c r="U1931">
        <f t="shared" si="216"/>
        <v>42</v>
      </c>
    </row>
    <row r="1932" spans="1:21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41402.350486111107</v>
      </c>
      <c r="T1932" s="9">
        <f t="shared" si="215"/>
        <v>41462.350486111107</v>
      </c>
      <c r="U1932">
        <f t="shared" si="216"/>
        <v>60</v>
      </c>
    </row>
    <row r="1933" spans="1:21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41037.684131944443</v>
      </c>
      <c r="T1933" s="9">
        <f t="shared" si="215"/>
        <v>41050.9375</v>
      </c>
      <c r="U1933">
        <f t="shared" si="216"/>
        <v>13.253368055557075</v>
      </c>
    </row>
    <row r="1934" spans="1:21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40911.601539351854</v>
      </c>
      <c r="T1934" s="9">
        <f t="shared" si="215"/>
        <v>40932.601539351854</v>
      </c>
      <c r="U1934">
        <f t="shared" si="216"/>
        <v>21</v>
      </c>
    </row>
    <row r="1935" spans="1:21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41878.922534722216</v>
      </c>
      <c r="T1935" s="9">
        <f t="shared" si="215"/>
        <v>41908.922534722216</v>
      </c>
      <c r="U1935">
        <f t="shared" si="216"/>
        <v>30</v>
      </c>
    </row>
    <row r="1936" spans="1:21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40865.658807870372</v>
      </c>
      <c r="T1936" s="9">
        <f t="shared" si="215"/>
        <v>40902</v>
      </c>
      <c r="U1936">
        <f t="shared" si="216"/>
        <v>36.341192129628325</v>
      </c>
    </row>
    <row r="1937" spans="1:21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41773.724201388883</v>
      </c>
      <c r="T1937" s="9">
        <f t="shared" si="215"/>
        <v>41810.999305555553</v>
      </c>
      <c r="U1937">
        <f t="shared" si="216"/>
        <v>37.275104166670644</v>
      </c>
    </row>
    <row r="1938" spans="1:21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40852.68136574074</v>
      </c>
      <c r="T1938" s="9">
        <f t="shared" si="215"/>
        <v>40883.040972222218</v>
      </c>
      <c r="U1938">
        <f t="shared" si="216"/>
        <v>30.359606481477385</v>
      </c>
    </row>
    <row r="1939" spans="1:21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41058.91065972222</v>
      </c>
      <c r="T1939" s="9">
        <f t="shared" si="215"/>
        <v>41074.957638888889</v>
      </c>
      <c r="U1939">
        <f t="shared" si="216"/>
        <v>16.046979166669189</v>
      </c>
    </row>
    <row r="1940" spans="1:21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41426.05128472222</v>
      </c>
      <c r="T1940" s="9">
        <f t="shared" si="215"/>
        <v>41457</v>
      </c>
      <c r="U1940">
        <f t="shared" si="216"/>
        <v>30.948715277780138</v>
      </c>
    </row>
    <row r="1941" spans="1:21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41313.776712962957</v>
      </c>
      <c r="T1941" s="9">
        <f t="shared" si="215"/>
        <v>41343.735046296293</v>
      </c>
      <c r="U1941">
        <f t="shared" si="216"/>
        <v>29.958333333335759</v>
      </c>
    </row>
    <row r="1942" spans="1:21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40670.298993055556</v>
      </c>
      <c r="T1942" s="9">
        <f t="shared" si="215"/>
        <v>40708.957638888889</v>
      </c>
      <c r="U1942">
        <f t="shared" si="216"/>
        <v>38.658645833333139</v>
      </c>
    </row>
    <row r="1943" spans="1:21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41744.08253472222</v>
      </c>
      <c r="T1943" s="9">
        <f t="shared" si="215"/>
        <v>41774.08253472222</v>
      </c>
      <c r="U1943">
        <f t="shared" si="216"/>
        <v>30</v>
      </c>
    </row>
    <row r="1944" spans="1:21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40638.619675925926</v>
      </c>
      <c r="T1944" s="9">
        <f t="shared" si="215"/>
        <v>40728.619675925926</v>
      </c>
      <c r="U1944">
        <f t="shared" si="216"/>
        <v>90</v>
      </c>
    </row>
    <row r="1945" spans="1:21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42548.061527777776</v>
      </c>
      <c r="T1945" s="9">
        <f t="shared" si="215"/>
        <v>42593.061527777776</v>
      </c>
      <c r="U1945">
        <f t="shared" si="216"/>
        <v>45</v>
      </c>
    </row>
    <row r="1946" spans="1:21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41730.376041666663</v>
      </c>
      <c r="T1946" s="9">
        <f t="shared" si="215"/>
        <v>41760.376041666663</v>
      </c>
      <c r="U1946">
        <f t="shared" si="216"/>
        <v>30</v>
      </c>
    </row>
    <row r="1947" spans="1:21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42157.043495370366</v>
      </c>
      <c r="T1947" s="9">
        <f t="shared" si="215"/>
        <v>42197.043495370366</v>
      </c>
      <c r="U1947">
        <f t="shared" si="216"/>
        <v>40</v>
      </c>
    </row>
    <row r="1948" spans="1:21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41688.941678240742</v>
      </c>
      <c r="T1948" s="9">
        <f t="shared" si="215"/>
        <v>41748.900011574071</v>
      </c>
      <c r="U1948">
        <f t="shared" si="216"/>
        <v>59.958333333328483</v>
      </c>
    </row>
    <row r="1949" spans="1:21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40102.709722222222</v>
      </c>
      <c r="T1949" s="9">
        <f t="shared" si="215"/>
        <v>40140.040972222218</v>
      </c>
      <c r="U1949">
        <f t="shared" si="216"/>
        <v>37.331249999995634</v>
      </c>
    </row>
    <row r="1950" spans="1:21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42473.395937499998</v>
      </c>
      <c r="T1950" s="9">
        <f t="shared" si="215"/>
        <v>42527.501388888886</v>
      </c>
      <c r="U1950">
        <f t="shared" si="216"/>
        <v>54.105451388888469</v>
      </c>
    </row>
    <row r="1951" spans="1:21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41800.21471064815</v>
      </c>
      <c r="T1951" s="9">
        <f t="shared" si="215"/>
        <v>41830.21471064815</v>
      </c>
      <c r="U1951">
        <f t="shared" si="216"/>
        <v>30</v>
      </c>
    </row>
    <row r="1952" spans="1:21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40623.973067129627</v>
      </c>
      <c r="T1952" s="9">
        <f t="shared" si="215"/>
        <v>40654.973067129627</v>
      </c>
      <c r="U1952">
        <f t="shared" si="216"/>
        <v>31</v>
      </c>
    </row>
    <row r="1953" spans="1:21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42651.212233796294</v>
      </c>
      <c r="T1953" s="9">
        <f t="shared" si="215"/>
        <v>42681.253900462958</v>
      </c>
      <c r="U1953">
        <f t="shared" si="216"/>
        <v>30.041666666664241</v>
      </c>
    </row>
    <row r="1954" spans="1:21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41526.398321759254</v>
      </c>
      <c r="T1954" s="9">
        <f t="shared" si="215"/>
        <v>41563.398321759254</v>
      </c>
      <c r="U1954">
        <f t="shared" si="216"/>
        <v>37</v>
      </c>
    </row>
    <row r="1955" spans="1:21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40940.991493055553</v>
      </c>
      <c r="T1955" s="9">
        <f t="shared" si="215"/>
        <v>40969.916666666664</v>
      </c>
      <c r="U1955">
        <f t="shared" si="216"/>
        <v>28.925173611110949</v>
      </c>
    </row>
    <row r="1956" spans="1:21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42394.372407407405</v>
      </c>
      <c r="T1956" s="9">
        <f t="shared" si="215"/>
        <v>42440.999999999993</v>
      </c>
      <c r="U1956">
        <f t="shared" si="216"/>
        <v>46.627592592587462</v>
      </c>
    </row>
    <row r="1957" spans="1:21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41020.063437500001</v>
      </c>
      <c r="T1957" s="9">
        <f t="shared" si="215"/>
        <v>41052.583333333328</v>
      </c>
      <c r="U1957">
        <f t="shared" si="216"/>
        <v>32.51989583332761</v>
      </c>
    </row>
    <row r="1958" spans="1:21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42067.71533564815</v>
      </c>
      <c r="T1958" s="9">
        <f t="shared" si="215"/>
        <v>42112.673668981479</v>
      </c>
      <c r="U1958">
        <f t="shared" si="216"/>
        <v>44.958333333328483</v>
      </c>
    </row>
    <row r="1959" spans="1:21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41178.890196759261</v>
      </c>
      <c r="T1959" s="9">
        <f t="shared" si="215"/>
        <v>41208.890196759261</v>
      </c>
      <c r="U1959">
        <f t="shared" si="216"/>
        <v>30</v>
      </c>
    </row>
    <row r="1960" spans="1:21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41326.779641203699</v>
      </c>
      <c r="T1960" s="9">
        <f t="shared" si="215"/>
        <v>41356.737974537034</v>
      </c>
      <c r="U1960">
        <f t="shared" si="216"/>
        <v>29.958333333335759</v>
      </c>
    </row>
    <row r="1961" spans="1:21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41871.637268518512</v>
      </c>
      <c r="T1961" s="9">
        <f t="shared" si="215"/>
        <v>41912.791666666664</v>
      </c>
      <c r="U1961">
        <f t="shared" si="216"/>
        <v>41.154398148151813</v>
      </c>
    </row>
    <row r="1962" spans="1:21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41964.154409722221</v>
      </c>
      <c r="T1962" s="9">
        <f t="shared" si="215"/>
        <v>41994.154409722221</v>
      </c>
      <c r="U1962">
        <f t="shared" si="216"/>
        <v>30</v>
      </c>
    </row>
    <row r="1963" spans="1:21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41147.986307870371</v>
      </c>
      <c r="T1963" s="9">
        <f t="shared" si="215"/>
        <v>41187.957638888889</v>
      </c>
      <c r="U1963">
        <f t="shared" si="216"/>
        <v>39.971331018517958</v>
      </c>
    </row>
    <row r="1964" spans="1:21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41742.572175925925</v>
      </c>
      <c r="T1964" s="9">
        <f t="shared" si="215"/>
        <v>41772.572175925925</v>
      </c>
      <c r="U1964">
        <f t="shared" si="216"/>
        <v>30</v>
      </c>
    </row>
    <row r="1965" spans="1:21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41863.221458333333</v>
      </c>
      <c r="T1965" s="9">
        <f t="shared" si="215"/>
        <v>41898.221458333333</v>
      </c>
      <c r="U1965">
        <f t="shared" si="216"/>
        <v>35</v>
      </c>
    </row>
    <row r="1966" spans="1:21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42452.064490740733</v>
      </c>
      <c r="T1966" s="9">
        <f t="shared" si="215"/>
        <v>42482.064490740733</v>
      </c>
      <c r="U1966">
        <f t="shared" si="216"/>
        <v>30</v>
      </c>
    </row>
    <row r="1967" spans="1:21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40897.880902777775</v>
      </c>
      <c r="T1967" s="9">
        <f t="shared" si="215"/>
        <v>40919.833333333328</v>
      </c>
      <c r="U1967">
        <f t="shared" si="216"/>
        <v>21.952430555553292</v>
      </c>
    </row>
    <row r="1968" spans="1:21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41835.332152777773</v>
      </c>
      <c r="T1968" s="9">
        <f t="shared" si="215"/>
        <v>41865.332152777773</v>
      </c>
      <c r="U1968">
        <f t="shared" si="216"/>
        <v>30</v>
      </c>
    </row>
    <row r="1969" spans="1:21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41730.455196759256</v>
      </c>
      <c r="T1969" s="9">
        <f t="shared" si="215"/>
        <v>41760.455196759256</v>
      </c>
      <c r="U1969">
        <f t="shared" si="216"/>
        <v>30</v>
      </c>
    </row>
    <row r="1970" spans="1:21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42676.378645833327</v>
      </c>
      <c r="T1970" s="9">
        <f t="shared" si="215"/>
        <v>42707.420312499999</v>
      </c>
      <c r="U1970">
        <f t="shared" si="216"/>
        <v>31.041666666671517</v>
      </c>
    </row>
    <row r="1971" spans="1:21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42557.584120370368</v>
      </c>
      <c r="T1971" s="9">
        <f t="shared" si="215"/>
        <v>42587.584120370368</v>
      </c>
      <c r="U1971">
        <f t="shared" si="216"/>
        <v>30</v>
      </c>
    </row>
    <row r="1972" spans="1:21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41323.984965277778</v>
      </c>
      <c r="T1972" s="9">
        <f t="shared" si="215"/>
        <v>41383.943298611106</v>
      </c>
      <c r="U1972">
        <f t="shared" si="216"/>
        <v>59.958333333328483</v>
      </c>
    </row>
    <row r="1973" spans="1:21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41561.29237268518</v>
      </c>
      <c r="T1973" s="9">
        <f t="shared" si="215"/>
        <v>41592.958333333328</v>
      </c>
      <c r="U1973">
        <f t="shared" si="216"/>
        <v>31.66596064814803</v>
      </c>
    </row>
    <row r="1974" spans="1:21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41200.803749999999</v>
      </c>
      <c r="T1974" s="9">
        <f t="shared" si="215"/>
        <v>41230.845416666663</v>
      </c>
      <c r="U1974">
        <f t="shared" si="216"/>
        <v>30.041666666664241</v>
      </c>
    </row>
    <row r="1975" spans="1:21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42549.514629629623</v>
      </c>
      <c r="T1975" s="9">
        <f t="shared" si="215"/>
        <v>42588.083333333336</v>
      </c>
      <c r="U1975">
        <f t="shared" si="216"/>
        <v>38.568703703713254</v>
      </c>
    </row>
    <row r="1976" spans="1:21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41445.125798611109</v>
      </c>
      <c r="T1976" s="9">
        <f t="shared" si="215"/>
        <v>41505.125798611109</v>
      </c>
      <c r="U1976">
        <f t="shared" si="216"/>
        <v>60</v>
      </c>
    </row>
    <row r="1977" spans="1:21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41313.54688657407</v>
      </c>
      <c r="T1977" s="9">
        <f t="shared" si="215"/>
        <v>41343.54688657407</v>
      </c>
      <c r="U1977">
        <f t="shared" si="216"/>
        <v>30</v>
      </c>
    </row>
    <row r="1978" spans="1:21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41438.691261574073</v>
      </c>
      <c r="T1978" s="9">
        <f t="shared" si="215"/>
        <v>41468.691261574073</v>
      </c>
      <c r="U1978">
        <f t="shared" si="216"/>
        <v>30</v>
      </c>
    </row>
    <row r="1979" spans="1:21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42311.008564814816</v>
      </c>
      <c r="T1979" s="9">
        <f t="shared" si="215"/>
        <v>42357.124305555553</v>
      </c>
      <c r="U1979">
        <f t="shared" si="216"/>
        <v>46.115740740737238</v>
      </c>
    </row>
    <row r="1980" spans="1:21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41039.017268518517</v>
      </c>
      <c r="T1980" s="9">
        <f t="shared" si="215"/>
        <v>41072.083333333328</v>
      </c>
      <c r="U1980">
        <f t="shared" si="216"/>
        <v>33.066064814811398</v>
      </c>
    </row>
    <row r="1981" spans="1:21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42290.25168981481</v>
      </c>
      <c r="T1981" s="9">
        <f t="shared" si="215"/>
        <v>42326.999305555553</v>
      </c>
      <c r="U1981">
        <f t="shared" si="216"/>
        <v>36.74761574074364</v>
      </c>
    </row>
    <row r="1982" spans="1:21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42423.334050925921</v>
      </c>
      <c r="T1982" s="9">
        <f t="shared" si="215"/>
        <v>42463.292384259257</v>
      </c>
      <c r="U1982">
        <f t="shared" si="216"/>
        <v>39.958333333335759</v>
      </c>
    </row>
    <row r="1983" spans="1:21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41799.516956018517</v>
      </c>
      <c r="T1983" s="9">
        <f t="shared" si="215"/>
        <v>41829.516956018517</v>
      </c>
      <c r="U1983">
        <f t="shared" si="216"/>
        <v>30</v>
      </c>
    </row>
    <row r="1984" spans="1:21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42678.378321759257</v>
      </c>
      <c r="T1984" s="9">
        <f t="shared" si="215"/>
        <v>42708.419988425921</v>
      </c>
      <c r="U1984">
        <f t="shared" si="216"/>
        <v>30.041666666664241</v>
      </c>
    </row>
    <row r="1985" spans="1:21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42592.803449074076</v>
      </c>
      <c r="T1985" s="9">
        <f t="shared" si="215"/>
        <v>42615.083333333336</v>
      </c>
      <c r="U1985">
        <f t="shared" si="216"/>
        <v>22.279884259260143</v>
      </c>
    </row>
    <row r="1986" spans="1:21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41913.581956018512</v>
      </c>
      <c r="T1986" s="9">
        <f t="shared" si="215"/>
        <v>41973.623622685183</v>
      </c>
      <c r="U1986">
        <f t="shared" si="216"/>
        <v>60.041666666671517</v>
      </c>
    </row>
    <row r="1987" spans="1:21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>
        <f t="shared" ref="P1987:P2050" si="218">E1987/L1987</f>
        <v>12.75</v>
      </c>
      <c r="Q1987" t="str">
        <f t="shared" ref="Q1987:Q2050" si="219">LEFT(N1987,FIND("/",N1987,1)-1)</f>
        <v>photography</v>
      </c>
      <c r="R1987" t="str">
        <f t="shared" ref="R1987:R2050" si="220">RIGHT(N1987,LEN(N1987)-(FIND("/",N1987,1)))</f>
        <v>people</v>
      </c>
      <c r="S1987" s="9">
        <f t="shared" ref="S1987:S2050" si="221">(J1987/86400)+25569+(-5/24)</f>
        <v>42555.490405092591</v>
      </c>
      <c r="T1987" s="9">
        <f t="shared" ref="T1987:T2050" si="222">(I1987/86400)+25569+(-5/24)</f>
        <v>42584.749999999993</v>
      </c>
      <c r="U1987">
        <f t="shared" ref="U1987:U2050" si="223">T1987-S1987</f>
        <v>29.259594907402061</v>
      </c>
    </row>
    <row r="1988" spans="1:21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42413.225497685184</v>
      </c>
      <c r="T1988" s="9">
        <f t="shared" si="222"/>
        <v>42443.183831018519</v>
      </c>
      <c r="U1988">
        <f t="shared" si="223"/>
        <v>29.958333333335759</v>
      </c>
    </row>
    <row r="1989" spans="1:21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42034.431435185186</v>
      </c>
      <c r="T1989" s="9">
        <f t="shared" si="222"/>
        <v>42064.431435185186</v>
      </c>
      <c r="U1989">
        <f t="shared" si="223"/>
        <v>30</v>
      </c>
    </row>
    <row r="1990" spans="1:21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42206.554884259262</v>
      </c>
      <c r="T1990" s="9">
        <f t="shared" si="222"/>
        <v>42236.554884259262</v>
      </c>
      <c r="U1990">
        <f t="shared" si="223"/>
        <v>30</v>
      </c>
    </row>
    <row r="1991" spans="1:21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42685.472314814811</v>
      </c>
      <c r="T1991" s="9">
        <f t="shared" si="222"/>
        <v>42715.472314814811</v>
      </c>
      <c r="U1991">
        <f t="shared" si="223"/>
        <v>30</v>
      </c>
    </row>
    <row r="1992" spans="1:21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42397.987638888888</v>
      </c>
      <c r="T1992" s="9">
        <f t="shared" si="222"/>
        <v>42412.987638888888</v>
      </c>
      <c r="U1992">
        <f t="shared" si="223"/>
        <v>15</v>
      </c>
    </row>
    <row r="1993" spans="1:21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42167.685023148144</v>
      </c>
      <c r="T1993" s="9">
        <f t="shared" si="222"/>
        <v>42188.685023148144</v>
      </c>
      <c r="U1993">
        <f t="shared" si="223"/>
        <v>21</v>
      </c>
    </row>
    <row r="1994" spans="1:21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42022.935081018521</v>
      </c>
      <c r="T1994" s="9">
        <f t="shared" si="222"/>
        <v>42052.935081018521</v>
      </c>
      <c r="U1994">
        <f t="shared" si="223"/>
        <v>30</v>
      </c>
    </row>
    <row r="1995" spans="1:21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42329.380057870367</v>
      </c>
      <c r="T1995" s="9">
        <f t="shared" si="222"/>
        <v>42359.380057870367</v>
      </c>
      <c r="U1995">
        <f t="shared" si="223"/>
        <v>30</v>
      </c>
    </row>
    <row r="1996" spans="1:21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42650.797939814809</v>
      </c>
      <c r="T1996" s="9">
        <f t="shared" si="222"/>
        <v>42710.839606481481</v>
      </c>
      <c r="U1996">
        <f t="shared" si="223"/>
        <v>60.041666666671517</v>
      </c>
    </row>
    <row r="1997" spans="1:21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42181.693703703706</v>
      </c>
      <c r="T1997" s="9">
        <f t="shared" si="222"/>
        <v>42201.693703703706</v>
      </c>
      <c r="U1997">
        <f t="shared" si="223"/>
        <v>20</v>
      </c>
    </row>
    <row r="1998" spans="1:21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41800.611238425925</v>
      </c>
      <c r="T1998" s="9">
        <f t="shared" si="222"/>
        <v>41830.611238425925</v>
      </c>
      <c r="U1998">
        <f t="shared" si="223"/>
        <v>30</v>
      </c>
    </row>
    <row r="1999" spans="1:21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41847.722361111111</v>
      </c>
      <c r="T1999" s="9">
        <f t="shared" si="222"/>
        <v>41877.722361111111</v>
      </c>
      <c r="U1999">
        <f t="shared" si="223"/>
        <v>30</v>
      </c>
    </row>
    <row r="2000" spans="1:21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41806.910162037035</v>
      </c>
      <c r="T2000" s="9">
        <f t="shared" si="222"/>
        <v>41851.910162037035</v>
      </c>
      <c r="U2000">
        <f t="shared" si="223"/>
        <v>45</v>
      </c>
    </row>
    <row r="2001" spans="1:21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41926.274398148147</v>
      </c>
      <c r="T2001" s="9">
        <f t="shared" si="222"/>
        <v>41956.316064814811</v>
      </c>
      <c r="U2001">
        <f t="shared" si="223"/>
        <v>30.041666666664241</v>
      </c>
    </row>
    <row r="2002" spans="1:21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42345.743206018517</v>
      </c>
      <c r="T2002" s="9">
        <f t="shared" si="222"/>
        <v>42375.743206018517</v>
      </c>
      <c r="U2002">
        <f t="shared" si="223"/>
        <v>30</v>
      </c>
    </row>
    <row r="2003" spans="1:21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42136.001342592594</v>
      </c>
      <c r="T2003" s="9">
        <f t="shared" si="222"/>
        <v>42167.624999999993</v>
      </c>
      <c r="U2003">
        <f t="shared" si="223"/>
        <v>31.623657407399151</v>
      </c>
    </row>
    <row r="2004" spans="1:21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42728.503969907404</v>
      </c>
      <c r="T2004" s="9">
        <f t="shared" si="222"/>
        <v>42758.503969907404</v>
      </c>
      <c r="U2004">
        <f t="shared" si="223"/>
        <v>30</v>
      </c>
    </row>
    <row r="2005" spans="1:21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40346.917268518519</v>
      </c>
      <c r="T2005" s="9">
        <f t="shared" si="222"/>
        <v>40361.75</v>
      </c>
      <c r="U2005">
        <f t="shared" si="223"/>
        <v>14.83273148148146</v>
      </c>
    </row>
    <row r="2006" spans="1:21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41800.396562499998</v>
      </c>
      <c r="T2006" s="9">
        <f t="shared" si="222"/>
        <v>41830.396562499998</v>
      </c>
      <c r="U2006">
        <f t="shared" si="223"/>
        <v>30</v>
      </c>
    </row>
    <row r="2007" spans="1:21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41535.604374999995</v>
      </c>
      <c r="T2007" s="9">
        <f t="shared" si="222"/>
        <v>41562.957638888889</v>
      </c>
      <c r="U2007">
        <f t="shared" si="223"/>
        <v>27.353263888893707</v>
      </c>
    </row>
    <row r="2008" spans="1:21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41941.292187499996</v>
      </c>
      <c r="T2008" s="9">
        <f t="shared" si="222"/>
        <v>41976.333854166667</v>
      </c>
      <c r="U2008">
        <f t="shared" si="223"/>
        <v>35.041666666671517</v>
      </c>
    </row>
    <row r="2009" spans="1:21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40347.629467592589</v>
      </c>
      <c r="T2009" s="9">
        <f t="shared" si="222"/>
        <v>40413.958333333328</v>
      </c>
      <c r="U2009">
        <f t="shared" si="223"/>
        <v>66.328865740739275</v>
      </c>
    </row>
    <row r="2010" spans="1:21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40761.396087962959</v>
      </c>
      <c r="T2010" s="9">
        <f t="shared" si="222"/>
        <v>40805.396087962959</v>
      </c>
      <c r="U2010">
        <f t="shared" si="223"/>
        <v>44</v>
      </c>
    </row>
    <row r="2011" spans="1:21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42661.115081018514</v>
      </c>
      <c r="T2011" s="9">
        <f t="shared" si="222"/>
        <v>42697.156747685185</v>
      </c>
      <c r="U2011">
        <f t="shared" si="223"/>
        <v>36.041666666671517</v>
      </c>
    </row>
    <row r="2012" spans="1:21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42570.788090277776</v>
      </c>
      <c r="T2012" s="9">
        <f t="shared" si="222"/>
        <v>42600.788090277776</v>
      </c>
      <c r="U2012">
        <f t="shared" si="223"/>
        <v>30</v>
      </c>
    </row>
    <row r="2013" spans="1:21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42347.150150462963</v>
      </c>
      <c r="T2013" s="9">
        <f t="shared" si="222"/>
        <v>42380.749999999993</v>
      </c>
      <c r="U2013">
        <f t="shared" si="223"/>
        <v>33.599849537029513</v>
      </c>
    </row>
    <row r="2014" spans="1:21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42010.613900462959</v>
      </c>
      <c r="T2014" s="9">
        <f t="shared" si="222"/>
        <v>42040.613900462959</v>
      </c>
      <c r="U2014">
        <f t="shared" si="223"/>
        <v>30</v>
      </c>
    </row>
    <row r="2015" spans="1:21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42499.752476851849</v>
      </c>
      <c r="T2015" s="9">
        <f t="shared" si="222"/>
        <v>42559.752476851849</v>
      </c>
      <c r="U2015">
        <f t="shared" si="223"/>
        <v>60</v>
      </c>
    </row>
    <row r="2016" spans="1:21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41324.006238425922</v>
      </c>
      <c r="T2016" s="9">
        <f t="shared" si="222"/>
        <v>41357.964571759258</v>
      </c>
      <c r="U2016">
        <f t="shared" si="223"/>
        <v>33.958333333335759</v>
      </c>
    </row>
    <row r="2017" spans="1:21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40765.668553240735</v>
      </c>
      <c r="T2017" s="9">
        <f t="shared" si="222"/>
        <v>40795.668553240735</v>
      </c>
      <c r="U2017">
        <f t="shared" si="223"/>
        <v>30</v>
      </c>
    </row>
    <row r="2018" spans="1:21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41312.672442129631</v>
      </c>
      <c r="T2018" s="9">
        <f t="shared" si="222"/>
        <v>41342.672442129631</v>
      </c>
      <c r="U2018">
        <f t="shared" si="223"/>
        <v>30</v>
      </c>
    </row>
    <row r="2019" spans="1:21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40960.849016203698</v>
      </c>
      <c r="T2019" s="9">
        <f t="shared" si="222"/>
        <v>40991.958333333328</v>
      </c>
      <c r="U2019">
        <f t="shared" si="223"/>
        <v>31.109317129630654</v>
      </c>
    </row>
    <row r="2020" spans="1:21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42199.157511574071</v>
      </c>
      <c r="T2020" s="9">
        <f t="shared" si="222"/>
        <v>42229.157511574071</v>
      </c>
      <c r="U2020">
        <f t="shared" si="223"/>
        <v>30</v>
      </c>
    </row>
    <row r="2021" spans="1:21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42605.500243055554</v>
      </c>
      <c r="T2021" s="9">
        <f t="shared" si="222"/>
        <v>42635.500243055554</v>
      </c>
      <c r="U2021">
        <f t="shared" si="223"/>
        <v>30</v>
      </c>
    </row>
    <row r="2022" spans="1:21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41736.889166666668</v>
      </c>
      <c r="T2022" s="9">
        <f t="shared" si="222"/>
        <v>41773.75277777778</v>
      </c>
      <c r="U2022">
        <f t="shared" si="223"/>
        <v>36.863611111111823</v>
      </c>
    </row>
    <row r="2023" spans="1:21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41860.862233796295</v>
      </c>
      <c r="T2023" s="9">
        <f t="shared" si="222"/>
        <v>41905.862233796295</v>
      </c>
      <c r="U2023">
        <f t="shared" si="223"/>
        <v>45</v>
      </c>
    </row>
    <row r="2024" spans="1:21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42502.36078703704</v>
      </c>
      <c r="T2024" s="9">
        <f t="shared" si="222"/>
        <v>42532.36078703704</v>
      </c>
      <c r="U2024">
        <f t="shared" si="223"/>
        <v>30</v>
      </c>
    </row>
    <row r="2025" spans="1:21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42136.212418981479</v>
      </c>
      <c r="T2025" s="9">
        <f t="shared" si="222"/>
        <v>42166.212418981479</v>
      </c>
      <c r="U2025">
        <f t="shared" si="223"/>
        <v>30</v>
      </c>
    </row>
    <row r="2026" spans="1:21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41099.758611111109</v>
      </c>
      <c r="T2026" s="9">
        <f t="shared" si="222"/>
        <v>41133.916666666664</v>
      </c>
      <c r="U2026">
        <f t="shared" si="223"/>
        <v>34.15805555555562</v>
      </c>
    </row>
    <row r="2027" spans="1:21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42135.976226851846</v>
      </c>
      <c r="T2027" s="9">
        <f t="shared" si="222"/>
        <v>42165.976226851846</v>
      </c>
      <c r="U2027">
        <f t="shared" si="223"/>
        <v>30</v>
      </c>
    </row>
    <row r="2028" spans="1:21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41704.527604166666</v>
      </c>
      <c r="T2028" s="9">
        <f t="shared" si="222"/>
        <v>41749.957638888889</v>
      </c>
      <c r="U2028">
        <f t="shared" si="223"/>
        <v>45.430034722223354</v>
      </c>
    </row>
    <row r="2029" spans="1:21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42048.605543981474</v>
      </c>
      <c r="T2029" s="9">
        <f t="shared" si="222"/>
        <v>42093.563877314817</v>
      </c>
      <c r="U2029">
        <f t="shared" si="223"/>
        <v>44.958333333343035</v>
      </c>
    </row>
    <row r="2030" spans="1:21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40215.710717592592</v>
      </c>
      <c r="T2030" s="9">
        <f t="shared" si="222"/>
        <v>40252.704861111109</v>
      </c>
      <c r="U2030">
        <f t="shared" si="223"/>
        <v>36.994143518517376</v>
      </c>
    </row>
    <row r="2031" spans="1:21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41847.813437500001</v>
      </c>
      <c r="T2031" s="9">
        <f t="shared" si="222"/>
        <v>41877.813437500001</v>
      </c>
      <c r="U2031">
        <f t="shared" si="223"/>
        <v>30</v>
      </c>
    </row>
    <row r="2032" spans="1:21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41212.788148148145</v>
      </c>
      <c r="T2032" s="9">
        <f t="shared" si="222"/>
        <v>41242.788148148145</v>
      </c>
      <c r="U2032">
        <f t="shared" si="223"/>
        <v>30</v>
      </c>
    </row>
    <row r="2033" spans="1:21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41975.120983796289</v>
      </c>
      <c r="T2033" s="9">
        <f t="shared" si="222"/>
        <v>42012.833333333336</v>
      </c>
      <c r="U2033">
        <f t="shared" si="223"/>
        <v>37.712349537046975</v>
      </c>
    </row>
    <row r="2034" spans="1:21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42689.35733796296</v>
      </c>
      <c r="T2034" s="9">
        <f t="shared" si="222"/>
        <v>42718.999999999993</v>
      </c>
      <c r="U2034">
        <f t="shared" si="223"/>
        <v>29.642662037033006</v>
      </c>
    </row>
    <row r="2035" spans="1:21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41724.874050925922</v>
      </c>
      <c r="T2035" s="9">
        <f t="shared" si="222"/>
        <v>41754.874050925922</v>
      </c>
      <c r="U2035">
        <f t="shared" si="223"/>
        <v>30</v>
      </c>
    </row>
    <row r="2036" spans="1:21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42075.921678240738</v>
      </c>
      <c r="T2036" s="9">
        <f t="shared" si="222"/>
        <v>42131.081944444442</v>
      </c>
      <c r="U2036">
        <f t="shared" si="223"/>
        <v>55.160266203703941</v>
      </c>
    </row>
    <row r="2037" spans="1:21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42311.41674768518</v>
      </c>
      <c r="T2037" s="9">
        <f t="shared" si="222"/>
        <v>42356.833333333336</v>
      </c>
      <c r="U2037">
        <f t="shared" si="223"/>
        <v>45.416585648155888</v>
      </c>
    </row>
    <row r="2038" spans="1:21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41738.656469907401</v>
      </c>
      <c r="T2038" s="9">
        <f t="shared" si="222"/>
        <v>41768.656469907401</v>
      </c>
      <c r="U2038">
        <f t="shared" si="223"/>
        <v>30</v>
      </c>
    </row>
    <row r="2039" spans="1:21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41578.001770833333</v>
      </c>
      <c r="T2039" s="9">
        <f t="shared" si="222"/>
        <v>41638.043437499997</v>
      </c>
      <c r="U2039">
        <f t="shared" si="223"/>
        <v>60.041666666664241</v>
      </c>
    </row>
    <row r="2040" spans="1:21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41424.062743055554</v>
      </c>
      <c r="T2040" s="9">
        <f t="shared" si="222"/>
        <v>41456.541666666664</v>
      </c>
      <c r="U2040">
        <f t="shared" si="223"/>
        <v>32.478923611110076</v>
      </c>
    </row>
    <row r="2041" spans="1:21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42675.23061342592</v>
      </c>
      <c r="T2041" s="9">
        <f t="shared" si="222"/>
        <v>42704.999305555553</v>
      </c>
      <c r="U2041">
        <f t="shared" si="223"/>
        <v>29.768692129633564</v>
      </c>
    </row>
    <row r="2042" spans="1:21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41578.718784722216</v>
      </c>
      <c r="T2042" s="9">
        <f t="shared" si="222"/>
        <v>41593.760451388887</v>
      </c>
      <c r="U2042">
        <f t="shared" si="223"/>
        <v>15.041666666671517</v>
      </c>
    </row>
    <row r="2043" spans="1:21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42654.317442129628</v>
      </c>
      <c r="T2043" s="9">
        <f t="shared" si="222"/>
        <v>42684.359108796292</v>
      </c>
      <c r="U2043">
        <f t="shared" si="223"/>
        <v>30.041666666664241</v>
      </c>
    </row>
    <row r="2044" spans="1:21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42331.499699074069</v>
      </c>
      <c r="T2044" s="9">
        <f t="shared" si="222"/>
        <v>42391.499699074069</v>
      </c>
      <c r="U2044">
        <f t="shared" si="223"/>
        <v>60</v>
      </c>
    </row>
    <row r="2045" spans="1:21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42660.968483796292</v>
      </c>
      <c r="T2045" s="9">
        <f t="shared" si="222"/>
        <v>42714.999305555553</v>
      </c>
      <c r="U2045">
        <f t="shared" si="223"/>
        <v>54.030821759261016</v>
      </c>
    </row>
    <row r="2046" spans="1:21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42138.475856481477</v>
      </c>
      <c r="T2046" s="9">
        <f t="shared" si="222"/>
        <v>42168.475856481477</v>
      </c>
      <c r="U2046">
        <f t="shared" si="223"/>
        <v>30</v>
      </c>
    </row>
    <row r="2047" spans="1:21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41068.880173611113</v>
      </c>
      <c r="T2047" s="9">
        <f t="shared" si="222"/>
        <v>41098.880173611113</v>
      </c>
      <c r="U2047">
        <f t="shared" si="223"/>
        <v>30</v>
      </c>
    </row>
    <row r="2048" spans="1:21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41386.963472222218</v>
      </c>
      <c r="T2048" s="9">
        <f t="shared" si="222"/>
        <v>41416.963472222218</v>
      </c>
      <c r="U2048">
        <f t="shared" si="223"/>
        <v>30</v>
      </c>
    </row>
    <row r="2049" spans="1:21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42081.695254629631</v>
      </c>
      <c r="T2049" s="9">
        <f t="shared" si="222"/>
        <v>42110.791666666664</v>
      </c>
      <c r="U2049">
        <f t="shared" si="223"/>
        <v>29.096412037033588</v>
      </c>
    </row>
    <row r="2050" spans="1:21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41387.443182870367</v>
      </c>
      <c r="T2050" s="9">
        <f t="shared" si="222"/>
        <v>41417.443182870367</v>
      </c>
      <c r="U2050">
        <f t="shared" si="223"/>
        <v>30</v>
      </c>
    </row>
    <row r="2051" spans="1:21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>
        <f t="shared" ref="P2051:P2114" si="225">E2051/L2051</f>
        <v>80.991037735849048</v>
      </c>
      <c r="Q2051" t="str">
        <f t="shared" ref="Q2051:Q2114" si="226">LEFT(N2051,FIND("/",N2051,1)-1)</f>
        <v>technology</v>
      </c>
      <c r="R2051" t="str">
        <f t="shared" ref="R2051:R2114" si="227">RIGHT(N2051,LEN(N2051)-(FIND("/",N2051,1)))</f>
        <v>hardware</v>
      </c>
      <c r="S2051" s="9">
        <f t="shared" ref="S2051:S2114" si="228">(J2051/86400)+25569+(-5/24)</f>
        <v>41575.319016203699</v>
      </c>
      <c r="T2051" s="9">
        <f t="shared" ref="T2051:T2114" si="229">(I2051/86400)+25569+(-5/24)</f>
        <v>41610.749305555553</v>
      </c>
      <c r="U2051">
        <f t="shared" ref="U2051:U2114" si="230">T2051-S2051</f>
        <v>35.430289351854299</v>
      </c>
    </row>
    <row r="2052" spans="1:21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42114.863171296289</v>
      </c>
      <c r="T2052" s="9">
        <f t="shared" si="229"/>
        <v>42154.863171296289</v>
      </c>
      <c r="U2052">
        <f t="shared" si="230"/>
        <v>40</v>
      </c>
    </row>
    <row r="2053" spans="1:21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41603.814085648148</v>
      </c>
      <c r="T2053" s="9">
        <f t="shared" si="229"/>
        <v>41633.814085648148</v>
      </c>
      <c r="U2053">
        <f t="shared" si="230"/>
        <v>30</v>
      </c>
    </row>
    <row r="2054" spans="1:21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42374.875613425924</v>
      </c>
      <c r="T2054" s="9">
        <f t="shared" si="229"/>
        <v>42419.875613425924</v>
      </c>
      <c r="U2054">
        <f t="shared" si="230"/>
        <v>45</v>
      </c>
    </row>
    <row r="2055" spans="1:21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42303.409155092588</v>
      </c>
      <c r="T2055" s="9">
        <f t="shared" si="229"/>
        <v>42333.450821759259</v>
      </c>
      <c r="U2055">
        <f t="shared" si="230"/>
        <v>30.041666666671517</v>
      </c>
    </row>
    <row r="2056" spans="1:21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41731.312615740739</v>
      </c>
      <c r="T2056" s="9">
        <f t="shared" si="229"/>
        <v>41761.312615740739</v>
      </c>
      <c r="U2056">
        <f t="shared" si="230"/>
        <v>30</v>
      </c>
    </row>
    <row r="2057" spans="1:21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41946.465775462959</v>
      </c>
      <c r="T2057" s="9">
        <f t="shared" si="229"/>
        <v>41975.958333333336</v>
      </c>
      <c r="U2057">
        <f t="shared" si="230"/>
        <v>29.492557870376913</v>
      </c>
    </row>
    <row r="2058" spans="1:21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41351.552569444444</v>
      </c>
      <c r="T2058" s="9">
        <f t="shared" si="229"/>
        <v>41381.552569444444</v>
      </c>
      <c r="U2058">
        <f t="shared" si="230"/>
        <v>30</v>
      </c>
    </row>
    <row r="2059" spans="1:21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42396.286249999997</v>
      </c>
      <c r="T2059" s="9">
        <f t="shared" si="229"/>
        <v>42426.286249999997</v>
      </c>
      <c r="U2059">
        <f t="shared" si="230"/>
        <v>30</v>
      </c>
    </row>
    <row r="2060" spans="1:21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42026.16238425926</v>
      </c>
      <c r="T2060" s="9">
        <f t="shared" si="229"/>
        <v>42065.624999999993</v>
      </c>
      <c r="U2060">
        <f t="shared" si="230"/>
        <v>39.462615740732872</v>
      </c>
    </row>
    <row r="2061" spans="1:21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42361.394143518519</v>
      </c>
      <c r="T2061" s="9">
        <f t="shared" si="229"/>
        <v>42400.707638888889</v>
      </c>
      <c r="U2061">
        <f t="shared" si="230"/>
        <v>39.313495370370219</v>
      </c>
    </row>
    <row r="2062" spans="1:21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41783.434606481482</v>
      </c>
      <c r="T2062" s="9">
        <f t="shared" si="229"/>
        <v>41843.434606481482</v>
      </c>
      <c r="U2062">
        <f t="shared" si="230"/>
        <v>60</v>
      </c>
    </row>
    <row r="2063" spans="1:21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42705.556180555555</v>
      </c>
      <c r="T2063" s="9">
        <f t="shared" si="229"/>
        <v>42735.556180555555</v>
      </c>
      <c r="U2063">
        <f t="shared" si="230"/>
        <v>30</v>
      </c>
    </row>
    <row r="2064" spans="1:21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42423.174745370365</v>
      </c>
      <c r="T2064" s="9">
        <f t="shared" si="229"/>
        <v>42453.1330787037</v>
      </c>
      <c r="U2064">
        <f t="shared" si="230"/>
        <v>29.958333333335759</v>
      </c>
    </row>
    <row r="2065" spans="1:21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42472.524317129624</v>
      </c>
      <c r="T2065" s="9">
        <f t="shared" si="229"/>
        <v>42505.524317129624</v>
      </c>
      <c r="U2065">
        <f t="shared" si="230"/>
        <v>33</v>
      </c>
    </row>
    <row r="2066" spans="1:21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41389.1565162037</v>
      </c>
      <c r="T2066" s="9">
        <f t="shared" si="229"/>
        <v>41425.291666666664</v>
      </c>
      <c r="U2066">
        <f t="shared" si="230"/>
        <v>36.135150462963793</v>
      </c>
    </row>
    <row r="2067" spans="1:21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41603.125335648147</v>
      </c>
      <c r="T2067" s="9">
        <f t="shared" si="229"/>
        <v>41633.125335648147</v>
      </c>
      <c r="U2067">
        <f t="shared" si="230"/>
        <v>30</v>
      </c>
    </row>
    <row r="2068" spans="1:21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41844.563460648147</v>
      </c>
      <c r="T2068" s="9">
        <f t="shared" si="229"/>
        <v>41874.563460648147</v>
      </c>
      <c r="U2068">
        <f t="shared" si="230"/>
        <v>30</v>
      </c>
    </row>
    <row r="2069" spans="1:21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42115.645555555551</v>
      </c>
      <c r="T2069" s="9">
        <f t="shared" si="229"/>
        <v>42148.645555555551</v>
      </c>
      <c r="U2069">
        <f t="shared" si="230"/>
        <v>33</v>
      </c>
    </row>
    <row r="2070" spans="1:21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42633.633275462962</v>
      </c>
      <c r="T2070" s="9">
        <f t="shared" si="229"/>
        <v>42663.633275462962</v>
      </c>
      <c r="U2070">
        <f t="shared" si="230"/>
        <v>30</v>
      </c>
    </row>
    <row r="2071" spans="1:21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42340.763784722221</v>
      </c>
      <c r="T2071" s="9">
        <f t="shared" si="229"/>
        <v>42371.763784722221</v>
      </c>
      <c r="U2071">
        <f t="shared" si="230"/>
        <v>31</v>
      </c>
    </row>
    <row r="2072" spans="1:21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42519.448182870365</v>
      </c>
      <c r="T2072" s="9">
        <f t="shared" si="229"/>
        <v>42549.448182870365</v>
      </c>
      <c r="U2072">
        <f t="shared" si="230"/>
        <v>30</v>
      </c>
    </row>
    <row r="2073" spans="1:21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42600.070416666662</v>
      </c>
      <c r="T2073" s="9">
        <f t="shared" si="229"/>
        <v>42645.070416666662</v>
      </c>
      <c r="U2073">
        <f t="shared" si="230"/>
        <v>45</v>
      </c>
    </row>
    <row r="2074" spans="1:21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42467.373055555552</v>
      </c>
      <c r="T2074" s="9">
        <f t="shared" si="229"/>
        <v>42497.373055555552</v>
      </c>
      <c r="U2074">
        <f t="shared" si="230"/>
        <v>30</v>
      </c>
    </row>
    <row r="2075" spans="1:21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42087.459699074076</v>
      </c>
      <c r="T2075" s="9">
        <f t="shared" si="229"/>
        <v>42132.459699074076</v>
      </c>
      <c r="U2075">
        <f t="shared" si="230"/>
        <v>45</v>
      </c>
    </row>
    <row r="2076" spans="1:21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42466.617847222216</v>
      </c>
      <c r="T2076" s="9">
        <f t="shared" si="229"/>
        <v>42496.617847222216</v>
      </c>
      <c r="U2076">
        <f t="shared" si="230"/>
        <v>30</v>
      </c>
    </row>
    <row r="2077" spans="1:21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41450.473240740735</v>
      </c>
      <c r="T2077" s="9">
        <f t="shared" si="229"/>
        <v>41480.473240740735</v>
      </c>
      <c r="U2077">
        <f t="shared" si="230"/>
        <v>30</v>
      </c>
    </row>
    <row r="2078" spans="1:21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41803.672326388885</v>
      </c>
      <c r="T2078" s="9">
        <f t="shared" si="229"/>
        <v>41843.672326388885</v>
      </c>
      <c r="U2078">
        <f t="shared" si="230"/>
        <v>40</v>
      </c>
    </row>
    <row r="2079" spans="1:21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42102.83421296296</v>
      </c>
      <c r="T2079" s="9">
        <f t="shared" si="229"/>
        <v>42160.666666666664</v>
      </c>
      <c r="U2079">
        <f t="shared" si="230"/>
        <v>57.832453703704232</v>
      </c>
    </row>
    <row r="2080" spans="1:21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42692.563159722216</v>
      </c>
      <c r="T2080" s="9">
        <f t="shared" si="229"/>
        <v>42722.563159722216</v>
      </c>
      <c r="U2080">
        <f t="shared" si="230"/>
        <v>30</v>
      </c>
    </row>
    <row r="2081" spans="1:21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42150.502233796295</v>
      </c>
      <c r="T2081" s="9">
        <f t="shared" si="229"/>
        <v>42180.583333333336</v>
      </c>
      <c r="U2081">
        <f t="shared" si="230"/>
        <v>30.081099537041155</v>
      </c>
    </row>
    <row r="2082" spans="1:21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42289.748842592591</v>
      </c>
      <c r="T2082" s="9">
        <f t="shared" si="229"/>
        <v>42319.790509259255</v>
      </c>
      <c r="U2082">
        <f t="shared" si="230"/>
        <v>30.041666666664241</v>
      </c>
    </row>
    <row r="2083" spans="1:21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41003.948553240734</v>
      </c>
      <c r="T2083" s="9">
        <f t="shared" si="229"/>
        <v>41044.999305555553</v>
      </c>
      <c r="U2083">
        <f t="shared" si="230"/>
        <v>41.050752314818965</v>
      </c>
    </row>
    <row r="2084" spans="1:21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40810.911990740737</v>
      </c>
      <c r="T2084" s="9">
        <f t="shared" si="229"/>
        <v>40870.953657407408</v>
      </c>
      <c r="U2084">
        <f t="shared" si="230"/>
        <v>60.041666666671517</v>
      </c>
    </row>
    <row r="2085" spans="1:21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41034.513831018514</v>
      </c>
      <c r="T2085" s="9">
        <f t="shared" si="229"/>
        <v>41064.513831018514</v>
      </c>
      <c r="U2085">
        <f t="shared" si="230"/>
        <v>30</v>
      </c>
    </row>
    <row r="2086" spans="1:21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41731.624791666662</v>
      </c>
      <c r="T2086" s="9">
        <f t="shared" si="229"/>
        <v>41763.082638888889</v>
      </c>
      <c r="U2086">
        <f t="shared" si="230"/>
        <v>31.457847222227429</v>
      </c>
    </row>
    <row r="2087" spans="1:21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41075.627164351848</v>
      </c>
      <c r="T2087" s="9">
        <f t="shared" si="229"/>
        <v>41105.627164351848</v>
      </c>
      <c r="U2087">
        <f t="shared" si="230"/>
        <v>30</v>
      </c>
    </row>
    <row r="2088" spans="1:21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40860.462175925924</v>
      </c>
      <c r="T2088" s="9">
        <f t="shared" si="229"/>
        <v>40890.999305555553</v>
      </c>
      <c r="U2088">
        <f t="shared" si="230"/>
        <v>30.537129629628907</v>
      </c>
    </row>
    <row r="2089" spans="1:21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40763.996041666665</v>
      </c>
      <c r="T2089" s="9">
        <f t="shared" si="229"/>
        <v>40793.996041666665</v>
      </c>
      <c r="U2089">
        <f t="shared" si="230"/>
        <v>30</v>
      </c>
    </row>
    <row r="2090" spans="1:21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40395.506388888891</v>
      </c>
      <c r="T2090" s="9">
        <f t="shared" si="229"/>
        <v>40431.957638888889</v>
      </c>
      <c r="U2090">
        <f t="shared" si="230"/>
        <v>36.451249999998254</v>
      </c>
    </row>
    <row r="2091" spans="1:21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41452.867986111109</v>
      </c>
      <c r="T2091" s="9">
        <f t="shared" si="229"/>
        <v>41487.867986111109</v>
      </c>
      <c r="U2091">
        <f t="shared" si="230"/>
        <v>35</v>
      </c>
    </row>
    <row r="2092" spans="1:21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41299.173090277771</v>
      </c>
      <c r="T2092" s="9">
        <f t="shared" si="229"/>
        <v>41329.173090277771</v>
      </c>
      <c r="U2092">
        <f t="shared" si="230"/>
        <v>30</v>
      </c>
    </row>
    <row r="2093" spans="1:21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40555.114328703705</v>
      </c>
      <c r="T2093" s="9">
        <f t="shared" si="229"/>
        <v>40603.625</v>
      </c>
      <c r="U2093">
        <f t="shared" si="230"/>
        <v>48.510671296295186</v>
      </c>
    </row>
    <row r="2094" spans="1:21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40763.499212962961</v>
      </c>
      <c r="T2094" s="9">
        <f t="shared" si="229"/>
        <v>40823.499212962961</v>
      </c>
      <c r="U2094">
        <f t="shared" si="230"/>
        <v>60</v>
      </c>
    </row>
    <row r="2095" spans="1:21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41205.646203703705</v>
      </c>
      <c r="T2095" s="9">
        <f t="shared" si="229"/>
        <v>41265.68787037037</v>
      </c>
      <c r="U2095">
        <f t="shared" si="230"/>
        <v>60.041666666664241</v>
      </c>
    </row>
    <row r="2096" spans="1:21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40938.811689814815</v>
      </c>
      <c r="T2096" s="9">
        <f t="shared" si="229"/>
        <v>40972.916666666664</v>
      </c>
      <c r="U2096">
        <f t="shared" si="230"/>
        <v>34.104976851849642</v>
      </c>
    </row>
    <row r="2097" spans="1:21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40758.525150462963</v>
      </c>
      <c r="T2097" s="9">
        <f t="shared" si="229"/>
        <v>40818.525150462963</v>
      </c>
      <c r="U2097">
        <f t="shared" si="230"/>
        <v>60</v>
      </c>
    </row>
    <row r="2098" spans="1:21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41192.550173611111</v>
      </c>
      <c r="T2098" s="9">
        <f t="shared" si="229"/>
        <v>41207.957638888889</v>
      </c>
      <c r="U2098">
        <f t="shared" si="230"/>
        <v>15.407465277778101</v>
      </c>
    </row>
    <row r="2099" spans="1:21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40818.376562500001</v>
      </c>
      <c r="T2099" s="9">
        <f t="shared" si="229"/>
        <v>40878.418229166666</v>
      </c>
      <c r="U2099">
        <f t="shared" si="230"/>
        <v>60.041666666664241</v>
      </c>
    </row>
    <row r="2100" spans="1:21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40945.905497685184</v>
      </c>
      <c r="T2100" s="9">
        <f t="shared" si="229"/>
        <v>40975.905497685184</v>
      </c>
      <c r="U2100">
        <f t="shared" si="230"/>
        <v>30</v>
      </c>
    </row>
    <row r="2101" spans="1:21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42173.53800925926</v>
      </c>
      <c r="T2101" s="9">
        <f t="shared" si="229"/>
        <v>42186.944444444445</v>
      </c>
      <c r="U2101">
        <f t="shared" si="230"/>
        <v>13.406435185184819</v>
      </c>
    </row>
    <row r="2102" spans="1:21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41074.62663194444</v>
      </c>
      <c r="T2102" s="9">
        <f t="shared" si="229"/>
        <v>41089.957638888889</v>
      </c>
      <c r="U2102">
        <f t="shared" si="230"/>
        <v>15.331006944448745</v>
      </c>
    </row>
    <row r="2103" spans="1:21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40891.941134259258</v>
      </c>
      <c r="T2103" s="9">
        <f t="shared" si="229"/>
        <v>40951.941134259258</v>
      </c>
      <c r="U2103">
        <f t="shared" si="230"/>
        <v>60</v>
      </c>
    </row>
    <row r="2104" spans="1:21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40638.660277777773</v>
      </c>
      <c r="T2104" s="9">
        <f t="shared" si="229"/>
        <v>40668.660277777773</v>
      </c>
      <c r="U2104">
        <f t="shared" si="230"/>
        <v>30</v>
      </c>
    </row>
    <row r="2105" spans="1:21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41192.546608796292</v>
      </c>
      <c r="T2105" s="9">
        <f t="shared" si="229"/>
        <v>41222.588275462964</v>
      </c>
      <c r="U2105">
        <f t="shared" si="230"/>
        <v>30.041666666671517</v>
      </c>
    </row>
    <row r="2106" spans="1:21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41393.86613425926</v>
      </c>
      <c r="T2106" s="9">
        <f t="shared" si="229"/>
        <v>41424.791666666664</v>
      </c>
      <c r="U2106">
        <f t="shared" si="230"/>
        <v>30.925532407403807</v>
      </c>
    </row>
    <row r="2107" spans="1:21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41951.580474537033</v>
      </c>
      <c r="T2107" s="9">
        <f t="shared" si="229"/>
        <v>41963.958333333336</v>
      </c>
      <c r="U2107">
        <f t="shared" si="230"/>
        <v>12.377858796302462</v>
      </c>
    </row>
    <row r="2108" spans="1:21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41270.006643518514</v>
      </c>
      <c r="T2108" s="9">
        <f t="shared" si="229"/>
        <v>41300.006643518514</v>
      </c>
      <c r="U2108">
        <f t="shared" si="230"/>
        <v>30</v>
      </c>
    </row>
    <row r="2109" spans="1:21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41934.502233796295</v>
      </c>
      <c r="T2109" s="9">
        <f t="shared" si="229"/>
        <v>41955.543900462959</v>
      </c>
      <c r="U2109">
        <f t="shared" si="230"/>
        <v>21.041666666664241</v>
      </c>
    </row>
    <row r="2110" spans="1:21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41134.967361111107</v>
      </c>
      <c r="T2110" s="9">
        <f t="shared" si="229"/>
        <v>41161.954861111109</v>
      </c>
      <c r="U2110">
        <f t="shared" si="230"/>
        <v>26.98750000000291</v>
      </c>
    </row>
    <row r="2111" spans="1:21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42160.500196759262</v>
      </c>
      <c r="T2111" s="9">
        <f t="shared" si="229"/>
        <v>42190.500196759262</v>
      </c>
      <c r="U2111">
        <f t="shared" si="230"/>
        <v>30</v>
      </c>
    </row>
    <row r="2112" spans="1:21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41759.462604166663</v>
      </c>
      <c r="T2112" s="9">
        <f t="shared" si="229"/>
        <v>41786.999305555553</v>
      </c>
      <c r="U2112">
        <f t="shared" si="230"/>
        <v>27.536701388889924</v>
      </c>
    </row>
    <row r="2113" spans="1:21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40702.988715277774</v>
      </c>
      <c r="T2113" s="9">
        <f t="shared" si="229"/>
        <v>40769.833333333328</v>
      </c>
      <c r="U2113">
        <f t="shared" si="230"/>
        <v>66.844618055554747</v>
      </c>
    </row>
    <row r="2114" spans="1:21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41365.719826388886</v>
      </c>
      <c r="T2114" s="9">
        <f t="shared" si="229"/>
        <v>41379.719826388886</v>
      </c>
      <c r="U2114">
        <f t="shared" si="230"/>
        <v>14</v>
      </c>
    </row>
    <row r="2115" spans="1:21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>
        <f t="shared" ref="P2115:P2178" si="232">E2115/L2115</f>
        <v>68.598130841121488</v>
      </c>
      <c r="Q2115" t="str">
        <f t="shared" ref="Q2115:Q2178" si="233">LEFT(N2115,FIND("/",N2115,1)-1)</f>
        <v>music</v>
      </c>
      <c r="R2115" t="str">
        <f t="shared" ref="R2115:R2178" si="234">RIGHT(N2115,LEN(N2115)-(FIND("/",N2115,1)))</f>
        <v>indie rock</v>
      </c>
      <c r="S2115" s="9">
        <f t="shared" ref="S2115:S2178" si="235">(J2115/86400)+25569+(-5/24)</f>
        <v>41870.657129629624</v>
      </c>
      <c r="T2115" s="9">
        <f t="shared" ref="T2115:T2178" si="236">(I2115/86400)+25569+(-5/24)</f>
        <v>41905.657129629624</v>
      </c>
      <c r="U2115">
        <f t="shared" ref="U2115:U2178" si="237">T2115-S2115</f>
        <v>35</v>
      </c>
    </row>
    <row r="2116" spans="1:21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40458.607291666667</v>
      </c>
      <c r="T2116" s="9">
        <f t="shared" si="236"/>
        <v>40520.999305555553</v>
      </c>
      <c r="U2116">
        <f t="shared" si="237"/>
        <v>62.39201388888614</v>
      </c>
    </row>
    <row r="2117" spans="1:21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40563.872696759259</v>
      </c>
      <c r="T2117" s="9">
        <f t="shared" si="236"/>
        <v>40593.872696759259</v>
      </c>
      <c r="U2117">
        <f t="shared" si="237"/>
        <v>30</v>
      </c>
    </row>
    <row r="2118" spans="1:21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41136.569479166668</v>
      </c>
      <c r="T2118" s="9">
        <f t="shared" si="236"/>
        <v>41184.569479166668</v>
      </c>
      <c r="U2118">
        <f t="shared" si="237"/>
        <v>48</v>
      </c>
    </row>
    <row r="2119" spans="1:21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42289.851261574069</v>
      </c>
      <c r="T2119" s="9">
        <f t="shared" si="236"/>
        <v>42303.999305555553</v>
      </c>
      <c r="U2119">
        <f t="shared" si="237"/>
        <v>14.148043981484079</v>
      </c>
    </row>
    <row r="2120" spans="1:21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40718.631203703699</v>
      </c>
      <c r="T2120" s="9">
        <f t="shared" si="236"/>
        <v>40748.631203703699</v>
      </c>
      <c r="U2120">
        <f t="shared" si="237"/>
        <v>30</v>
      </c>
    </row>
    <row r="2121" spans="1:21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41106.921817129631</v>
      </c>
      <c r="T2121" s="9">
        <f t="shared" si="236"/>
        <v>41136.921817129631</v>
      </c>
      <c r="U2121">
        <f t="shared" si="237"/>
        <v>30</v>
      </c>
    </row>
    <row r="2122" spans="1:21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41591.756203703699</v>
      </c>
      <c r="T2122" s="9">
        <f t="shared" si="236"/>
        <v>41640.756203703699</v>
      </c>
      <c r="U2122">
        <f t="shared" si="237"/>
        <v>49</v>
      </c>
    </row>
    <row r="2123" spans="1:21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42716.534120370365</v>
      </c>
      <c r="T2123" s="9">
        <f t="shared" si="236"/>
        <v>42746.534120370365</v>
      </c>
      <c r="U2123">
        <f t="shared" si="237"/>
        <v>30</v>
      </c>
    </row>
    <row r="2124" spans="1:21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42712.092233796291</v>
      </c>
      <c r="T2124" s="9">
        <f t="shared" si="236"/>
        <v>42742.092233796291</v>
      </c>
      <c r="U2124">
        <f t="shared" si="237"/>
        <v>30</v>
      </c>
    </row>
    <row r="2125" spans="1:21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40198.216516203705</v>
      </c>
      <c r="T2125" s="9">
        <f t="shared" si="236"/>
        <v>40252.082638888889</v>
      </c>
      <c r="U2125">
        <f t="shared" si="237"/>
        <v>53.866122685183655</v>
      </c>
    </row>
    <row r="2126" spans="1:21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40463.819849537038</v>
      </c>
      <c r="T2126" s="9">
        <f t="shared" si="236"/>
        <v>40512</v>
      </c>
      <c r="U2126">
        <f t="shared" si="237"/>
        <v>48.180150462962047</v>
      </c>
    </row>
    <row r="2127" spans="1:21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42190.815196759257</v>
      </c>
      <c r="T2127" s="9">
        <f t="shared" si="236"/>
        <v>42220.815196759257</v>
      </c>
      <c r="U2127">
        <f t="shared" si="237"/>
        <v>30</v>
      </c>
    </row>
    <row r="2128" spans="1:21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41951.76489583333</v>
      </c>
      <c r="T2128" s="9">
        <f t="shared" si="236"/>
        <v>41981.76489583333</v>
      </c>
      <c r="U2128">
        <f t="shared" si="237"/>
        <v>30</v>
      </c>
    </row>
    <row r="2129" spans="1:21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42045.297025462962</v>
      </c>
      <c r="T2129" s="9">
        <f t="shared" si="236"/>
        <v>42075.255358796298</v>
      </c>
      <c r="U2129">
        <f t="shared" si="237"/>
        <v>29.958333333335759</v>
      </c>
    </row>
    <row r="2130" spans="1:21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41843.564456018517</v>
      </c>
      <c r="T2130" s="9">
        <f t="shared" si="236"/>
        <v>41903.564456018517</v>
      </c>
      <c r="U2130">
        <f t="shared" si="237"/>
        <v>60</v>
      </c>
    </row>
    <row r="2131" spans="1:21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42408.815972222219</v>
      </c>
      <c r="T2131" s="9">
        <f t="shared" si="236"/>
        <v>42438.815972222219</v>
      </c>
      <c r="U2131">
        <f t="shared" si="237"/>
        <v>30</v>
      </c>
    </row>
    <row r="2132" spans="1:21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41831.87804398148</v>
      </c>
      <c r="T2132" s="9">
        <f t="shared" si="236"/>
        <v>41866.87804398148</v>
      </c>
      <c r="U2132">
        <f t="shared" si="237"/>
        <v>35</v>
      </c>
    </row>
    <row r="2133" spans="1:21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42166.998738425922</v>
      </c>
      <c r="T2133" s="9">
        <f t="shared" si="236"/>
        <v>42196.998738425922</v>
      </c>
      <c r="U2133">
        <f t="shared" si="237"/>
        <v>30</v>
      </c>
    </row>
    <row r="2134" spans="1:21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41643.27884259259</v>
      </c>
      <c r="T2134" s="9">
        <f t="shared" si="236"/>
        <v>41673.27884259259</v>
      </c>
      <c r="U2134">
        <f t="shared" si="237"/>
        <v>30</v>
      </c>
    </row>
    <row r="2135" spans="1:21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40618.888877314814</v>
      </c>
      <c r="T2135" s="9">
        <f t="shared" si="236"/>
        <v>40657.082638888889</v>
      </c>
      <c r="U2135">
        <f t="shared" si="237"/>
        <v>38.193761574075324</v>
      </c>
    </row>
    <row r="2136" spans="1:21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41361.678136574068</v>
      </c>
      <c r="T2136" s="9">
        <f t="shared" si="236"/>
        <v>41391.678136574068</v>
      </c>
      <c r="U2136">
        <f t="shared" si="237"/>
        <v>30</v>
      </c>
    </row>
    <row r="2137" spans="1:21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41156.755011574074</v>
      </c>
      <c r="T2137" s="9">
        <f t="shared" si="236"/>
        <v>41186.755011574074</v>
      </c>
      <c r="U2137">
        <f t="shared" si="237"/>
        <v>30</v>
      </c>
    </row>
    <row r="2138" spans="1:21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41536.300763888888</v>
      </c>
      <c r="T2138" s="9">
        <f t="shared" si="236"/>
        <v>41566.300763888888</v>
      </c>
      <c r="U2138">
        <f t="shared" si="237"/>
        <v>30</v>
      </c>
    </row>
    <row r="2139" spans="1:21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41948.562835648147</v>
      </c>
      <c r="T2139" s="9">
        <f t="shared" si="236"/>
        <v>41978.562835648147</v>
      </c>
      <c r="U2139">
        <f t="shared" si="237"/>
        <v>30</v>
      </c>
    </row>
    <row r="2140" spans="1:21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41556.804849537039</v>
      </c>
      <c r="T2140" s="9">
        <f t="shared" si="236"/>
        <v>41586.846516203703</v>
      </c>
      <c r="U2140">
        <f t="shared" si="237"/>
        <v>30.041666666664241</v>
      </c>
    </row>
    <row r="2141" spans="1:21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42647.541759259257</v>
      </c>
      <c r="T2141" s="9">
        <f t="shared" si="236"/>
        <v>42677.541759259257</v>
      </c>
      <c r="U2141">
        <f t="shared" si="237"/>
        <v>30</v>
      </c>
    </row>
    <row r="2142" spans="1:21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41255.625277777777</v>
      </c>
      <c r="T2142" s="9">
        <f t="shared" si="236"/>
        <v>41285.625277777777</v>
      </c>
      <c r="U2142">
        <f t="shared" si="237"/>
        <v>30</v>
      </c>
    </row>
    <row r="2143" spans="1:21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41927.027303240735</v>
      </c>
      <c r="T2143" s="9">
        <f t="shared" si="236"/>
        <v>41957.068969907406</v>
      </c>
      <c r="U2143">
        <f t="shared" si="237"/>
        <v>30.041666666671517</v>
      </c>
    </row>
    <row r="2144" spans="1:21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42340.493171296293</v>
      </c>
      <c r="T2144" s="9">
        <f t="shared" si="236"/>
        <v>42368.493171296293</v>
      </c>
      <c r="U2144">
        <f t="shared" si="237"/>
        <v>28</v>
      </c>
    </row>
    <row r="2145" spans="1:21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40332.678379629629</v>
      </c>
      <c r="T2145" s="9">
        <f t="shared" si="236"/>
        <v>40380.583333333328</v>
      </c>
      <c r="U2145">
        <f t="shared" si="237"/>
        <v>47.904953703698993</v>
      </c>
    </row>
    <row r="2146" spans="1:21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41499.338425925926</v>
      </c>
      <c r="T2146" s="9">
        <f t="shared" si="236"/>
        <v>41531.338425925926</v>
      </c>
      <c r="U2146">
        <f t="shared" si="237"/>
        <v>32</v>
      </c>
    </row>
    <row r="2147" spans="1:21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41575.029097222221</v>
      </c>
      <c r="T2147" s="9">
        <f t="shared" si="236"/>
        <v>41605.070763888885</v>
      </c>
      <c r="U2147">
        <f t="shared" si="237"/>
        <v>30.041666666664241</v>
      </c>
    </row>
    <row r="2148" spans="1:21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42397.471180555549</v>
      </c>
      <c r="T2148" s="9">
        <f t="shared" si="236"/>
        <v>42411.471180555549</v>
      </c>
      <c r="U2148">
        <f t="shared" si="237"/>
        <v>14</v>
      </c>
    </row>
    <row r="2149" spans="1:21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41927.087361111109</v>
      </c>
      <c r="T2149" s="9">
        <f t="shared" si="236"/>
        <v>41959.129027777781</v>
      </c>
      <c r="U2149">
        <f t="shared" si="237"/>
        <v>32.041666666671517</v>
      </c>
    </row>
    <row r="2150" spans="1:21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42066.525254629632</v>
      </c>
      <c r="T2150" s="9">
        <f t="shared" si="236"/>
        <v>42096.483587962961</v>
      </c>
      <c r="U2150">
        <f t="shared" si="237"/>
        <v>29.958333333328483</v>
      </c>
    </row>
    <row r="2151" spans="1:21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40354.816620370366</v>
      </c>
      <c r="T2151" s="9">
        <f t="shared" si="236"/>
        <v>40389.791666666664</v>
      </c>
      <c r="U2151">
        <f t="shared" si="237"/>
        <v>34.975046296298387</v>
      </c>
    </row>
    <row r="2152" spans="1:21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42534.076377314814</v>
      </c>
      <c r="T2152" s="9">
        <f t="shared" si="236"/>
        <v>42564.076377314814</v>
      </c>
      <c r="U2152">
        <f t="shared" si="237"/>
        <v>30</v>
      </c>
    </row>
    <row r="2153" spans="1:21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42520.639050925922</v>
      </c>
      <c r="T2153" s="9">
        <f t="shared" si="236"/>
        <v>42550.639050925922</v>
      </c>
      <c r="U2153">
        <f t="shared" si="237"/>
        <v>30</v>
      </c>
    </row>
    <row r="2154" spans="1:21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41683.62394675926</v>
      </c>
      <c r="T2154" s="9">
        <f t="shared" si="236"/>
        <v>41713.582280092589</v>
      </c>
      <c r="U2154">
        <f t="shared" si="237"/>
        <v>29.958333333328483</v>
      </c>
    </row>
    <row r="2155" spans="1:21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41974.702754629623</v>
      </c>
      <c r="T2155" s="9">
        <f t="shared" si="236"/>
        <v>42014.124305555553</v>
      </c>
      <c r="U2155">
        <f t="shared" si="237"/>
        <v>39.421550925930205</v>
      </c>
    </row>
    <row r="2156" spans="1:21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41647.42392361111</v>
      </c>
      <c r="T2156" s="9">
        <f t="shared" si="236"/>
        <v>41667.42392361111</v>
      </c>
      <c r="U2156">
        <f t="shared" si="237"/>
        <v>20</v>
      </c>
    </row>
    <row r="2157" spans="1:21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42430.539178240739</v>
      </c>
      <c r="T2157" s="9">
        <f t="shared" si="236"/>
        <v>42460.497511574074</v>
      </c>
      <c r="U2157">
        <f t="shared" si="237"/>
        <v>29.958333333335759</v>
      </c>
    </row>
    <row r="2158" spans="1:21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41488.645902777775</v>
      </c>
      <c r="T2158" s="9">
        <f t="shared" si="236"/>
        <v>41533.645902777775</v>
      </c>
      <c r="U2158">
        <f t="shared" si="237"/>
        <v>45</v>
      </c>
    </row>
    <row r="2159" spans="1:21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42694.772951388884</v>
      </c>
      <c r="T2159" s="9">
        <f t="shared" si="236"/>
        <v>42727.124305555553</v>
      </c>
      <c r="U2159">
        <f t="shared" si="237"/>
        <v>32.351354166668898</v>
      </c>
    </row>
    <row r="2160" spans="1:21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41264.645532407405</v>
      </c>
      <c r="T2160" s="9">
        <f t="shared" si="236"/>
        <v>41309.645532407405</v>
      </c>
      <c r="U2160">
        <f t="shared" si="237"/>
        <v>45</v>
      </c>
    </row>
    <row r="2161" spans="1:21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40710.522847222222</v>
      </c>
      <c r="T2161" s="9">
        <f t="shared" si="236"/>
        <v>40740.522847222222</v>
      </c>
      <c r="U2161">
        <f t="shared" si="237"/>
        <v>30</v>
      </c>
    </row>
    <row r="2162" spans="1:21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41018.503530092588</v>
      </c>
      <c r="T2162" s="9">
        <f t="shared" si="236"/>
        <v>41048.503530092588</v>
      </c>
      <c r="U2162">
        <f t="shared" si="237"/>
        <v>30</v>
      </c>
    </row>
    <row r="2163" spans="1:21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9">
        <f t="shared" si="235"/>
        <v>42240.644201388888</v>
      </c>
      <c r="T2163" s="9">
        <f t="shared" si="236"/>
        <v>42270.644201388888</v>
      </c>
      <c r="U2163">
        <f t="shared" si="237"/>
        <v>30</v>
      </c>
    </row>
    <row r="2164" spans="1:21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9">
        <f t="shared" si="235"/>
        <v>41813.557766203703</v>
      </c>
      <c r="T2164" s="9">
        <f t="shared" si="236"/>
        <v>41844.557766203703</v>
      </c>
      <c r="U2164">
        <f t="shared" si="237"/>
        <v>31</v>
      </c>
    </row>
    <row r="2165" spans="1:21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9">
        <f t="shared" si="235"/>
        <v>42111.691203703704</v>
      </c>
      <c r="T2165" s="9">
        <f t="shared" si="236"/>
        <v>42162.951388888883</v>
      </c>
      <c r="U2165">
        <f t="shared" si="237"/>
        <v>51.26018518517958</v>
      </c>
    </row>
    <row r="2166" spans="1:21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9">
        <f t="shared" si="235"/>
        <v>42515.509421296294</v>
      </c>
      <c r="T2166" s="9">
        <f t="shared" si="236"/>
        <v>42545.957638888889</v>
      </c>
      <c r="U2166">
        <f t="shared" si="237"/>
        <v>30.448217592595029</v>
      </c>
    </row>
    <row r="2167" spans="1:21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9">
        <f t="shared" si="235"/>
        <v>42438.458738425928</v>
      </c>
      <c r="T2167" s="9">
        <f t="shared" si="236"/>
        <v>42468.417071759257</v>
      </c>
      <c r="U2167">
        <f t="shared" si="237"/>
        <v>29.958333333328483</v>
      </c>
    </row>
    <row r="2168" spans="1:21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>
        <f t="shared" si="232"/>
        <v>91.625</v>
      </c>
      <c r="Q2168" t="str">
        <f t="shared" si="233"/>
        <v>music</v>
      </c>
      <c r="R2168" t="str">
        <f t="shared" si="234"/>
        <v>rock</v>
      </c>
      <c r="S2168" s="9">
        <f t="shared" si="235"/>
        <v>41933.629837962959</v>
      </c>
      <c r="T2168" s="9">
        <f t="shared" si="236"/>
        <v>41978.671504629623</v>
      </c>
      <c r="U2168">
        <f t="shared" si="237"/>
        <v>45.041666666664241</v>
      </c>
    </row>
    <row r="2169" spans="1:21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41152.858067129629</v>
      </c>
      <c r="T2169" s="9">
        <f t="shared" si="236"/>
        <v>41166.858067129629</v>
      </c>
      <c r="U2169">
        <f t="shared" si="237"/>
        <v>14</v>
      </c>
    </row>
    <row r="2170" spans="1:21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9">
        <f t="shared" si="235"/>
        <v>42745.391909722217</v>
      </c>
      <c r="T2170" s="9">
        <f t="shared" si="236"/>
        <v>42775.999999999993</v>
      </c>
      <c r="U2170">
        <f t="shared" si="237"/>
        <v>30.608090277775773</v>
      </c>
    </row>
    <row r="2171" spans="1:21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9">
        <f t="shared" si="235"/>
        <v>42793.492488425924</v>
      </c>
      <c r="T2171" s="9">
        <f t="shared" si="236"/>
        <v>42796.492488425924</v>
      </c>
      <c r="U2171">
        <f t="shared" si="237"/>
        <v>3</v>
      </c>
    </row>
    <row r="2172" spans="1:21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9">
        <f t="shared" si="235"/>
        <v>42198.541921296295</v>
      </c>
      <c r="T2172" s="9">
        <f t="shared" si="236"/>
        <v>42238.541921296295</v>
      </c>
      <c r="U2172">
        <f t="shared" si="237"/>
        <v>40</v>
      </c>
    </row>
    <row r="2173" spans="1:21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9">
        <f t="shared" si="235"/>
        <v>42141.748784722215</v>
      </c>
      <c r="T2173" s="9">
        <f t="shared" si="236"/>
        <v>42176.999999999993</v>
      </c>
      <c r="U2173">
        <f t="shared" si="237"/>
        <v>35.251215277778101</v>
      </c>
    </row>
    <row r="2174" spans="1:21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9">
        <f t="shared" si="235"/>
        <v>42082.371759259258</v>
      </c>
      <c r="T2174" s="9">
        <f t="shared" si="236"/>
        <v>42112.371759259258</v>
      </c>
      <c r="U2174">
        <f t="shared" si="237"/>
        <v>30</v>
      </c>
    </row>
    <row r="2175" spans="1:21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9">
        <f t="shared" si="235"/>
        <v>41495.484293981477</v>
      </c>
      <c r="T2175" s="9">
        <f t="shared" si="236"/>
        <v>41526.957638888889</v>
      </c>
      <c r="U2175">
        <f t="shared" si="237"/>
        <v>31.473344907411956</v>
      </c>
    </row>
    <row r="2176" spans="1:21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9">
        <f t="shared" si="235"/>
        <v>42465.334571759253</v>
      </c>
      <c r="T2176" s="9">
        <f t="shared" si="236"/>
        <v>42495.334571759253</v>
      </c>
      <c r="U2176">
        <f t="shared" si="237"/>
        <v>30</v>
      </c>
    </row>
    <row r="2177" spans="1:21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9">
        <f t="shared" si="235"/>
        <v>42564.800763888888</v>
      </c>
      <c r="T2177" s="9">
        <f t="shared" si="236"/>
        <v>42571.800763888888</v>
      </c>
      <c r="U2177">
        <f t="shared" si="237"/>
        <v>7</v>
      </c>
    </row>
    <row r="2178" spans="1:21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9">
        <f t="shared" si="235"/>
        <v>42096.424872685187</v>
      </c>
      <c r="T2178" s="9">
        <f t="shared" si="236"/>
        <v>42126.424872685187</v>
      </c>
      <c r="U2178">
        <f t="shared" si="237"/>
        <v>30</v>
      </c>
    </row>
    <row r="2179" spans="1:21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>
        <f t="shared" ref="P2179:P2242" si="239">E2179/L2179</f>
        <v>65.868421052631575</v>
      </c>
      <c r="Q2179" t="str">
        <f t="shared" ref="Q2179:Q2242" si="240">LEFT(N2179,FIND("/",N2179,1)-1)</f>
        <v>music</v>
      </c>
      <c r="R2179" t="str">
        <f t="shared" ref="R2179:R2242" si="241">RIGHT(N2179,LEN(N2179)-(FIND("/",N2179,1)))</f>
        <v>rock</v>
      </c>
      <c r="S2179" s="9">
        <f t="shared" ref="S2179:S2242" si="242">(J2179/86400)+25569+(-5/24)</f>
        <v>42502.042442129627</v>
      </c>
      <c r="T2179" s="9">
        <f t="shared" ref="T2179:T2242" si="243">(I2179/86400)+25569+(-5/24)</f>
        <v>42527.042442129627</v>
      </c>
      <c r="U2179">
        <f t="shared" ref="U2179:U2242" si="244">T2179-S2179</f>
        <v>25</v>
      </c>
    </row>
    <row r="2180" spans="1:21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9">
        <f t="shared" si="242"/>
        <v>42723.428206018514</v>
      </c>
      <c r="T2180" s="9">
        <f t="shared" si="243"/>
        <v>42753.428206018514</v>
      </c>
      <c r="U2180">
        <f t="shared" si="244"/>
        <v>30</v>
      </c>
    </row>
    <row r="2181" spans="1:21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9">
        <f t="shared" si="242"/>
        <v>42074.962870370371</v>
      </c>
      <c r="T2181" s="9">
        <f t="shared" si="243"/>
        <v>42104.962870370371</v>
      </c>
      <c r="U2181">
        <f t="shared" si="244"/>
        <v>30</v>
      </c>
    </row>
    <row r="2182" spans="1:21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9">
        <f t="shared" si="242"/>
        <v>42279.461435185185</v>
      </c>
      <c r="T2182" s="9">
        <f t="shared" si="243"/>
        <v>42321.503101851849</v>
      </c>
      <c r="U2182">
        <f t="shared" si="244"/>
        <v>42.041666666664241</v>
      </c>
    </row>
    <row r="2183" spans="1:21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42772.796909722216</v>
      </c>
      <c r="T2183" s="9">
        <f t="shared" si="243"/>
        <v>42786.796909722216</v>
      </c>
      <c r="U2183">
        <f t="shared" si="244"/>
        <v>14</v>
      </c>
    </row>
    <row r="2184" spans="1:21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41879.692418981482</v>
      </c>
      <c r="T2184" s="9">
        <f t="shared" si="243"/>
        <v>41914.692418981482</v>
      </c>
      <c r="U2184">
        <f t="shared" si="244"/>
        <v>35</v>
      </c>
    </row>
    <row r="2185" spans="1:21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42745.157141203701</v>
      </c>
      <c r="T2185" s="9">
        <f t="shared" si="243"/>
        <v>42774.999999999993</v>
      </c>
      <c r="U2185">
        <f t="shared" si="244"/>
        <v>29.842858796291694</v>
      </c>
    </row>
    <row r="2186" spans="1:21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42380.481956018521</v>
      </c>
      <c r="T2186" s="9">
        <f t="shared" si="243"/>
        <v>42394.458333333336</v>
      </c>
      <c r="U2186">
        <f t="shared" si="244"/>
        <v>13.976377314815181</v>
      </c>
    </row>
    <row r="2187" spans="1:21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41319.141655092586</v>
      </c>
      <c r="T2187" s="9">
        <f t="shared" si="243"/>
        <v>41359.141655092586</v>
      </c>
      <c r="U2187">
        <f t="shared" si="244"/>
        <v>40</v>
      </c>
    </row>
    <row r="2188" spans="1:21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42583.406747685185</v>
      </c>
      <c r="T2188" s="9">
        <f t="shared" si="243"/>
        <v>42619.874999999993</v>
      </c>
      <c r="U2188">
        <f t="shared" si="244"/>
        <v>36.468252314807614</v>
      </c>
    </row>
    <row r="2189" spans="1:21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42068.000763888886</v>
      </c>
      <c r="T2189" s="9">
        <f t="shared" si="243"/>
        <v>42096.957638888889</v>
      </c>
      <c r="U2189">
        <f t="shared" si="244"/>
        <v>28.956875000003492</v>
      </c>
    </row>
    <row r="2190" spans="1:21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42633.377789351849</v>
      </c>
      <c r="T2190" s="9">
        <f t="shared" si="243"/>
        <v>42668.499999999993</v>
      </c>
      <c r="U2190">
        <f t="shared" si="244"/>
        <v>35.122210648143664</v>
      </c>
    </row>
    <row r="2191" spans="1:21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42467.579861111109</v>
      </c>
      <c r="T2191" s="9">
        <f t="shared" si="243"/>
        <v>42481.708333333336</v>
      </c>
      <c r="U2191">
        <f t="shared" si="244"/>
        <v>14.128472222226264</v>
      </c>
    </row>
    <row r="2192" spans="1:21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42417.416712962957</v>
      </c>
      <c r="T2192" s="9">
        <f t="shared" si="243"/>
        <v>42452.082638888889</v>
      </c>
      <c r="U2192">
        <f t="shared" si="244"/>
        <v>34.665925925932243</v>
      </c>
    </row>
    <row r="2193" spans="1:21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42768.6253125</v>
      </c>
      <c r="T2193" s="9">
        <f t="shared" si="243"/>
        <v>42780.6253125</v>
      </c>
      <c r="U2193">
        <f t="shared" si="244"/>
        <v>12</v>
      </c>
    </row>
    <row r="2194" spans="1:21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42691.642870370364</v>
      </c>
      <c r="T2194" s="9">
        <f t="shared" si="243"/>
        <v>42719.749999999993</v>
      </c>
      <c r="U2194">
        <f t="shared" si="244"/>
        <v>28.107129629628616</v>
      </c>
    </row>
    <row r="2195" spans="1:21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42664.197592592587</v>
      </c>
      <c r="T2195" s="9">
        <f t="shared" si="243"/>
        <v>42694.999305555553</v>
      </c>
      <c r="U2195">
        <f t="shared" si="244"/>
        <v>30.801712962966121</v>
      </c>
    </row>
    <row r="2196" spans="1:21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42425.54965277778</v>
      </c>
      <c r="T2196" s="9">
        <f t="shared" si="243"/>
        <v>42455.507986111108</v>
      </c>
      <c r="U2196">
        <f t="shared" si="244"/>
        <v>29.958333333328483</v>
      </c>
    </row>
    <row r="2197" spans="1:21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42197.563657407409</v>
      </c>
      <c r="T2197" s="9">
        <f t="shared" si="243"/>
        <v>42227.563657407409</v>
      </c>
      <c r="U2197">
        <f t="shared" si="244"/>
        <v>30</v>
      </c>
    </row>
    <row r="2198" spans="1:21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42675.278958333329</v>
      </c>
      <c r="T2198" s="9">
        <f t="shared" si="243"/>
        <v>42706.083333333336</v>
      </c>
      <c r="U2198">
        <f t="shared" si="244"/>
        <v>30.804375000006985</v>
      </c>
    </row>
    <row r="2199" spans="1:21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42033.37568287037</v>
      </c>
      <c r="T2199" s="9">
        <f t="shared" si="243"/>
        <v>42063.37568287037</v>
      </c>
      <c r="U2199">
        <f t="shared" si="244"/>
        <v>30</v>
      </c>
    </row>
    <row r="2200" spans="1:21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42292.305555555555</v>
      </c>
      <c r="T2200" s="9">
        <f t="shared" si="243"/>
        <v>42322.347222222219</v>
      </c>
      <c r="U2200">
        <f t="shared" si="244"/>
        <v>30.041666666664241</v>
      </c>
    </row>
    <row r="2201" spans="1:21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42262.208310185182</v>
      </c>
      <c r="T2201" s="9">
        <f t="shared" si="243"/>
        <v>42292.208310185182</v>
      </c>
      <c r="U2201">
        <f t="shared" si="244"/>
        <v>30</v>
      </c>
    </row>
    <row r="2202" spans="1:21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42163.417453703696</v>
      </c>
      <c r="T2202" s="9">
        <f t="shared" si="243"/>
        <v>42190.916666666664</v>
      </c>
      <c r="U2202">
        <f t="shared" si="244"/>
        <v>27.499212962968159</v>
      </c>
    </row>
    <row r="2203" spans="1:21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41276.638483796291</v>
      </c>
      <c r="T2203" s="9">
        <f t="shared" si="243"/>
        <v>41290.638483796291</v>
      </c>
      <c r="U2203">
        <f t="shared" si="244"/>
        <v>14</v>
      </c>
    </row>
    <row r="2204" spans="1:21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41184.640833333331</v>
      </c>
      <c r="T2204" s="9">
        <f t="shared" si="243"/>
        <v>41214.640833333331</v>
      </c>
      <c r="U2204">
        <f t="shared" si="244"/>
        <v>30</v>
      </c>
    </row>
    <row r="2205" spans="1:21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42241.651412037034</v>
      </c>
      <c r="T2205" s="9">
        <f t="shared" si="243"/>
        <v>42271.651412037034</v>
      </c>
      <c r="U2205">
        <f t="shared" si="244"/>
        <v>30</v>
      </c>
    </row>
    <row r="2206" spans="1:21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41312.103229166663</v>
      </c>
      <c r="T2206" s="9">
        <f t="shared" si="243"/>
        <v>41342.103229166663</v>
      </c>
      <c r="U2206">
        <f t="shared" si="244"/>
        <v>30</v>
      </c>
    </row>
    <row r="2207" spans="1:21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41031.613298611112</v>
      </c>
      <c r="T2207" s="9">
        <f t="shared" si="243"/>
        <v>41061.613298611112</v>
      </c>
      <c r="U2207">
        <f t="shared" si="244"/>
        <v>30</v>
      </c>
    </row>
    <row r="2208" spans="1:21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40997.048888888887</v>
      </c>
      <c r="T2208" s="9">
        <f t="shared" si="243"/>
        <v>41015.048888888887</v>
      </c>
      <c r="U2208">
        <f t="shared" si="244"/>
        <v>18</v>
      </c>
    </row>
    <row r="2209" spans="1:21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41563.985798611109</v>
      </c>
      <c r="T2209" s="9">
        <f t="shared" si="243"/>
        <v>41594.027465277773</v>
      </c>
      <c r="U2209">
        <f t="shared" si="244"/>
        <v>30.041666666664241</v>
      </c>
    </row>
    <row r="2210" spans="1:21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40946.673912037033</v>
      </c>
      <c r="T2210" s="9">
        <f t="shared" si="243"/>
        <v>41005.958333333328</v>
      </c>
      <c r="U2210">
        <f t="shared" si="244"/>
        <v>59.284421296295477</v>
      </c>
    </row>
    <row r="2211" spans="1:21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41732.27134259259</v>
      </c>
      <c r="T2211" s="9">
        <f t="shared" si="243"/>
        <v>41743.75</v>
      </c>
      <c r="U2211">
        <f t="shared" si="244"/>
        <v>11.478657407409628</v>
      </c>
    </row>
    <row r="2212" spans="1:21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40955.857754629629</v>
      </c>
      <c r="T2212" s="9">
        <f t="shared" si="243"/>
        <v>41013.525000000001</v>
      </c>
      <c r="U2212">
        <f t="shared" si="244"/>
        <v>57.667245370372257</v>
      </c>
    </row>
    <row r="2213" spans="1:21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41716.576678240737</v>
      </c>
      <c r="T2213" s="9">
        <f t="shared" si="243"/>
        <v>41739.082638888889</v>
      </c>
      <c r="U2213">
        <f t="shared" si="244"/>
        <v>22.505960648151813</v>
      </c>
    </row>
    <row r="2214" spans="1:21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41548.539085648146</v>
      </c>
      <c r="T2214" s="9">
        <f t="shared" si="243"/>
        <v>41581.833333333328</v>
      </c>
      <c r="U2214">
        <f t="shared" si="244"/>
        <v>33.294247685182199</v>
      </c>
    </row>
    <row r="2215" spans="1:21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42109.617812499993</v>
      </c>
      <c r="T2215" s="9">
        <f t="shared" si="243"/>
        <v>42139.617812499993</v>
      </c>
      <c r="U2215">
        <f t="shared" si="244"/>
        <v>30</v>
      </c>
    </row>
    <row r="2216" spans="1:21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41646.58388888889</v>
      </c>
      <c r="T2216" s="9">
        <f t="shared" si="243"/>
        <v>41676.58388888889</v>
      </c>
      <c r="U2216">
        <f t="shared" si="244"/>
        <v>30</v>
      </c>
    </row>
    <row r="2217" spans="1:21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40958.508935185186</v>
      </c>
      <c r="T2217" s="9">
        <f t="shared" si="243"/>
        <v>40981.082638888889</v>
      </c>
      <c r="U2217">
        <f t="shared" si="244"/>
        <v>22.573703703703359</v>
      </c>
    </row>
    <row r="2218" spans="1:21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42194.543344907404</v>
      </c>
      <c r="T2218" s="9">
        <f t="shared" si="243"/>
        <v>42208.543344907404</v>
      </c>
      <c r="U2218">
        <f t="shared" si="244"/>
        <v>14</v>
      </c>
    </row>
    <row r="2219" spans="1:21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42299.568437499998</v>
      </c>
      <c r="T2219" s="9">
        <f t="shared" si="243"/>
        <v>42310.124999999993</v>
      </c>
      <c r="U2219">
        <f t="shared" si="244"/>
        <v>10.55656249999447</v>
      </c>
    </row>
    <row r="2220" spans="1:21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41127.603969907403</v>
      </c>
      <c r="T2220" s="9">
        <f t="shared" si="243"/>
        <v>41149.791666666664</v>
      </c>
      <c r="U2220">
        <f t="shared" si="244"/>
        <v>22.187696759261598</v>
      </c>
    </row>
    <row r="2221" spans="1:21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42205.510555555556</v>
      </c>
      <c r="T2221" s="9">
        <f t="shared" si="243"/>
        <v>42235.510555555556</v>
      </c>
      <c r="U2221">
        <f t="shared" si="244"/>
        <v>30</v>
      </c>
    </row>
    <row r="2222" spans="1:21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41451.852268518516</v>
      </c>
      <c r="T2222" s="9">
        <f t="shared" si="243"/>
        <v>41481.852268518516</v>
      </c>
      <c r="U2222">
        <f t="shared" si="244"/>
        <v>30</v>
      </c>
    </row>
    <row r="2223" spans="1:21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42452.458437499998</v>
      </c>
      <c r="T2223" s="9">
        <f t="shared" si="243"/>
        <v>42482.791666666664</v>
      </c>
      <c r="U2223">
        <f t="shared" si="244"/>
        <v>30.33322916666657</v>
      </c>
    </row>
    <row r="2224" spans="1:21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40906.579247685186</v>
      </c>
      <c r="T2224" s="9">
        <f t="shared" si="243"/>
        <v>40936.579247685186</v>
      </c>
      <c r="U2224">
        <f t="shared" si="244"/>
        <v>30</v>
      </c>
    </row>
    <row r="2225" spans="1:21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42152.432500000003</v>
      </c>
      <c r="T2225" s="9">
        <f t="shared" si="243"/>
        <v>42182.432500000003</v>
      </c>
      <c r="U2225">
        <f t="shared" si="244"/>
        <v>30</v>
      </c>
    </row>
    <row r="2226" spans="1:21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42644.459201388883</v>
      </c>
      <c r="T2226" s="9">
        <f t="shared" si="243"/>
        <v>42672.583333333336</v>
      </c>
      <c r="U2226">
        <f t="shared" si="244"/>
        <v>28.124131944452529</v>
      </c>
    </row>
    <row r="2227" spans="1:21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41873.583506944444</v>
      </c>
      <c r="T2227" s="9">
        <f t="shared" si="243"/>
        <v>41903.583506944444</v>
      </c>
      <c r="U2227">
        <f t="shared" si="244"/>
        <v>30</v>
      </c>
    </row>
    <row r="2228" spans="1:21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42381.590532407405</v>
      </c>
      <c r="T2228" s="9">
        <f t="shared" si="243"/>
        <v>42411.999305555553</v>
      </c>
      <c r="U2228">
        <f t="shared" si="244"/>
        <v>30.408773148148612</v>
      </c>
    </row>
    <row r="2229" spans="1:21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41561.599016203698</v>
      </c>
      <c r="T2229" s="9">
        <f t="shared" si="243"/>
        <v>41591.640682870369</v>
      </c>
      <c r="U2229">
        <f t="shared" si="244"/>
        <v>30.041666666671517</v>
      </c>
    </row>
    <row r="2230" spans="1:21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42202.069861111107</v>
      </c>
      <c r="T2230" s="9">
        <f t="shared" si="243"/>
        <v>42232.069861111107</v>
      </c>
      <c r="U2230">
        <f t="shared" si="244"/>
        <v>30</v>
      </c>
    </row>
    <row r="2231" spans="1:21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41484.455914351849</v>
      </c>
      <c r="T2231" s="9">
        <f t="shared" si="243"/>
        <v>41519.958333333328</v>
      </c>
      <c r="U2231">
        <f t="shared" si="244"/>
        <v>35.502418981479423</v>
      </c>
    </row>
    <row r="2232" spans="1:21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41724.672766203701</v>
      </c>
      <c r="T2232" s="9">
        <f t="shared" si="243"/>
        <v>41754.672766203701</v>
      </c>
      <c r="U2232">
        <f t="shared" si="244"/>
        <v>30</v>
      </c>
    </row>
    <row r="2233" spans="1:21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41423.702557870369</v>
      </c>
      <c r="T2233" s="9">
        <f t="shared" si="243"/>
        <v>41450</v>
      </c>
      <c r="U2233">
        <f t="shared" si="244"/>
        <v>26.297442129631236</v>
      </c>
    </row>
    <row r="2234" spans="1:21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41806.585740740738</v>
      </c>
      <c r="T2234" s="9">
        <f t="shared" si="243"/>
        <v>41838.916666666664</v>
      </c>
      <c r="U2234">
        <f t="shared" si="244"/>
        <v>32.33092592592584</v>
      </c>
    </row>
    <row r="2235" spans="1:21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42331.170590277776</v>
      </c>
      <c r="T2235" s="9">
        <f t="shared" si="243"/>
        <v>42351.791666666664</v>
      </c>
      <c r="U2235">
        <f t="shared" si="244"/>
        <v>20.621076388888469</v>
      </c>
    </row>
    <row r="2236" spans="1:21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42710.616284722222</v>
      </c>
      <c r="T2236" s="9">
        <f t="shared" si="243"/>
        <v>42740.616284722222</v>
      </c>
      <c r="U2236">
        <f t="shared" si="244"/>
        <v>30</v>
      </c>
    </row>
    <row r="2237" spans="1:21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42061.813784722217</v>
      </c>
      <c r="T2237" s="9">
        <f t="shared" si="243"/>
        <v>42091.772118055553</v>
      </c>
      <c r="U2237">
        <f t="shared" si="244"/>
        <v>29.958333333335759</v>
      </c>
    </row>
    <row r="2238" spans="1:21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42371.408831018511</v>
      </c>
      <c r="T2238" s="9">
        <f t="shared" si="243"/>
        <v>42401.408831018511</v>
      </c>
      <c r="U2238">
        <f t="shared" si="244"/>
        <v>30</v>
      </c>
    </row>
    <row r="2239" spans="1:21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41914.794942129629</v>
      </c>
      <c r="T2239" s="9">
        <f t="shared" si="243"/>
        <v>41955.124305555553</v>
      </c>
      <c r="U2239">
        <f t="shared" si="244"/>
        <v>40.329363425924385</v>
      </c>
    </row>
    <row r="2240" spans="1:21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42774.41337962963</v>
      </c>
      <c r="T2240" s="9">
        <f t="shared" si="243"/>
        <v>42804.41337962963</v>
      </c>
      <c r="U2240">
        <f t="shared" si="244"/>
        <v>30</v>
      </c>
    </row>
    <row r="2241" spans="1:21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41572.750162037039</v>
      </c>
      <c r="T2241" s="9">
        <f t="shared" si="243"/>
        <v>41608.959722222222</v>
      </c>
      <c r="U2241">
        <f t="shared" si="244"/>
        <v>36.209560185183364</v>
      </c>
    </row>
    <row r="2242" spans="1:21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42452.617407407401</v>
      </c>
      <c r="T2242" s="9">
        <f t="shared" si="243"/>
        <v>42482.617407407401</v>
      </c>
      <c r="U2242">
        <f t="shared" si="244"/>
        <v>30</v>
      </c>
    </row>
    <row r="2243" spans="1:21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>
        <f t="shared" ref="P2243:P2306" si="246">E2243/L2243</f>
        <v>49.472392638036808</v>
      </c>
      <c r="Q2243" t="str">
        <f t="shared" ref="Q2243:Q2306" si="247">LEFT(N2243,FIND("/",N2243,1)-1)</f>
        <v>games</v>
      </c>
      <c r="R2243" t="str">
        <f t="shared" ref="R2243:R2306" si="248">RIGHT(N2243,LEN(N2243)-(FIND("/",N2243,1)))</f>
        <v>tabletop games</v>
      </c>
      <c r="S2243" s="9">
        <f t="shared" ref="S2243:S2306" si="249">(J2243/86400)+25569+(-5/24)</f>
        <v>42766.619212962956</v>
      </c>
      <c r="T2243" s="9">
        <f t="shared" ref="T2243:T2306" si="250">(I2243/86400)+25569+(-5/24)</f>
        <v>42796.619212962956</v>
      </c>
      <c r="U2243">
        <f t="shared" ref="U2243:U2306" si="251">T2243-S2243</f>
        <v>30</v>
      </c>
    </row>
    <row r="2244" spans="1:21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41569.367280092592</v>
      </c>
      <c r="T2244" s="9">
        <f t="shared" si="250"/>
        <v>41604.918055555558</v>
      </c>
      <c r="U2244">
        <f t="shared" si="251"/>
        <v>35.550775462965248</v>
      </c>
    </row>
    <row r="2245" spans="1:21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42800.542708333327</v>
      </c>
      <c r="T2245" s="9">
        <f t="shared" si="250"/>
        <v>42806.916666666664</v>
      </c>
      <c r="U2245">
        <f t="shared" si="251"/>
        <v>6.3739583333372138</v>
      </c>
    </row>
    <row r="2246" spans="1:21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42647.610486111109</v>
      </c>
      <c r="T2246" s="9">
        <f t="shared" si="250"/>
        <v>42659.645833333336</v>
      </c>
      <c r="U2246">
        <f t="shared" si="251"/>
        <v>12.035347222226846</v>
      </c>
    </row>
    <row r="2247" spans="1:21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41660.500196759254</v>
      </c>
      <c r="T2247" s="9">
        <f t="shared" si="250"/>
        <v>41691.541666666664</v>
      </c>
      <c r="U2247">
        <f t="shared" si="251"/>
        <v>31.041469907409919</v>
      </c>
    </row>
    <row r="2248" spans="1:21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42221.583449074074</v>
      </c>
      <c r="T2248" s="9">
        <f t="shared" si="250"/>
        <v>42251.583449074074</v>
      </c>
      <c r="U2248">
        <f t="shared" si="251"/>
        <v>30</v>
      </c>
    </row>
    <row r="2249" spans="1:21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42200.457928240743</v>
      </c>
      <c r="T2249" s="9">
        <f t="shared" si="250"/>
        <v>42214.457928240743</v>
      </c>
      <c r="U2249">
        <f t="shared" si="251"/>
        <v>14</v>
      </c>
    </row>
    <row r="2250" spans="1:21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42688.667569444442</v>
      </c>
      <c r="T2250" s="9">
        <f t="shared" si="250"/>
        <v>42718.667569444442</v>
      </c>
      <c r="U2250">
        <f t="shared" si="251"/>
        <v>30</v>
      </c>
    </row>
    <row r="2251" spans="1:21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41336.49496527778</v>
      </c>
      <c r="T2251" s="9">
        <f t="shared" si="250"/>
        <v>41366.453298611108</v>
      </c>
      <c r="U2251">
        <f t="shared" si="251"/>
        <v>29.958333333328483</v>
      </c>
    </row>
    <row r="2252" spans="1:21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42676.7971412037</v>
      </c>
      <c r="T2252" s="9">
        <f t="shared" si="250"/>
        <v>42706.838807870365</v>
      </c>
      <c r="U2252">
        <f t="shared" si="251"/>
        <v>30.041666666664241</v>
      </c>
    </row>
    <row r="2253" spans="1:21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41846.137465277774</v>
      </c>
      <c r="T2253" s="9">
        <f t="shared" si="250"/>
        <v>41867.137465277774</v>
      </c>
      <c r="U2253">
        <f t="shared" si="251"/>
        <v>21</v>
      </c>
    </row>
    <row r="2254" spans="1:21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42573.119652777772</v>
      </c>
      <c r="T2254" s="9">
        <f t="shared" si="250"/>
        <v>42588.119652777772</v>
      </c>
      <c r="U2254">
        <f t="shared" si="251"/>
        <v>15</v>
      </c>
    </row>
    <row r="2255" spans="1:21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42296.422997685186</v>
      </c>
      <c r="T2255" s="9">
        <f t="shared" si="250"/>
        <v>42326.46466435185</v>
      </c>
      <c r="U2255">
        <f t="shared" si="251"/>
        <v>30.041666666664241</v>
      </c>
    </row>
    <row r="2256" spans="1:21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42752.439444444441</v>
      </c>
      <c r="T2256" s="9">
        <f t="shared" si="250"/>
        <v>42759.439444444441</v>
      </c>
      <c r="U2256">
        <f t="shared" si="251"/>
        <v>7</v>
      </c>
    </row>
    <row r="2257" spans="1:21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42467.743645833332</v>
      </c>
      <c r="T2257" s="9">
        <f t="shared" si="250"/>
        <v>42497.743645833332</v>
      </c>
      <c r="U2257">
        <f t="shared" si="251"/>
        <v>30</v>
      </c>
    </row>
    <row r="2258" spans="1:21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42682.243587962956</v>
      </c>
      <c r="T2258" s="9">
        <f t="shared" si="250"/>
        <v>42696.243587962956</v>
      </c>
      <c r="U2258">
        <f t="shared" si="251"/>
        <v>14</v>
      </c>
    </row>
    <row r="2259" spans="1:21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42505.728344907409</v>
      </c>
      <c r="T2259" s="9">
        <f t="shared" si="250"/>
        <v>42540.749999999993</v>
      </c>
      <c r="U2259">
        <f t="shared" si="251"/>
        <v>35.021655092583387</v>
      </c>
    </row>
    <row r="2260" spans="1:21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42136.542673611104</v>
      </c>
      <c r="T2260" s="9">
        <f t="shared" si="250"/>
        <v>42166.542673611104</v>
      </c>
      <c r="U2260">
        <f t="shared" si="251"/>
        <v>30</v>
      </c>
    </row>
    <row r="2261" spans="1:21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42702.59648148148</v>
      </c>
      <c r="T2261" s="9">
        <f t="shared" si="250"/>
        <v>42712.59648148148</v>
      </c>
      <c r="U2261">
        <f t="shared" si="251"/>
        <v>10</v>
      </c>
    </row>
    <row r="2262" spans="1:21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41694.808449074073</v>
      </c>
      <c r="T2262" s="9">
        <f t="shared" si="250"/>
        <v>41724.766782407409</v>
      </c>
      <c r="U2262">
        <f t="shared" si="251"/>
        <v>29.958333333335759</v>
      </c>
    </row>
    <row r="2263" spans="1:21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42759.516435185178</v>
      </c>
      <c r="T2263" s="9">
        <f t="shared" si="250"/>
        <v>42780.516435185178</v>
      </c>
      <c r="U2263">
        <f t="shared" si="251"/>
        <v>21</v>
      </c>
    </row>
    <row r="2264" spans="1:21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41926.376828703702</v>
      </c>
      <c r="T2264" s="9">
        <f t="shared" si="250"/>
        <v>41960.791666666664</v>
      </c>
      <c r="U2264">
        <f t="shared" si="251"/>
        <v>34.414837962962338</v>
      </c>
    </row>
    <row r="2265" spans="1:21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42014.623993055553</v>
      </c>
      <c r="T2265" s="9">
        <f t="shared" si="250"/>
        <v>42035.623993055553</v>
      </c>
      <c r="U2265">
        <f t="shared" si="251"/>
        <v>21</v>
      </c>
    </row>
    <row r="2266" spans="1:21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42496.374004629623</v>
      </c>
      <c r="T2266" s="9">
        <f t="shared" si="250"/>
        <v>42512.916666666664</v>
      </c>
      <c r="U2266">
        <f t="shared" si="251"/>
        <v>16.542662037041737</v>
      </c>
    </row>
    <row r="2267" spans="1:21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42689.644756944443</v>
      </c>
      <c r="T2267" s="9">
        <f t="shared" si="250"/>
        <v>42696.644756944443</v>
      </c>
      <c r="U2267">
        <f t="shared" si="251"/>
        <v>7</v>
      </c>
    </row>
    <row r="2268" spans="1:21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42469.666574074072</v>
      </c>
      <c r="T2268" s="9">
        <f t="shared" si="250"/>
        <v>42486.874999999993</v>
      </c>
      <c r="U2268">
        <f t="shared" si="251"/>
        <v>17.208425925920892</v>
      </c>
    </row>
    <row r="2269" spans="1:21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41968.621493055551</v>
      </c>
      <c r="T2269" s="9">
        <f t="shared" si="250"/>
        <v>41993.833333333336</v>
      </c>
      <c r="U2269">
        <f t="shared" si="251"/>
        <v>25.211840277785086</v>
      </c>
    </row>
    <row r="2270" spans="1:21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42775.874016203707</v>
      </c>
      <c r="T2270" s="9">
        <f t="shared" si="250"/>
        <v>42805.874016203707</v>
      </c>
      <c r="U2270">
        <f t="shared" si="251"/>
        <v>30</v>
      </c>
    </row>
    <row r="2271" spans="1:21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42776.496099537035</v>
      </c>
      <c r="T2271" s="9">
        <f t="shared" si="250"/>
        <v>42800.999999999993</v>
      </c>
      <c r="U2271">
        <f t="shared" si="251"/>
        <v>24.503900462957972</v>
      </c>
    </row>
    <row r="2272" spans="1:21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42725.661030092589</v>
      </c>
      <c r="T2272" s="9">
        <f t="shared" si="250"/>
        <v>42745.707638888889</v>
      </c>
      <c r="U2272">
        <f t="shared" si="251"/>
        <v>20.046608796299552</v>
      </c>
    </row>
    <row r="2273" spans="1:21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42683.791712962957</v>
      </c>
      <c r="T2273" s="9">
        <f t="shared" si="250"/>
        <v>42713.791712962957</v>
      </c>
      <c r="U2273">
        <f t="shared" si="251"/>
        <v>30</v>
      </c>
    </row>
    <row r="2274" spans="1:21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42315.491157407407</v>
      </c>
      <c r="T2274" s="9">
        <f t="shared" si="250"/>
        <v>42345.491157407407</v>
      </c>
      <c r="U2274">
        <f t="shared" si="251"/>
        <v>30</v>
      </c>
    </row>
    <row r="2275" spans="1:21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42781.340763888882</v>
      </c>
      <c r="T2275" s="9">
        <f t="shared" si="250"/>
        <v>42806.299097222225</v>
      </c>
      <c r="U2275">
        <f t="shared" si="251"/>
        <v>24.958333333343035</v>
      </c>
    </row>
    <row r="2276" spans="1:21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41663.292326388888</v>
      </c>
      <c r="T2276" s="9">
        <f t="shared" si="250"/>
        <v>41693.292326388888</v>
      </c>
      <c r="U2276">
        <f t="shared" si="251"/>
        <v>30</v>
      </c>
    </row>
    <row r="2277" spans="1:21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41965.408321759256</v>
      </c>
      <c r="T2277" s="9">
        <f t="shared" si="250"/>
        <v>41995.408321759256</v>
      </c>
      <c r="U2277">
        <f t="shared" si="251"/>
        <v>30</v>
      </c>
    </row>
    <row r="2278" spans="1:21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41614.443159722221</v>
      </c>
      <c r="T2278" s="9">
        <f t="shared" si="250"/>
        <v>41644.443159722221</v>
      </c>
      <c r="U2278">
        <f t="shared" si="251"/>
        <v>30</v>
      </c>
    </row>
    <row r="2279" spans="1:21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40936.470173611109</v>
      </c>
      <c r="T2279" s="9">
        <f t="shared" si="250"/>
        <v>40966.470173611109</v>
      </c>
      <c r="U2279">
        <f t="shared" si="251"/>
        <v>30</v>
      </c>
    </row>
    <row r="2280" spans="1:21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42338.500775462962</v>
      </c>
      <c r="T2280" s="9">
        <f t="shared" si="250"/>
        <v>42372.749305555553</v>
      </c>
      <c r="U2280">
        <f t="shared" si="251"/>
        <v>34.248530092590954</v>
      </c>
    </row>
    <row r="2281" spans="1:21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42020.598368055558</v>
      </c>
      <c r="T2281" s="9">
        <f t="shared" si="250"/>
        <v>42038.958333333336</v>
      </c>
      <c r="U2281">
        <f t="shared" si="251"/>
        <v>18.359965277777519</v>
      </c>
    </row>
    <row r="2282" spans="1:21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42234.416562499995</v>
      </c>
      <c r="T2282" s="9">
        <f t="shared" si="250"/>
        <v>42264.416562499995</v>
      </c>
      <c r="U2282">
        <f t="shared" si="251"/>
        <v>30</v>
      </c>
    </row>
    <row r="2283" spans="1:21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9">
        <f t="shared" si="249"/>
        <v>40687.077511574069</v>
      </c>
      <c r="T2283" s="9">
        <f t="shared" si="250"/>
        <v>40749.076388888883</v>
      </c>
      <c r="U2283">
        <f t="shared" si="251"/>
        <v>61.998877314814308</v>
      </c>
    </row>
    <row r="2284" spans="1:21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9">
        <f t="shared" si="249"/>
        <v>42322.966273148144</v>
      </c>
      <c r="T2284" s="9">
        <f t="shared" si="250"/>
        <v>42382.966273148144</v>
      </c>
      <c r="U2284">
        <f t="shared" si="251"/>
        <v>60</v>
      </c>
    </row>
    <row r="2285" spans="1:21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9">
        <f t="shared" si="249"/>
        <v>40977.916712962957</v>
      </c>
      <c r="T2285" s="9">
        <f t="shared" si="250"/>
        <v>41037.875046296293</v>
      </c>
      <c r="U2285">
        <f t="shared" si="251"/>
        <v>59.958333333335759</v>
      </c>
    </row>
    <row r="2286" spans="1:21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9">
        <f t="shared" si="249"/>
        <v>40585.588483796295</v>
      </c>
      <c r="T2286" s="9">
        <f t="shared" si="250"/>
        <v>40613.958333333328</v>
      </c>
      <c r="U2286">
        <f t="shared" si="251"/>
        <v>28.369849537033588</v>
      </c>
    </row>
    <row r="2287" spans="1:21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9">
        <f t="shared" si="249"/>
        <v>41058.977349537039</v>
      </c>
      <c r="T2287" s="9">
        <f t="shared" si="250"/>
        <v>41088.977349537039</v>
      </c>
      <c r="U2287">
        <f t="shared" si="251"/>
        <v>30</v>
      </c>
    </row>
    <row r="2288" spans="1:21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9">
        <f t="shared" si="249"/>
        <v>41494.755254629628</v>
      </c>
      <c r="T2288" s="9">
        <f t="shared" si="250"/>
        <v>41522.957638888889</v>
      </c>
      <c r="U2288">
        <f t="shared" si="251"/>
        <v>28.202384259260725</v>
      </c>
    </row>
    <row r="2289" spans="1:21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9">
        <f t="shared" si="249"/>
        <v>41792.459027777775</v>
      </c>
      <c r="T2289" s="9">
        <f t="shared" si="250"/>
        <v>41813.459027777775</v>
      </c>
      <c r="U2289">
        <f t="shared" si="251"/>
        <v>21</v>
      </c>
    </row>
    <row r="2290" spans="1:21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41067.619085648148</v>
      </c>
      <c r="T2290" s="9">
        <f t="shared" si="250"/>
        <v>41086.541666666664</v>
      </c>
      <c r="U2290">
        <f t="shared" si="251"/>
        <v>18.922581018516212</v>
      </c>
    </row>
    <row r="2291" spans="1:21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41571.790046296293</v>
      </c>
      <c r="T2291" s="9">
        <f t="shared" si="250"/>
        <v>41614.765277777777</v>
      </c>
      <c r="U2291">
        <f t="shared" si="251"/>
        <v>42.975231481483206</v>
      </c>
    </row>
    <row r="2292" spans="1:21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9">
        <f t="shared" si="249"/>
        <v>40070.045486111107</v>
      </c>
      <c r="T2292" s="9">
        <f t="shared" si="250"/>
        <v>40148.5</v>
      </c>
      <c r="U2292">
        <f t="shared" si="251"/>
        <v>78.454513888893416</v>
      </c>
    </row>
    <row r="2293" spans="1:21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9">
        <f t="shared" si="249"/>
        <v>40987.768726851849</v>
      </c>
      <c r="T2293" s="9">
        <f t="shared" si="250"/>
        <v>41021.958333333328</v>
      </c>
      <c r="U2293">
        <f t="shared" si="251"/>
        <v>34.189606481479132</v>
      </c>
    </row>
    <row r="2294" spans="1:21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9">
        <f t="shared" si="249"/>
        <v>40987.489305555551</v>
      </c>
      <c r="T2294" s="9">
        <f t="shared" si="250"/>
        <v>41017.489305555551</v>
      </c>
      <c r="U2294">
        <f t="shared" si="251"/>
        <v>30</v>
      </c>
    </row>
    <row r="2295" spans="1:21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9">
        <f t="shared" si="249"/>
        <v>41151.499988425923</v>
      </c>
      <c r="T2295" s="9">
        <f t="shared" si="250"/>
        <v>41176.957638888889</v>
      </c>
      <c r="U2295">
        <f t="shared" si="251"/>
        <v>25.45765046296583</v>
      </c>
    </row>
    <row r="2296" spans="1:21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9">
        <f t="shared" si="249"/>
        <v>41264.514814814815</v>
      </c>
      <c r="T2296" s="9">
        <f t="shared" si="250"/>
        <v>41294.514814814815</v>
      </c>
      <c r="U2296">
        <f t="shared" si="251"/>
        <v>30</v>
      </c>
    </row>
    <row r="2297" spans="1:21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9">
        <f t="shared" si="249"/>
        <v>41270.746018518512</v>
      </c>
      <c r="T2297" s="9">
        <f t="shared" si="250"/>
        <v>41300.746018518512</v>
      </c>
      <c r="U2297">
        <f t="shared" si="251"/>
        <v>30</v>
      </c>
    </row>
    <row r="2298" spans="1:21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9">
        <f t="shared" si="249"/>
        <v>40927.52344907407</v>
      </c>
      <c r="T2298" s="9">
        <f t="shared" si="250"/>
        <v>40962.52344907407</v>
      </c>
      <c r="U2298">
        <f t="shared" si="251"/>
        <v>35</v>
      </c>
    </row>
    <row r="2299" spans="1:21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9">
        <f t="shared" si="249"/>
        <v>40947.83390046296</v>
      </c>
      <c r="T2299" s="9">
        <f t="shared" si="250"/>
        <v>40981.957638888889</v>
      </c>
      <c r="U2299">
        <f t="shared" si="251"/>
        <v>34.123738425929332</v>
      </c>
    </row>
    <row r="2300" spans="1:21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9">
        <f t="shared" si="249"/>
        <v>41694.632326388884</v>
      </c>
      <c r="T2300" s="9">
        <f t="shared" si="250"/>
        <v>41724.59065972222</v>
      </c>
      <c r="U2300">
        <f t="shared" si="251"/>
        <v>29.958333333335759</v>
      </c>
    </row>
    <row r="2301" spans="1:21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9">
        <f t="shared" si="249"/>
        <v>40564.824178240735</v>
      </c>
      <c r="T2301" s="9">
        <f t="shared" si="250"/>
        <v>40579.824178240735</v>
      </c>
      <c r="U2301">
        <f t="shared" si="251"/>
        <v>15</v>
      </c>
    </row>
    <row r="2302" spans="1:21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9">
        <f t="shared" si="249"/>
        <v>41074.518703703703</v>
      </c>
      <c r="T2302" s="9">
        <f t="shared" si="250"/>
        <v>41088.518703703703</v>
      </c>
      <c r="U2302">
        <f t="shared" si="251"/>
        <v>14</v>
      </c>
    </row>
    <row r="2303" spans="1:21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41415.938611111109</v>
      </c>
      <c r="T2303" s="9">
        <f t="shared" si="250"/>
        <v>41445.938611111109</v>
      </c>
      <c r="U2303">
        <f t="shared" si="251"/>
        <v>30</v>
      </c>
    </row>
    <row r="2304" spans="1:21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41605.660115740735</v>
      </c>
      <c r="T2304" s="9">
        <f t="shared" si="250"/>
        <v>41639.083333333328</v>
      </c>
      <c r="U2304">
        <f t="shared" si="251"/>
        <v>33.423217592593573</v>
      </c>
    </row>
    <row r="2305" spans="1:21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40849.902731481481</v>
      </c>
      <c r="T2305" s="9">
        <f t="shared" si="250"/>
        <v>40889.944398148145</v>
      </c>
      <c r="U2305">
        <f t="shared" si="251"/>
        <v>40.041666666664241</v>
      </c>
    </row>
    <row r="2306" spans="1:21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40502.607534722221</v>
      </c>
      <c r="T2306" s="9">
        <f t="shared" si="250"/>
        <v>40543.999305555553</v>
      </c>
      <c r="U2306">
        <f t="shared" si="251"/>
        <v>41.391770833331975</v>
      </c>
    </row>
    <row r="2307" spans="1:21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>
        <f t="shared" ref="P2307:P2370" si="253">E2307/L2307</f>
        <v>109.10778443113773</v>
      </c>
      <c r="Q2307" t="str">
        <f t="shared" ref="Q2307:Q2370" si="254">LEFT(N2307,FIND("/",N2307,1)-1)</f>
        <v>music</v>
      </c>
      <c r="R2307" t="str">
        <f t="shared" ref="R2307:R2370" si="255">RIGHT(N2307,LEN(N2307)-(FIND("/",N2307,1)))</f>
        <v>indie rock</v>
      </c>
      <c r="S2307" s="9">
        <f t="shared" ref="S2307:S2370" si="256">(J2307/86400)+25569+(-5/24)</f>
        <v>41834.486944444441</v>
      </c>
      <c r="T2307" s="9">
        <f t="shared" ref="T2307:T2370" si="257">(I2307/86400)+25569+(-5/24)</f>
        <v>41859.541666666664</v>
      </c>
      <c r="U2307">
        <f t="shared" ref="U2307:U2370" si="258">T2307-S2307</f>
        <v>25.054722222223063</v>
      </c>
    </row>
    <row r="2308" spans="1:21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40947.959826388884</v>
      </c>
      <c r="T2308" s="9">
        <f t="shared" si="257"/>
        <v>40977.959826388884</v>
      </c>
      <c r="U2308">
        <f t="shared" si="258"/>
        <v>30</v>
      </c>
    </row>
    <row r="2309" spans="1:21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41004.594131944446</v>
      </c>
      <c r="T2309" s="9">
        <f t="shared" si="257"/>
        <v>41034.59407407407</v>
      </c>
      <c r="U2309">
        <f t="shared" si="258"/>
        <v>29.999942129623378</v>
      </c>
    </row>
    <row r="2310" spans="1:21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41851.754583333335</v>
      </c>
      <c r="T2310" s="9">
        <f t="shared" si="257"/>
        <v>41879.833333333328</v>
      </c>
      <c r="U2310">
        <f t="shared" si="258"/>
        <v>28.078749999993306</v>
      </c>
    </row>
    <row r="2311" spans="1:21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41307.779363425921</v>
      </c>
      <c r="T2311" s="9">
        <f t="shared" si="257"/>
        <v>41342.779363425921</v>
      </c>
      <c r="U2311">
        <f t="shared" si="258"/>
        <v>35</v>
      </c>
    </row>
    <row r="2312" spans="1:21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41324.585821759254</v>
      </c>
      <c r="T2312" s="9">
        <f t="shared" si="257"/>
        <v>41354.54415509259</v>
      </c>
      <c r="U2312">
        <f t="shared" si="258"/>
        <v>29.958333333335759</v>
      </c>
    </row>
    <row r="2313" spans="1:21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41735.796168981477</v>
      </c>
      <c r="T2313" s="9">
        <f t="shared" si="257"/>
        <v>41765.796168981477</v>
      </c>
      <c r="U2313">
        <f t="shared" si="258"/>
        <v>30</v>
      </c>
    </row>
    <row r="2314" spans="1:21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41716.424513888887</v>
      </c>
      <c r="T2314" s="9">
        <f t="shared" si="257"/>
        <v>41747.75</v>
      </c>
      <c r="U2314">
        <f t="shared" si="258"/>
        <v>31.325486111112696</v>
      </c>
    </row>
    <row r="2315" spans="1:21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41002.750300925924</v>
      </c>
      <c r="T2315" s="9">
        <f t="shared" si="257"/>
        <v>41032.750300925924</v>
      </c>
      <c r="U2315">
        <f t="shared" si="258"/>
        <v>30</v>
      </c>
    </row>
    <row r="2316" spans="1:21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41037.343252314815</v>
      </c>
      <c r="T2316" s="9">
        <f t="shared" si="257"/>
        <v>41067.343252314815</v>
      </c>
      <c r="U2316">
        <f t="shared" si="258"/>
        <v>30</v>
      </c>
    </row>
    <row r="2317" spans="1:21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41004.517858796295</v>
      </c>
      <c r="T2317" s="9">
        <f t="shared" si="257"/>
        <v>41034.517858796295</v>
      </c>
      <c r="U2317">
        <f t="shared" si="258"/>
        <v>30</v>
      </c>
    </row>
    <row r="2318" spans="1:21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40079.516782407409</v>
      </c>
      <c r="T2318" s="9">
        <f t="shared" si="257"/>
        <v>40156.558333333327</v>
      </c>
      <c r="U2318">
        <f t="shared" si="258"/>
        <v>77.041550925918273</v>
      </c>
    </row>
    <row r="2319" spans="1:21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40192.33390046296</v>
      </c>
      <c r="T2319" s="9">
        <f t="shared" si="257"/>
        <v>40224</v>
      </c>
      <c r="U2319">
        <f t="shared" si="258"/>
        <v>31.666099537040282</v>
      </c>
    </row>
    <row r="2320" spans="1:21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40050.435347222221</v>
      </c>
      <c r="T2320" s="9">
        <f t="shared" si="257"/>
        <v>40081.957638888889</v>
      </c>
      <c r="U2320">
        <f t="shared" si="258"/>
        <v>31.522291666668025</v>
      </c>
    </row>
    <row r="2321" spans="1:21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41592.873668981476</v>
      </c>
      <c r="T2321" s="9">
        <f t="shared" si="257"/>
        <v>41622.873668981476</v>
      </c>
      <c r="U2321">
        <f t="shared" si="258"/>
        <v>30</v>
      </c>
    </row>
    <row r="2322" spans="1:21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41696.608796296292</v>
      </c>
      <c r="T2322" s="9">
        <f t="shared" si="257"/>
        <v>41731.567129629628</v>
      </c>
      <c r="U2322">
        <f t="shared" si="258"/>
        <v>34.958333333335759</v>
      </c>
    </row>
    <row r="2323" spans="1:21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42799.052094907405</v>
      </c>
      <c r="T2323" s="9">
        <f t="shared" si="257"/>
        <v>42829.010428240734</v>
      </c>
      <c r="U2323">
        <f t="shared" si="258"/>
        <v>29.958333333328483</v>
      </c>
    </row>
    <row r="2324" spans="1:21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42804.6871412037</v>
      </c>
      <c r="T2324" s="9">
        <f t="shared" si="257"/>
        <v>42834.645474537036</v>
      </c>
      <c r="U2324">
        <f t="shared" si="258"/>
        <v>29.958333333335759</v>
      </c>
    </row>
    <row r="2325" spans="1:21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42807.546840277777</v>
      </c>
      <c r="T2325" s="9">
        <f t="shared" si="257"/>
        <v>42814.546840277777</v>
      </c>
      <c r="U2325">
        <f t="shared" si="258"/>
        <v>7</v>
      </c>
    </row>
    <row r="2326" spans="1:21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42790.67690972222</v>
      </c>
      <c r="T2326" s="9">
        <f t="shared" si="257"/>
        <v>42820.635243055549</v>
      </c>
      <c r="U2326">
        <f t="shared" si="258"/>
        <v>29.958333333328483</v>
      </c>
    </row>
    <row r="2327" spans="1:21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42793.814016203702</v>
      </c>
      <c r="T2327" s="9">
        <f t="shared" si="257"/>
        <v>42823.772349537037</v>
      </c>
      <c r="U2327">
        <f t="shared" si="258"/>
        <v>29.958333333335759</v>
      </c>
    </row>
    <row r="2328" spans="1:21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42803.825787037036</v>
      </c>
      <c r="T2328" s="9">
        <f t="shared" si="257"/>
        <v>42855.499999999993</v>
      </c>
      <c r="U2328">
        <f t="shared" si="258"/>
        <v>51.674212962956517</v>
      </c>
    </row>
    <row r="2329" spans="1:21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41842.708796296291</v>
      </c>
      <c r="T2329" s="9">
        <f t="shared" si="257"/>
        <v>41877.708796296291</v>
      </c>
      <c r="U2329">
        <f t="shared" si="258"/>
        <v>35</v>
      </c>
    </row>
    <row r="2330" spans="1:21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42139.573344907403</v>
      </c>
      <c r="T2330" s="9">
        <f t="shared" si="257"/>
        <v>42169.573344907403</v>
      </c>
      <c r="U2330">
        <f t="shared" si="258"/>
        <v>30</v>
      </c>
    </row>
    <row r="2331" spans="1:21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41807.416041666664</v>
      </c>
      <c r="T2331" s="9">
        <f t="shared" si="257"/>
        <v>41837.416041666664</v>
      </c>
      <c r="U2331">
        <f t="shared" si="258"/>
        <v>30</v>
      </c>
    </row>
    <row r="2332" spans="1:21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42332.691469907404</v>
      </c>
      <c r="T2332" s="9">
        <f t="shared" si="257"/>
        <v>42362.791666666664</v>
      </c>
      <c r="U2332">
        <f t="shared" si="258"/>
        <v>30.100196759260143</v>
      </c>
    </row>
    <row r="2333" spans="1:21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41838.797337962962</v>
      </c>
      <c r="T2333" s="9">
        <f t="shared" si="257"/>
        <v>41868.797337962962</v>
      </c>
      <c r="U2333">
        <f t="shared" si="258"/>
        <v>30</v>
      </c>
    </row>
    <row r="2334" spans="1:21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42011.419803240737</v>
      </c>
      <c r="T2334" s="9">
        <f t="shared" si="257"/>
        <v>42041.419803240737</v>
      </c>
      <c r="U2334">
        <f t="shared" si="258"/>
        <v>30</v>
      </c>
    </row>
    <row r="2335" spans="1:21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41767.442013888889</v>
      </c>
      <c r="T2335" s="9">
        <f t="shared" si="257"/>
        <v>41788.534722222219</v>
      </c>
      <c r="U2335">
        <f t="shared" si="258"/>
        <v>21.092708333329938</v>
      </c>
    </row>
    <row r="2336" spans="1:21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41918.461782407401</v>
      </c>
      <c r="T2336" s="9">
        <f t="shared" si="257"/>
        <v>41948.523611111108</v>
      </c>
      <c r="U2336">
        <f t="shared" si="258"/>
        <v>30.061828703706851</v>
      </c>
    </row>
    <row r="2337" spans="1:21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41771.363923611112</v>
      </c>
      <c r="T2337" s="9">
        <f t="shared" si="257"/>
        <v>41801.363923611112</v>
      </c>
      <c r="U2337">
        <f t="shared" si="258"/>
        <v>30</v>
      </c>
    </row>
    <row r="2338" spans="1:21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41666.716377314813</v>
      </c>
      <c r="T2338" s="9">
        <f t="shared" si="257"/>
        <v>41706.716377314813</v>
      </c>
      <c r="U2338">
        <f t="shared" si="258"/>
        <v>40</v>
      </c>
    </row>
    <row r="2339" spans="1:21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41786.432210648149</v>
      </c>
      <c r="T2339" s="9">
        <f t="shared" si="257"/>
        <v>41816.432210648149</v>
      </c>
      <c r="U2339">
        <f t="shared" si="258"/>
        <v>30</v>
      </c>
    </row>
    <row r="2340" spans="1:21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41789.688472222224</v>
      </c>
      <c r="T2340" s="9">
        <f t="shared" si="257"/>
        <v>41819.688472222224</v>
      </c>
      <c r="U2340">
        <f t="shared" si="258"/>
        <v>30</v>
      </c>
    </row>
    <row r="2341" spans="1:21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42692.591539351844</v>
      </c>
      <c r="T2341" s="9">
        <f t="shared" si="257"/>
        <v>42723.124305555553</v>
      </c>
      <c r="U2341">
        <f t="shared" si="258"/>
        <v>30.532766203708888</v>
      </c>
    </row>
    <row r="2342" spans="1:21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42643.434467592589</v>
      </c>
      <c r="T2342" s="9">
        <f t="shared" si="257"/>
        <v>42673.434467592589</v>
      </c>
      <c r="U2342">
        <f t="shared" si="258"/>
        <v>30</v>
      </c>
    </row>
    <row r="2343" spans="1:21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42167.605370370373</v>
      </c>
      <c r="T2343" s="9">
        <f t="shared" si="257"/>
        <v>42197.605370370373</v>
      </c>
      <c r="U2343">
        <f t="shared" si="258"/>
        <v>30</v>
      </c>
    </row>
    <row r="2344" spans="1:21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41897.49386574074</v>
      </c>
      <c r="T2344" s="9">
        <f t="shared" si="257"/>
        <v>41918</v>
      </c>
      <c r="U2344">
        <f t="shared" si="258"/>
        <v>20.506134259259852</v>
      </c>
    </row>
    <row r="2345" spans="1:21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42327.616956018515</v>
      </c>
      <c r="T2345" s="9">
        <f t="shared" si="257"/>
        <v>42377.615972222215</v>
      </c>
      <c r="U2345">
        <f t="shared" si="258"/>
        <v>49.999016203699284</v>
      </c>
    </row>
    <row r="2346" spans="1:21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42515.519317129627</v>
      </c>
      <c r="T2346" s="9">
        <f t="shared" si="257"/>
        <v>42545.519317129627</v>
      </c>
      <c r="U2346">
        <f t="shared" si="258"/>
        <v>30</v>
      </c>
    </row>
    <row r="2347" spans="1:21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9">
        <f t="shared" si="256"/>
        <v>42059.79347222222</v>
      </c>
      <c r="T2347" s="9">
        <f t="shared" si="257"/>
        <v>42094.777083333327</v>
      </c>
      <c r="U2347">
        <f t="shared" si="258"/>
        <v>34.983611111107166</v>
      </c>
    </row>
    <row r="2348" spans="1:21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42615.590636574074</v>
      </c>
      <c r="T2348" s="9">
        <f t="shared" si="257"/>
        <v>42660.590636574074</v>
      </c>
      <c r="U2348">
        <f t="shared" si="258"/>
        <v>45</v>
      </c>
    </row>
    <row r="2349" spans="1:21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42577.39902777777</v>
      </c>
      <c r="T2349" s="9">
        <f t="shared" si="257"/>
        <v>42607.39902777777</v>
      </c>
      <c r="U2349">
        <f t="shared" si="258"/>
        <v>30</v>
      </c>
    </row>
    <row r="2350" spans="1:21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42360.723819444444</v>
      </c>
      <c r="T2350" s="9">
        <f t="shared" si="257"/>
        <v>42420.723819444444</v>
      </c>
      <c r="U2350">
        <f t="shared" si="258"/>
        <v>60</v>
      </c>
    </row>
    <row r="2351" spans="1:21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42198.567453703705</v>
      </c>
      <c r="T2351" s="9">
        <f t="shared" si="257"/>
        <v>42227.567453703705</v>
      </c>
      <c r="U2351">
        <f t="shared" si="258"/>
        <v>29</v>
      </c>
    </row>
    <row r="2352" spans="1:21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42708.633912037032</v>
      </c>
      <c r="T2352" s="9">
        <f t="shared" si="257"/>
        <v>42738.633912037032</v>
      </c>
      <c r="U2352">
        <f t="shared" si="258"/>
        <v>30</v>
      </c>
    </row>
    <row r="2353" spans="1:21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9">
        <f t="shared" si="256"/>
        <v>42093.892812500002</v>
      </c>
      <c r="T2353" s="9">
        <f t="shared" si="257"/>
        <v>42123.892812500002</v>
      </c>
      <c r="U2353">
        <f t="shared" si="258"/>
        <v>30</v>
      </c>
    </row>
    <row r="2354" spans="1:21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42101.425370370365</v>
      </c>
      <c r="T2354" s="9">
        <f t="shared" si="257"/>
        <v>42161.425370370365</v>
      </c>
      <c r="U2354">
        <f t="shared" si="258"/>
        <v>60</v>
      </c>
    </row>
    <row r="2355" spans="1:21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42103.467847222222</v>
      </c>
      <c r="T2355" s="9">
        <f t="shared" si="257"/>
        <v>42115.467847222222</v>
      </c>
      <c r="U2355">
        <f t="shared" si="258"/>
        <v>12</v>
      </c>
    </row>
    <row r="2356" spans="1:21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41954.51458333333</v>
      </c>
      <c r="T2356" s="9">
        <f t="shared" si="257"/>
        <v>42014.51458333333</v>
      </c>
      <c r="U2356">
        <f t="shared" si="258"/>
        <v>60</v>
      </c>
    </row>
    <row r="2357" spans="1:21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42096.709907407407</v>
      </c>
      <c r="T2357" s="9">
        <f t="shared" si="257"/>
        <v>42126.709907407407</v>
      </c>
      <c r="U2357">
        <f t="shared" si="258"/>
        <v>30</v>
      </c>
    </row>
    <row r="2358" spans="1:21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42130.575277777774</v>
      </c>
      <c r="T2358" s="9">
        <f t="shared" si="257"/>
        <v>42160.575277777774</v>
      </c>
      <c r="U2358">
        <f t="shared" si="258"/>
        <v>30</v>
      </c>
    </row>
    <row r="2359" spans="1:21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42264.411782407406</v>
      </c>
      <c r="T2359" s="9">
        <f t="shared" si="257"/>
        <v>42294.411782407406</v>
      </c>
      <c r="U2359">
        <f t="shared" si="258"/>
        <v>30</v>
      </c>
    </row>
    <row r="2360" spans="1:21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41978.722638888888</v>
      </c>
      <c r="T2360" s="9">
        <f t="shared" si="257"/>
        <v>42034.818749999999</v>
      </c>
      <c r="U2360">
        <f t="shared" si="258"/>
        <v>56.096111111110076</v>
      </c>
    </row>
    <row r="2361" spans="1:21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42159.441249999996</v>
      </c>
      <c r="T2361" s="9">
        <f t="shared" si="257"/>
        <v>42219.441249999996</v>
      </c>
      <c r="U2361">
        <f t="shared" si="258"/>
        <v>60</v>
      </c>
    </row>
    <row r="2362" spans="1:21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42377.498611111114</v>
      </c>
      <c r="T2362" s="9">
        <f t="shared" si="257"/>
        <v>42407.498611111114</v>
      </c>
      <c r="U2362">
        <f t="shared" si="258"/>
        <v>30</v>
      </c>
    </row>
    <row r="2363" spans="1:21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42466.650555555556</v>
      </c>
      <c r="T2363" s="9">
        <f t="shared" si="257"/>
        <v>42490.708333333336</v>
      </c>
      <c r="U2363">
        <f t="shared" si="258"/>
        <v>24.057777777779847</v>
      </c>
    </row>
    <row r="2364" spans="1:21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41954.47997685185</v>
      </c>
      <c r="T2364" s="9">
        <f t="shared" si="257"/>
        <v>41984.47997685185</v>
      </c>
      <c r="U2364">
        <f t="shared" si="258"/>
        <v>30</v>
      </c>
    </row>
    <row r="2365" spans="1:21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9">
        <f t="shared" si="256"/>
        <v>42321.803240740737</v>
      </c>
      <c r="T2365" s="9">
        <f t="shared" si="257"/>
        <v>42366.803240740737</v>
      </c>
      <c r="U2365">
        <f t="shared" si="258"/>
        <v>45</v>
      </c>
    </row>
    <row r="2366" spans="1:21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42248.726342592585</v>
      </c>
      <c r="T2366" s="9">
        <f t="shared" si="257"/>
        <v>42303.726342592585</v>
      </c>
      <c r="U2366">
        <f t="shared" si="258"/>
        <v>55</v>
      </c>
    </row>
    <row r="2367" spans="1:21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42346.528067129628</v>
      </c>
      <c r="T2367" s="9">
        <f t="shared" si="257"/>
        <v>42386.749999999993</v>
      </c>
      <c r="U2367">
        <f t="shared" si="258"/>
        <v>40.221932870364981</v>
      </c>
    </row>
    <row r="2368" spans="1:21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42268.323298611103</v>
      </c>
      <c r="T2368" s="9">
        <f t="shared" si="257"/>
        <v>42298.323298611103</v>
      </c>
      <c r="U2368">
        <f t="shared" si="258"/>
        <v>30</v>
      </c>
    </row>
    <row r="2369" spans="1:21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42425.761759259258</v>
      </c>
      <c r="T2369" s="9">
        <f t="shared" si="257"/>
        <v>42485.720092592594</v>
      </c>
      <c r="U2369">
        <f t="shared" si="258"/>
        <v>59.958333333335759</v>
      </c>
    </row>
    <row r="2370" spans="1:21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42063.513483796291</v>
      </c>
      <c r="T2370" s="9">
        <f t="shared" si="257"/>
        <v>42108.471817129626</v>
      </c>
      <c r="U2370">
        <f t="shared" si="258"/>
        <v>44.958333333335759</v>
      </c>
    </row>
    <row r="2371" spans="1:21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t="e">
        <f t="shared" ref="P2371:P2434" si="260">E2371/L2371</f>
        <v>#DIV/0!</v>
      </c>
      <c r="Q2371" t="str">
        <f t="shared" ref="Q2371:Q2434" si="261">LEFT(N2371,FIND("/",N2371,1)-1)</f>
        <v>technology</v>
      </c>
      <c r="R2371" t="str">
        <f t="shared" ref="R2371:R2434" si="262">RIGHT(N2371,LEN(N2371)-(FIND("/",N2371,1)))</f>
        <v>web</v>
      </c>
      <c r="S2371" s="9">
        <f t="shared" ref="S2371:S2434" si="263">(J2371/86400)+25569+(-5/24)</f>
        <v>42380.60429398148</v>
      </c>
      <c r="T2371" s="9">
        <f t="shared" ref="T2371:T2434" si="264">(I2371/86400)+25569+(-5/24)</f>
        <v>42410.60429398148</v>
      </c>
      <c r="U2371">
        <f t="shared" ref="U2371:U2434" si="265">T2371-S2371</f>
        <v>30</v>
      </c>
    </row>
    <row r="2372" spans="1:21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41960.980798611105</v>
      </c>
      <c r="T2372" s="9">
        <f t="shared" si="264"/>
        <v>41990.980798611105</v>
      </c>
      <c r="U2372">
        <f t="shared" si="265"/>
        <v>30</v>
      </c>
    </row>
    <row r="2373" spans="1:21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42150.569398148145</v>
      </c>
      <c r="T2373" s="9">
        <f t="shared" si="264"/>
        <v>42180.569398148145</v>
      </c>
      <c r="U2373">
        <f t="shared" si="265"/>
        <v>30</v>
      </c>
    </row>
    <row r="2374" spans="1:21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42087.860775462956</v>
      </c>
      <c r="T2374" s="9">
        <f t="shared" si="264"/>
        <v>42117.860775462956</v>
      </c>
      <c r="U2374">
        <f t="shared" si="265"/>
        <v>30</v>
      </c>
    </row>
    <row r="2375" spans="1:21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42215.453981481478</v>
      </c>
      <c r="T2375" s="9">
        <f t="shared" si="264"/>
        <v>42245.453981481478</v>
      </c>
      <c r="U2375">
        <f t="shared" si="265"/>
        <v>30</v>
      </c>
    </row>
    <row r="2376" spans="1:21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42017.634953703702</v>
      </c>
      <c r="T2376" s="9">
        <f t="shared" si="264"/>
        <v>42047.634953703702</v>
      </c>
      <c r="U2376">
        <f t="shared" si="265"/>
        <v>30</v>
      </c>
    </row>
    <row r="2377" spans="1:21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42592.627743055556</v>
      </c>
      <c r="T2377" s="9">
        <f t="shared" si="264"/>
        <v>42622.627743055556</v>
      </c>
      <c r="U2377">
        <f t="shared" si="265"/>
        <v>30</v>
      </c>
    </row>
    <row r="2378" spans="1:21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42318.717199074068</v>
      </c>
      <c r="T2378" s="9">
        <f t="shared" si="264"/>
        <v>42348.717199074068</v>
      </c>
      <c r="U2378">
        <f t="shared" si="265"/>
        <v>30</v>
      </c>
    </row>
    <row r="2379" spans="1:21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42669.661840277775</v>
      </c>
      <c r="T2379" s="9">
        <f t="shared" si="264"/>
        <v>42699.703506944446</v>
      </c>
      <c r="U2379">
        <f t="shared" si="265"/>
        <v>30.041666666671517</v>
      </c>
    </row>
    <row r="2380" spans="1:21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9">
        <f t="shared" si="263"/>
        <v>42212.804745370369</v>
      </c>
      <c r="T2380" s="9">
        <f t="shared" si="264"/>
        <v>42241.804745370369</v>
      </c>
      <c r="U2380">
        <f t="shared" si="265"/>
        <v>29</v>
      </c>
    </row>
    <row r="2381" spans="1:21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9">
        <f t="shared" si="263"/>
        <v>42236.808055555557</v>
      </c>
      <c r="T2381" s="9">
        <f t="shared" si="264"/>
        <v>42281.808055555557</v>
      </c>
      <c r="U2381">
        <f t="shared" si="265"/>
        <v>45</v>
      </c>
    </row>
    <row r="2382" spans="1:21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42248.584976851846</v>
      </c>
      <c r="T2382" s="9">
        <f t="shared" si="264"/>
        <v>42278.584976851846</v>
      </c>
      <c r="U2382">
        <f t="shared" si="265"/>
        <v>30</v>
      </c>
    </row>
    <row r="2383" spans="1:21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42074.727407407401</v>
      </c>
      <c r="T2383" s="9">
        <f t="shared" si="264"/>
        <v>42104.727407407401</v>
      </c>
      <c r="U2383">
        <f t="shared" si="265"/>
        <v>30</v>
      </c>
    </row>
    <row r="2384" spans="1:21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42194.979201388887</v>
      </c>
      <c r="T2384" s="9">
        <f t="shared" si="264"/>
        <v>42219.979201388887</v>
      </c>
      <c r="U2384">
        <f t="shared" si="265"/>
        <v>25</v>
      </c>
    </row>
    <row r="2385" spans="1:21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42026.848460648143</v>
      </c>
      <c r="T2385" s="9">
        <f t="shared" si="264"/>
        <v>42056.848460648143</v>
      </c>
      <c r="U2385">
        <f t="shared" si="265"/>
        <v>30</v>
      </c>
    </row>
    <row r="2386" spans="1:21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41926.859293981477</v>
      </c>
      <c r="T2386" s="9">
        <f t="shared" si="264"/>
        <v>41956.900960648149</v>
      </c>
      <c r="U2386">
        <f t="shared" si="265"/>
        <v>30.041666666671517</v>
      </c>
    </row>
    <row r="2387" spans="1:21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42191.493425925924</v>
      </c>
      <c r="T2387" s="9">
        <f t="shared" si="264"/>
        <v>42221.493425925924</v>
      </c>
      <c r="U2387">
        <f t="shared" si="265"/>
        <v>30</v>
      </c>
    </row>
    <row r="2388" spans="1:21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41954.629907407405</v>
      </c>
      <c r="T2388" s="9">
        <f t="shared" si="264"/>
        <v>42014.629907407405</v>
      </c>
      <c r="U2388">
        <f t="shared" si="265"/>
        <v>60</v>
      </c>
    </row>
    <row r="2389" spans="1:21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42528.418287037035</v>
      </c>
      <c r="T2389" s="9">
        <f t="shared" si="264"/>
        <v>42573.418287037035</v>
      </c>
      <c r="U2389">
        <f t="shared" si="265"/>
        <v>45</v>
      </c>
    </row>
    <row r="2390" spans="1:21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41989.645358796297</v>
      </c>
      <c r="T2390" s="9">
        <f t="shared" si="264"/>
        <v>42019.603472222218</v>
      </c>
      <c r="U2390">
        <f t="shared" si="265"/>
        <v>29.958113425920601</v>
      </c>
    </row>
    <row r="2391" spans="1:21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42179.445046296292</v>
      </c>
      <c r="T2391" s="9">
        <f t="shared" si="264"/>
        <v>42210.707638888889</v>
      </c>
      <c r="U2391">
        <f t="shared" si="265"/>
        <v>31.262592592596775</v>
      </c>
    </row>
    <row r="2392" spans="1:21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41968.053981481477</v>
      </c>
      <c r="T2392" s="9">
        <f t="shared" si="264"/>
        <v>42008.053981481477</v>
      </c>
      <c r="U2392">
        <f t="shared" si="265"/>
        <v>40</v>
      </c>
    </row>
    <row r="2393" spans="1:21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42064.586157407401</v>
      </c>
      <c r="T2393" s="9">
        <f t="shared" si="264"/>
        <v>42094.544490740744</v>
      </c>
      <c r="U2393">
        <f t="shared" si="265"/>
        <v>29.958333333343035</v>
      </c>
    </row>
    <row r="2394" spans="1:21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9">
        <f t="shared" si="263"/>
        <v>42275.912303240737</v>
      </c>
      <c r="T2394" s="9">
        <f t="shared" si="264"/>
        <v>42305.912303240737</v>
      </c>
      <c r="U2394">
        <f t="shared" si="265"/>
        <v>30</v>
      </c>
    </row>
    <row r="2395" spans="1:21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42194.440011574072</v>
      </c>
      <c r="T2395" s="9">
        <f t="shared" si="264"/>
        <v>42224.440011574072</v>
      </c>
      <c r="U2395">
        <f t="shared" si="265"/>
        <v>30</v>
      </c>
    </row>
    <row r="2396" spans="1:21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42031.15385416666</v>
      </c>
      <c r="T2396" s="9">
        <f t="shared" si="264"/>
        <v>42061.15385416666</v>
      </c>
      <c r="U2396">
        <f t="shared" si="265"/>
        <v>30</v>
      </c>
    </row>
    <row r="2397" spans="1:21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9">
        <f t="shared" si="263"/>
        <v>42716.913043981483</v>
      </c>
      <c r="T2397" s="9">
        <f t="shared" si="264"/>
        <v>42745.164583333331</v>
      </c>
      <c r="U2397">
        <f t="shared" si="265"/>
        <v>28.251539351847896</v>
      </c>
    </row>
    <row r="2398" spans="1:21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42262.640717592592</v>
      </c>
      <c r="T2398" s="9">
        <f t="shared" si="264"/>
        <v>42292.640717592592</v>
      </c>
      <c r="U2398">
        <f t="shared" si="265"/>
        <v>30</v>
      </c>
    </row>
    <row r="2399" spans="1:21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41976.676574074074</v>
      </c>
      <c r="T2399" s="9">
        <f t="shared" si="264"/>
        <v>42006.676574074074</v>
      </c>
      <c r="U2399">
        <f t="shared" si="265"/>
        <v>30</v>
      </c>
    </row>
    <row r="2400" spans="1:21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42157.708148148151</v>
      </c>
      <c r="T2400" s="9">
        <f t="shared" si="264"/>
        <v>42187.708148148151</v>
      </c>
      <c r="U2400">
        <f t="shared" si="265"/>
        <v>30</v>
      </c>
    </row>
    <row r="2401" spans="1:21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41956.644745370366</v>
      </c>
      <c r="T2401" s="9">
        <f t="shared" si="264"/>
        <v>41991.644745370366</v>
      </c>
      <c r="U2401">
        <f t="shared" si="265"/>
        <v>35</v>
      </c>
    </row>
    <row r="2402" spans="1:21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42444.059768518513</v>
      </c>
      <c r="T2402" s="9">
        <f t="shared" si="264"/>
        <v>42474.059768518513</v>
      </c>
      <c r="U2402">
        <f t="shared" si="265"/>
        <v>30</v>
      </c>
    </row>
    <row r="2403" spans="1:21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42374.614537037036</v>
      </c>
      <c r="T2403" s="9">
        <f t="shared" si="264"/>
        <v>42434.614537037036</v>
      </c>
      <c r="U2403">
        <f t="shared" si="265"/>
        <v>60</v>
      </c>
    </row>
    <row r="2404" spans="1:21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42107.47142361111</v>
      </c>
      <c r="T2404" s="9">
        <f t="shared" si="264"/>
        <v>42137.47142361111</v>
      </c>
      <c r="U2404">
        <f t="shared" si="265"/>
        <v>30</v>
      </c>
    </row>
    <row r="2405" spans="1:21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42399.67428240741</v>
      </c>
      <c r="T2405" s="9">
        <f t="shared" si="264"/>
        <v>42459.632615740738</v>
      </c>
      <c r="U2405">
        <f t="shared" si="265"/>
        <v>59.958333333328483</v>
      </c>
    </row>
    <row r="2406" spans="1:21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42341.831099537034</v>
      </c>
      <c r="T2406" s="9">
        <f t="shared" si="264"/>
        <v>42371.831099537034</v>
      </c>
      <c r="U2406">
        <f t="shared" si="265"/>
        <v>30</v>
      </c>
    </row>
    <row r="2407" spans="1:21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42595.377025462956</v>
      </c>
      <c r="T2407" s="9">
        <f t="shared" si="264"/>
        <v>42616.377025462956</v>
      </c>
      <c r="U2407">
        <f t="shared" si="265"/>
        <v>21</v>
      </c>
    </row>
    <row r="2408" spans="1:21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41982.902662037035</v>
      </c>
      <c r="T2408" s="9">
        <f t="shared" si="264"/>
        <v>42022.902662037035</v>
      </c>
      <c r="U2408">
        <f t="shared" si="265"/>
        <v>40</v>
      </c>
    </row>
    <row r="2409" spans="1:21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42082.367222222216</v>
      </c>
      <c r="T2409" s="9">
        <f t="shared" si="264"/>
        <v>42105.041666666664</v>
      </c>
      <c r="U2409">
        <f t="shared" si="265"/>
        <v>22.674444444448454</v>
      </c>
    </row>
    <row r="2410" spans="1:21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41918.93237268518</v>
      </c>
      <c r="T2410" s="9">
        <f t="shared" si="264"/>
        <v>41948.974039351851</v>
      </c>
      <c r="U2410">
        <f t="shared" si="265"/>
        <v>30.041666666671517</v>
      </c>
    </row>
    <row r="2411" spans="1:21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42204.667534722219</v>
      </c>
      <c r="T2411" s="9">
        <f t="shared" si="264"/>
        <v>42234.667534722219</v>
      </c>
      <c r="U2411">
        <f t="shared" si="265"/>
        <v>30</v>
      </c>
    </row>
    <row r="2412" spans="1:21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42224.199942129628</v>
      </c>
      <c r="T2412" s="9">
        <f t="shared" si="264"/>
        <v>42254.199942129628</v>
      </c>
      <c r="U2412">
        <f t="shared" si="265"/>
        <v>30</v>
      </c>
    </row>
    <row r="2413" spans="1:21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42211.524097222216</v>
      </c>
      <c r="T2413" s="9">
        <f t="shared" si="264"/>
        <v>42241.524097222216</v>
      </c>
      <c r="U2413">
        <f t="shared" si="265"/>
        <v>30</v>
      </c>
    </row>
    <row r="2414" spans="1:21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42655.528622685182</v>
      </c>
      <c r="T2414" s="9">
        <f t="shared" si="264"/>
        <v>42700.570289351854</v>
      </c>
      <c r="U2414">
        <f t="shared" si="265"/>
        <v>45.041666666671517</v>
      </c>
    </row>
    <row r="2415" spans="1:21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41759.901412037034</v>
      </c>
      <c r="T2415" s="9">
        <f t="shared" si="264"/>
        <v>41790.770833333328</v>
      </c>
      <c r="U2415">
        <f t="shared" si="265"/>
        <v>30.869421296294604</v>
      </c>
    </row>
    <row r="2416" spans="1:21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42198.486805555549</v>
      </c>
      <c r="T2416" s="9">
        <f t="shared" si="264"/>
        <v>42237.957638888889</v>
      </c>
      <c r="U2416">
        <f t="shared" si="265"/>
        <v>39.470833333340124</v>
      </c>
    </row>
    <row r="2417" spans="1:21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42536.654467592591</v>
      </c>
      <c r="T2417" s="9">
        <f t="shared" si="264"/>
        <v>42566.654467592591</v>
      </c>
      <c r="U2417">
        <f t="shared" si="265"/>
        <v>30</v>
      </c>
    </row>
    <row r="2418" spans="1:21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42019.529432870368</v>
      </c>
      <c r="T2418" s="9">
        <f t="shared" si="264"/>
        <v>42077.416666666664</v>
      </c>
      <c r="U2418">
        <f t="shared" si="265"/>
        <v>57.887233796296641</v>
      </c>
    </row>
    <row r="2419" spans="1:21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41831.675775462958</v>
      </c>
      <c r="T2419" s="9">
        <f t="shared" si="264"/>
        <v>41861.675775462958</v>
      </c>
      <c r="U2419">
        <f t="shared" si="265"/>
        <v>30</v>
      </c>
    </row>
    <row r="2420" spans="1:21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42027.648657407401</v>
      </c>
      <c r="T2420" s="9">
        <f t="shared" si="264"/>
        <v>42087.606990740744</v>
      </c>
      <c r="U2420">
        <f t="shared" si="265"/>
        <v>59.958333333343035</v>
      </c>
    </row>
    <row r="2421" spans="1:21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41993.529965277776</v>
      </c>
      <c r="T2421" s="9">
        <f t="shared" si="264"/>
        <v>42053.529965277776</v>
      </c>
      <c r="U2421">
        <f t="shared" si="265"/>
        <v>60</v>
      </c>
    </row>
    <row r="2422" spans="1:21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41892.820543981477</v>
      </c>
      <c r="T2422" s="9">
        <f t="shared" si="264"/>
        <v>41952.862210648142</v>
      </c>
      <c r="U2422">
        <f t="shared" si="265"/>
        <v>60.041666666664241</v>
      </c>
    </row>
    <row r="2423" spans="1:21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42026.479120370372</v>
      </c>
      <c r="T2423" s="9">
        <f t="shared" si="264"/>
        <v>42056.479120370372</v>
      </c>
      <c r="U2423">
        <f t="shared" si="265"/>
        <v>30</v>
      </c>
    </row>
    <row r="2424" spans="1:21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42044.516620370363</v>
      </c>
      <c r="T2424" s="9">
        <f t="shared" si="264"/>
        <v>42074.474953703706</v>
      </c>
      <c r="U2424">
        <f t="shared" si="265"/>
        <v>29.958333333343035</v>
      </c>
    </row>
    <row r="2425" spans="1:21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41974.496412037035</v>
      </c>
      <c r="T2425" s="9">
        <f t="shared" si="264"/>
        <v>42004.496412037035</v>
      </c>
      <c r="U2425">
        <f t="shared" si="265"/>
        <v>30</v>
      </c>
    </row>
    <row r="2426" spans="1:21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41909.684120370366</v>
      </c>
      <c r="T2426" s="9">
        <f t="shared" si="264"/>
        <v>41939.684120370366</v>
      </c>
      <c r="U2426">
        <f t="shared" si="265"/>
        <v>30</v>
      </c>
    </row>
    <row r="2427" spans="1:21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42502.705428240741</v>
      </c>
      <c r="T2427" s="9">
        <f t="shared" si="264"/>
        <v>42517.711111111108</v>
      </c>
      <c r="U2427">
        <f t="shared" si="265"/>
        <v>15.005682870367309</v>
      </c>
    </row>
    <row r="2428" spans="1:21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42163.961712962962</v>
      </c>
      <c r="T2428" s="9">
        <f t="shared" si="264"/>
        <v>42223.961712962962</v>
      </c>
      <c r="U2428">
        <f t="shared" si="265"/>
        <v>60</v>
      </c>
    </row>
    <row r="2429" spans="1:21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42412.110335648147</v>
      </c>
      <c r="T2429" s="9">
        <f t="shared" si="264"/>
        <v>42452.068668981483</v>
      </c>
      <c r="U2429">
        <f t="shared" si="265"/>
        <v>39.958333333335759</v>
      </c>
    </row>
    <row r="2430" spans="1:21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42045.575821759259</v>
      </c>
      <c r="T2430" s="9">
        <f t="shared" si="264"/>
        <v>42075.534155092588</v>
      </c>
      <c r="U2430">
        <f t="shared" si="265"/>
        <v>29.958333333328483</v>
      </c>
    </row>
    <row r="2431" spans="1:21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42734.670902777776</v>
      </c>
      <c r="T2431" s="9">
        <f t="shared" si="264"/>
        <v>42771.488888888889</v>
      </c>
      <c r="U2431">
        <f t="shared" si="265"/>
        <v>36.817986111112987</v>
      </c>
    </row>
    <row r="2432" spans="1:21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42381.922499999993</v>
      </c>
      <c r="T2432" s="9">
        <f t="shared" si="264"/>
        <v>42411.922499999993</v>
      </c>
      <c r="U2432">
        <f t="shared" si="265"/>
        <v>30</v>
      </c>
    </row>
    <row r="2433" spans="1:21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42488.891354166662</v>
      </c>
      <c r="T2433" s="9">
        <f t="shared" si="264"/>
        <v>42548.891354166662</v>
      </c>
      <c r="U2433">
        <f t="shared" si="265"/>
        <v>60</v>
      </c>
    </row>
    <row r="2434" spans="1:21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42041.010381944441</v>
      </c>
      <c r="T2434" s="9">
        <f t="shared" si="264"/>
        <v>42071.010381944441</v>
      </c>
      <c r="U2434">
        <f t="shared" si="265"/>
        <v>30</v>
      </c>
    </row>
    <row r="2435" spans="1:21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t="e">
        <f t="shared" ref="P2435:P2498" si="267">E2435/L2435</f>
        <v>#DIV/0!</v>
      </c>
      <c r="Q2435" t="str">
        <f t="shared" ref="Q2435:Q2498" si="268">LEFT(N2435,FIND("/",N2435,1)-1)</f>
        <v>food</v>
      </c>
      <c r="R2435" t="str">
        <f t="shared" ref="R2435:R2498" si="269">RIGHT(N2435,LEN(N2435)-(FIND("/",N2435,1)))</f>
        <v>food trucks</v>
      </c>
      <c r="S2435" s="9">
        <f t="shared" ref="S2435:S2498" si="270">(J2435/86400)+25569+(-5/24)</f>
        <v>42397.691469907404</v>
      </c>
      <c r="T2435" s="9">
        <f t="shared" ref="T2435:T2498" si="271">(I2435/86400)+25569+(-5/24)</f>
        <v>42427.691469907404</v>
      </c>
      <c r="U2435">
        <f t="shared" ref="U2435:U2498" si="272">T2435-S2435</f>
        <v>30</v>
      </c>
    </row>
    <row r="2436" spans="1:21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42179.977708333332</v>
      </c>
      <c r="T2436" s="9">
        <f t="shared" si="271"/>
        <v>42219.977708333332</v>
      </c>
      <c r="U2436">
        <f t="shared" si="272"/>
        <v>40</v>
      </c>
    </row>
    <row r="2437" spans="1:21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42252.069282407407</v>
      </c>
      <c r="T2437" s="9">
        <f t="shared" si="271"/>
        <v>42282.069282407407</v>
      </c>
      <c r="U2437">
        <f t="shared" si="272"/>
        <v>30</v>
      </c>
    </row>
    <row r="2438" spans="1:21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42338.407060185178</v>
      </c>
      <c r="T2438" s="9">
        <f t="shared" si="271"/>
        <v>42398.407060185178</v>
      </c>
      <c r="U2438">
        <f t="shared" si="272"/>
        <v>60</v>
      </c>
    </row>
    <row r="2439" spans="1:21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42031.756805555553</v>
      </c>
      <c r="T2439" s="9">
        <f t="shared" si="271"/>
        <v>42080.541666666664</v>
      </c>
      <c r="U2439">
        <f t="shared" si="272"/>
        <v>48.78486111111124</v>
      </c>
    </row>
    <row r="2440" spans="1:21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42285.706736111104</v>
      </c>
      <c r="T2440" s="9">
        <f t="shared" si="271"/>
        <v>42345.748402777775</v>
      </c>
      <c r="U2440">
        <f t="shared" si="272"/>
        <v>60.041666666671517</v>
      </c>
    </row>
    <row r="2441" spans="1:21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42265.610289351847</v>
      </c>
      <c r="T2441" s="9">
        <f t="shared" si="271"/>
        <v>42295.610289351847</v>
      </c>
      <c r="U2441">
        <f t="shared" si="272"/>
        <v>30</v>
      </c>
    </row>
    <row r="2442" spans="1:21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42383.691122685188</v>
      </c>
      <c r="T2442" s="9">
        <f t="shared" si="271"/>
        <v>42413.691122685188</v>
      </c>
      <c r="U2442">
        <f t="shared" si="272"/>
        <v>30</v>
      </c>
    </row>
    <row r="2443" spans="1:21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42186.917291666665</v>
      </c>
      <c r="T2443" s="9">
        <f t="shared" si="271"/>
        <v>42207.999305555553</v>
      </c>
      <c r="U2443">
        <f t="shared" si="272"/>
        <v>21.082013888888469</v>
      </c>
    </row>
    <row r="2444" spans="1:21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42052.458657407406</v>
      </c>
      <c r="T2444" s="9">
        <f t="shared" si="271"/>
        <v>42082.416990740741</v>
      </c>
      <c r="U2444">
        <f t="shared" si="272"/>
        <v>29.958333333335759</v>
      </c>
    </row>
    <row r="2445" spans="1:21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41836.416921296295</v>
      </c>
      <c r="T2445" s="9">
        <f t="shared" si="271"/>
        <v>41866.416921296295</v>
      </c>
      <c r="U2445">
        <f t="shared" si="272"/>
        <v>30</v>
      </c>
    </row>
    <row r="2446" spans="1:21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42485.54619212963</v>
      </c>
      <c r="T2446" s="9">
        <f t="shared" si="271"/>
        <v>42515.54619212963</v>
      </c>
      <c r="U2446">
        <f t="shared" si="272"/>
        <v>30</v>
      </c>
    </row>
    <row r="2447" spans="1:21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42242.981724537036</v>
      </c>
      <c r="T2447" s="9">
        <f t="shared" si="271"/>
        <v>42272.981724537036</v>
      </c>
      <c r="U2447">
        <f t="shared" si="272"/>
        <v>30</v>
      </c>
    </row>
    <row r="2448" spans="1:21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42670.394340277773</v>
      </c>
      <c r="T2448" s="9">
        <f t="shared" si="271"/>
        <v>42700.436006944445</v>
      </c>
      <c r="U2448">
        <f t="shared" si="272"/>
        <v>30.041666666671517</v>
      </c>
    </row>
    <row r="2449" spans="1:21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42654.26149305555</v>
      </c>
      <c r="T2449" s="9">
        <f t="shared" si="271"/>
        <v>42685.958333333336</v>
      </c>
      <c r="U2449">
        <f t="shared" si="272"/>
        <v>31.696840277785668</v>
      </c>
    </row>
    <row r="2450" spans="1:21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42607.107789351845</v>
      </c>
      <c r="T2450" s="9">
        <f t="shared" si="271"/>
        <v>42613.025000000001</v>
      </c>
      <c r="U2450">
        <f t="shared" si="272"/>
        <v>5.9172106481564697</v>
      </c>
    </row>
    <row r="2451" spans="1:21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41942.934201388889</v>
      </c>
      <c r="T2451" s="9">
        <f t="shared" si="271"/>
        <v>41972.975868055553</v>
      </c>
      <c r="U2451">
        <f t="shared" si="272"/>
        <v>30.041666666664241</v>
      </c>
    </row>
    <row r="2452" spans="1:21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41901.864074074074</v>
      </c>
      <c r="T2452" s="9">
        <f t="shared" si="271"/>
        <v>41939.924305555549</v>
      </c>
      <c r="U2452">
        <f t="shared" si="272"/>
        <v>38.060231481475057</v>
      </c>
    </row>
    <row r="2453" spans="1:21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42779.700115740743</v>
      </c>
      <c r="T2453" s="9">
        <f t="shared" si="271"/>
        <v>42799.700115740743</v>
      </c>
      <c r="U2453">
        <f t="shared" si="272"/>
        <v>20</v>
      </c>
    </row>
    <row r="2454" spans="1:21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42338.635416666664</v>
      </c>
      <c r="T2454" s="9">
        <f t="shared" si="271"/>
        <v>42367.749999999993</v>
      </c>
      <c r="U2454">
        <f t="shared" si="272"/>
        <v>29.114583333328483</v>
      </c>
    </row>
    <row r="2455" spans="1:21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42738.483900462961</v>
      </c>
      <c r="T2455" s="9">
        <f t="shared" si="271"/>
        <v>42768.483900462961</v>
      </c>
      <c r="U2455">
        <f t="shared" si="272"/>
        <v>30</v>
      </c>
    </row>
    <row r="2456" spans="1:21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42769.993148148147</v>
      </c>
      <c r="T2456" s="9">
        <f t="shared" si="271"/>
        <v>42804.993148148147</v>
      </c>
      <c r="U2456">
        <f t="shared" si="272"/>
        <v>35</v>
      </c>
    </row>
    <row r="2457" spans="1:21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42452.573495370372</v>
      </c>
      <c r="T2457" s="9">
        <f t="shared" si="271"/>
        <v>42480.573495370372</v>
      </c>
      <c r="U2457">
        <f t="shared" si="272"/>
        <v>28</v>
      </c>
    </row>
    <row r="2458" spans="1:21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42761.752766203703</v>
      </c>
      <c r="T2458" s="9">
        <f t="shared" si="271"/>
        <v>42791.752766203703</v>
      </c>
      <c r="U2458">
        <f t="shared" si="272"/>
        <v>30</v>
      </c>
    </row>
    <row r="2459" spans="1:21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42423.394166666665</v>
      </c>
      <c r="T2459" s="9">
        <f t="shared" si="271"/>
        <v>42453.352500000001</v>
      </c>
      <c r="U2459">
        <f t="shared" si="272"/>
        <v>29.958333333335759</v>
      </c>
    </row>
    <row r="2460" spans="1:21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42495.663402777776</v>
      </c>
      <c r="T2460" s="9">
        <f t="shared" si="271"/>
        <v>42530.583333333336</v>
      </c>
      <c r="U2460">
        <f t="shared" si="272"/>
        <v>34.919930555559404</v>
      </c>
    </row>
    <row r="2461" spans="1:21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42407.429224537038</v>
      </c>
      <c r="T2461" s="9">
        <f t="shared" si="271"/>
        <v>42452.387557870366</v>
      </c>
      <c r="U2461">
        <f t="shared" si="272"/>
        <v>44.958333333328483</v>
      </c>
    </row>
    <row r="2462" spans="1:21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42703.978784722225</v>
      </c>
      <c r="T2462" s="9">
        <f t="shared" si="271"/>
        <v>42737.970138888886</v>
      </c>
      <c r="U2462">
        <f t="shared" si="272"/>
        <v>33.99135416666104</v>
      </c>
    </row>
    <row r="2463" spans="1:21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40783.804363425923</v>
      </c>
      <c r="T2463" s="9">
        <f t="shared" si="271"/>
        <v>40816.916666666664</v>
      </c>
      <c r="U2463">
        <f t="shared" si="272"/>
        <v>33.112303240741312</v>
      </c>
    </row>
    <row r="2464" spans="1:21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41088.977962962963</v>
      </c>
      <c r="T2464" s="9">
        <f t="shared" si="271"/>
        <v>41108.977962962963</v>
      </c>
      <c r="U2464">
        <f t="shared" si="272"/>
        <v>20</v>
      </c>
    </row>
    <row r="2465" spans="1:21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41340.903067129628</v>
      </c>
      <c r="T2465" s="9">
        <f t="shared" si="271"/>
        <v>41380.583333333328</v>
      </c>
      <c r="U2465">
        <f t="shared" si="272"/>
        <v>39.680266203700739</v>
      </c>
    </row>
    <row r="2466" spans="1:21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42248.692094907405</v>
      </c>
      <c r="T2466" s="9">
        <f t="shared" si="271"/>
        <v>42277.603472222218</v>
      </c>
      <c r="U2466">
        <f t="shared" si="272"/>
        <v>28.911377314812853</v>
      </c>
    </row>
    <row r="2467" spans="1:21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41145.510972222219</v>
      </c>
      <c r="T2467" s="9">
        <f t="shared" si="271"/>
        <v>41175.510972222219</v>
      </c>
      <c r="U2467">
        <f t="shared" si="272"/>
        <v>30</v>
      </c>
    </row>
    <row r="2468" spans="1:21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41372.894131944442</v>
      </c>
      <c r="T2468" s="9">
        <f t="shared" si="271"/>
        <v>41402.894131944442</v>
      </c>
      <c r="U2468">
        <f t="shared" si="272"/>
        <v>30</v>
      </c>
    </row>
    <row r="2469" spans="1:21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41025.665868055556</v>
      </c>
      <c r="T2469" s="9">
        <f t="shared" si="271"/>
        <v>41039.5</v>
      </c>
      <c r="U2469">
        <f t="shared" si="272"/>
        <v>13.83413194444438</v>
      </c>
    </row>
    <row r="2470" spans="1:21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41173.945844907408</v>
      </c>
      <c r="T2470" s="9">
        <f t="shared" si="271"/>
        <v>41210</v>
      </c>
      <c r="U2470">
        <f t="shared" si="272"/>
        <v>36.054155092591827</v>
      </c>
    </row>
    <row r="2471" spans="1:21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40557.221400462957</v>
      </c>
      <c r="T2471" s="9">
        <f t="shared" si="271"/>
        <v>40582.221400462957</v>
      </c>
      <c r="U2471">
        <f t="shared" si="272"/>
        <v>25</v>
      </c>
    </row>
    <row r="2472" spans="1:21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41022.866377314815</v>
      </c>
      <c r="T2472" s="9">
        <f t="shared" si="271"/>
        <v>41052.866377314815</v>
      </c>
      <c r="U2472">
        <f t="shared" si="272"/>
        <v>30</v>
      </c>
    </row>
    <row r="2473" spans="1:21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40893.784629629627</v>
      </c>
      <c r="T2473" s="9">
        <f t="shared" si="271"/>
        <v>40933.784629629627</v>
      </c>
      <c r="U2473">
        <f t="shared" si="272"/>
        <v>40</v>
      </c>
    </row>
    <row r="2474" spans="1:21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40353.907175925924</v>
      </c>
      <c r="T2474" s="9">
        <f t="shared" si="271"/>
        <v>40424.835416666661</v>
      </c>
      <c r="U2474">
        <f t="shared" si="272"/>
        <v>70.928240740737238</v>
      </c>
    </row>
    <row r="2475" spans="1:21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41193.540150462963</v>
      </c>
      <c r="T2475" s="9">
        <f t="shared" si="271"/>
        <v>41223.581817129627</v>
      </c>
      <c r="U2475">
        <f t="shared" si="272"/>
        <v>30.041666666664241</v>
      </c>
    </row>
    <row r="2476" spans="1:21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40416.80296296296</v>
      </c>
      <c r="T2476" s="9">
        <f t="shared" si="271"/>
        <v>40461.80296296296</v>
      </c>
      <c r="U2476">
        <f t="shared" si="272"/>
        <v>45</v>
      </c>
    </row>
    <row r="2477" spans="1:21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40310.079340277771</v>
      </c>
      <c r="T2477" s="9">
        <f t="shared" si="271"/>
        <v>40369.708333333328</v>
      </c>
      <c r="U2477">
        <f t="shared" si="272"/>
        <v>59.628993055557657</v>
      </c>
    </row>
    <row r="2478" spans="1:21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41913.120023148142</v>
      </c>
      <c r="T2478" s="9">
        <f t="shared" si="271"/>
        <v>41946.161689814813</v>
      </c>
      <c r="U2478">
        <f t="shared" si="272"/>
        <v>33.041666666671517</v>
      </c>
    </row>
    <row r="2479" spans="1:21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41088.483159722222</v>
      </c>
      <c r="T2479" s="9">
        <f t="shared" si="271"/>
        <v>41133.483159722222</v>
      </c>
      <c r="U2479">
        <f t="shared" si="272"/>
        <v>45</v>
      </c>
    </row>
    <row r="2480" spans="1:21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41257.742048611108</v>
      </c>
      <c r="T2480" s="9">
        <f t="shared" si="271"/>
        <v>41287.742048611108</v>
      </c>
      <c r="U2480">
        <f t="shared" si="272"/>
        <v>30</v>
      </c>
    </row>
    <row r="2481" spans="1:21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41107.518449074072</v>
      </c>
      <c r="T2481" s="9">
        <f t="shared" si="271"/>
        <v>41117.875</v>
      </c>
      <c r="U2481">
        <f t="shared" si="272"/>
        <v>10.356550925927877</v>
      </c>
    </row>
    <row r="2482" spans="1:21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42227.727824074071</v>
      </c>
      <c r="T2482" s="9">
        <f t="shared" si="271"/>
        <v>42287.727824074071</v>
      </c>
      <c r="U2482">
        <f t="shared" si="272"/>
        <v>60</v>
      </c>
    </row>
    <row r="2483" spans="1:21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40999.437592592592</v>
      </c>
      <c r="T2483" s="9">
        <f t="shared" si="271"/>
        <v>41029.437592592592</v>
      </c>
      <c r="U2483">
        <f t="shared" si="272"/>
        <v>30</v>
      </c>
    </row>
    <row r="2484" spans="1:21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40711.573877314811</v>
      </c>
      <c r="T2484" s="9">
        <f t="shared" si="271"/>
        <v>40756.573877314811</v>
      </c>
      <c r="U2484">
        <f t="shared" si="272"/>
        <v>45</v>
      </c>
    </row>
    <row r="2485" spans="1:21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40970.541701388887</v>
      </c>
      <c r="T2485" s="9">
        <f t="shared" si="271"/>
        <v>41030.500034722216</v>
      </c>
      <c r="U2485">
        <f t="shared" si="272"/>
        <v>59.958333333328483</v>
      </c>
    </row>
    <row r="2486" spans="1:21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40771.708368055552</v>
      </c>
      <c r="T2486" s="9">
        <f t="shared" si="271"/>
        <v>40801.708368055552</v>
      </c>
      <c r="U2486">
        <f t="shared" si="272"/>
        <v>30</v>
      </c>
    </row>
    <row r="2487" spans="1:21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40793.790266203701</v>
      </c>
      <c r="T2487" s="9">
        <f t="shared" si="271"/>
        <v>40828.790266203701</v>
      </c>
      <c r="U2487">
        <f t="shared" si="272"/>
        <v>35</v>
      </c>
    </row>
    <row r="2488" spans="1:21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40991.499722222223</v>
      </c>
      <c r="T2488" s="9">
        <f t="shared" si="271"/>
        <v>41021.499722222223</v>
      </c>
      <c r="U2488">
        <f t="shared" si="272"/>
        <v>30</v>
      </c>
    </row>
    <row r="2489" spans="1:21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41025.874965277777</v>
      </c>
      <c r="T2489" s="9">
        <f t="shared" si="271"/>
        <v>41055.874965277777</v>
      </c>
      <c r="U2489">
        <f t="shared" si="272"/>
        <v>30</v>
      </c>
    </row>
    <row r="2490" spans="1:21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40833.424861111111</v>
      </c>
      <c r="T2490" s="9">
        <f t="shared" si="271"/>
        <v>40863.466527777775</v>
      </c>
      <c r="U2490">
        <f t="shared" si="272"/>
        <v>30.041666666664241</v>
      </c>
    </row>
    <row r="2491" spans="1:21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41373.481932870367</v>
      </c>
      <c r="T2491" s="9">
        <f t="shared" si="271"/>
        <v>41403.481932870367</v>
      </c>
      <c r="U2491">
        <f t="shared" si="272"/>
        <v>30</v>
      </c>
    </row>
    <row r="2492" spans="1:21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41023.01939814815</v>
      </c>
      <c r="T2492" s="9">
        <f t="shared" si="271"/>
        <v>41083.01939814815</v>
      </c>
      <c r="U2492">
        <f t="shared" si="272"/>
        <v>60</v>
      </c>
    </row>
    <row r="2493" spans="1:21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40542.630949074075</v>
      </c>
      <c r="T2493" s="9">
        <f t="shared" si="271"/>
        <v>40558.868750000001</v>
      </c>
      <c r="U2493">
        <f t="shared" si="272"/>
        <v>16.237800925926422</v>
      </c>
    </row>
    <row r="2494" spans="1:21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41024.777638888889</v>
      </c>
      <c r="T2494" s="9">
        <f t="shared" si="271"/>
        <v>41076.207638888889</v>
      </c>
      <c r="U2494">
        <f t="shared" si="272"/>
        <v>51.430000000000291</v>
      </c>
    </row>
    <row r="2495" spans="1:21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41347.959953703699</v>
      </c>
      <c r="T2495" s="9">
        <f t="shared" si="271"/>
        <v>41392.959953703699</v>
      </c>
      <c r="U2495">
        <f t="shared" si="272"/>
        <v>45</v>
      </c>
    </row>
    <row r="2496" spans="1:21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41022.436851851853</v>
      </c>
      <c r="T2496" s="9">
        <f t="shared" si="271"/>
        <v>41052.436851851853</v>
      </c>
      <c r="U2496">
        <f t="shared" si="272"/>
        <v>30</v>
      </c>
    </row>
    <row r="2497" spans="1:21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41036.738136574073</v>
      </c>
      <c r="T2497" s="9">
        <f t="shared" si="271"/>
        <v>41066.738136574073</v>
      </c>
      <c r="U2497">
        <f t="shared" si="272"/>
        <v>30</v>
      </c>
    </row>
    <row r="2498" spans="1:21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41327.788101851846</v>
      </c>
      <c r="T2498" s="9">
        <f t="shared" si="271"/>
        <v>41362.746435185181</v>
      </c>
      <c r="U2498">
        <f t="shared" si="272"/>
        <v>34.958333333335759</v>
      </c>
    </row>
    <row r="2499" spans="1:21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>
        <f t="shared" ref="P2499:P2562" si="274">E2499/L2499</f>
        <v>80.551071428571419</v>
      </c>
      <c r="Q2499" t="str">
        <f t="shared" ref="Q2499:Q2562" si="275">LEFT(N2499,FIND("/",N2499,1)-1)</f>
        <v>music</v>
      </c>
      <c r="R2499" t="str">
        <f t="shared" ref="R2499:R2562" si="276">RIGHT(N2499,LEN(N2499)-(FIND("/",N2499,1)))</f>
        <v>indie rock</v>
      </c>
      <c r="S2499" s="9">
        <f t="shared" ref="S2499:S2562" si="277">(J2499/86400)+25569+(-5/24)</f>
        <v>40730.670578703699</v>
      </c>
      <c r="T2499" s="9">
        <f t="shared" ref="T2499:T2562" si="278">(I2499/86400)+25569+(-5/24)</f>
        <v>40760.670578703699</v>
      </c>
      <c r="U2499">
        <f t="shared" ref="U2499:U2562" si="279">T2499-S2499</f>
        <v>30</v>
      </c>
    </row>
    <row r="2500" spans="1:21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42017.759108796294</v>
      </c>
      <c r="T2500" s="9">
        <f t="shared" si="278"/>
        <v>42031.759108796294</v>
      </c>
      <c r="U2500">
        <f t="shared" si="279"/>
        <v>14</v>
      </c>
    </row>
    <row r="2501" spans="1:21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41226.440243055556</v>
      </c>
      <c r="T2501" s="9">
        <f t="shared" si="278"/>
        <v>41274.541666666664</v>
      </c>
      <c r="U2501">
        <f t="shared" si="279"/>
        <v>48.101423611107748</v>
      </c>
    </row>
    <row r="2502" spans="1:21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41053.564525462956</v>
      </c>
      <c r="T2502" s="9">
        <f t="shared" si="278"/>
        <v>41083.564525462956</v>
      </c>
      <c r="U2502">
        <f t="shared" si="279"/>
        <v>30</v>
      </c>
    </row>
    <row r="2503" spans="1:21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42244.568333333336</v>
      </c>
      <c r="T2503" s="9">
        <f t="shared" si="278"/>
        <v>42274.568333333336</v>
      </c>
      <c r="U2503">
        <f t="shared" si="279"/>
        <v>30</v>
      </c>
    </row>
    <row r="2504" spans="1:21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41858.617106481477</v>
      </c>
      <c r="T2504" s="9">
        <f t="shared" si="278"/>
        <v>41903.617106481477</v>
      </c>
      <c r="U2504">
        <f t="shared" si="279"/>
        <v>45</v>
      </c>
    </row>
    <row r="2505" spans="1:21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42498.691064814811</v>
      </c>
      <c r="T2505" s="9">
        <f t="shared" si="278"/>
        <v>42528.67083333333</v>
      </c>
      <c r="U2505">
        <f t="shared" si="279"/>
        <v>29.97976851851854</v>
      </c>
    </row>
    <row r="2506" spans="1:21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41927.807106481479</v>
      </c>
      <c r="T2506" s="9">
        <f t="shared" si="278"/>
        <v>41957.848773148151</v>
      </c>
      <c r="U2506">
        <f t="shared" si="279"/>
        <v>30.041666666671517</v>
      </c>
    </row>
    <row r="2507" spans="1:21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42046.847407407404</v>
      </c>
      <c r="T2507" s="9">
        <f t="shared" si="278"/>
        <v>42076.80574074074</v>
      </c>
      <c r="U2507">
        <f t="shared" si="279"/>
        <v>29.958333333335759</v>
      </c>
    </row>
    <row r="2508" spans="1:21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42258.088761574072</v>
      </c>
      <c r="T2508" s="9">
        <f t="shared" si="278"/>
        <v>42280.666666666664</v>
      </c>
      <c r="U2508">
        <f t="shared" si="279"/>
        <v>22.577905092592118</v>
      </c>
    </row>
    <row r="2509" spans="1:21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42104.864629629628</v>
      </c>
      <c r="T2509" s="9">
        <f t="shared" si="278"/>
        <v>42134.864629629628</v>
      </c>
      <c r="U2509">
        <f t="shared" si="279"/>
        <v>30</v>
      </c>
    </row>
    <row r="2510" spans="1:21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41835.743449074071</v>
      </c>
      <c r="T2510" s="9">
        <f t="shared" si="278"/>
        <v>41865.743449074071</v>
      </c>
      <c r="U2510">
        <f t="shared" si="279"/>
        <v>30</v>
      </c>
    </row>
    <row r="2511" spans="1:21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42058.601261574069</v>
      </c>
      <c r="T2511" s="9">
        <f t="shared" si="278"/>
        <v>42114.559594907405</v>
      </c>
      <c r="U2511">
        <f t="shared" si="279"/>
        <v>55.958333333335759</v>
      </c>
    </row>
    <row r="2512" spans="1:21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42078.789027777777</v>
      </c>
      <c r="T2512" s="9">
        <f t="shared" si="278"/>
        <v>42138.789027777777</v>
      </c>
      <c r="U2512">
        <f t="shared" si="279"/>
        <v>60</v>
      </c>
    </row>
    <row r="2513" spans="1:21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42371.238576388881</v>
      </c>
      <c r="T2513" s="9">
        <f t="shared" si="278"/>
        <v>42401.238576388881</v>
      </c>
      <c r="U2513">
        <f t="shared" si="279"/>
        <v>30</v>
      </c>
    </row>
    <row r="2514" spans="1:21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41971.668530092589</v>
      </c>
      <c r="T2514" s="9">
        <f t="shared" si="278"/>
        <v>41986.668530092589</v>
      </c>
      <c r="U2514">
        <f t="shared" si="279"/>
        <v>15</v>
      </c>
    </row>
    <row r="2515" spans="1:21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42731.798483796294</v>
      </c>
      <c r="T2515" s="9">
        <f t="shared" si="278"/>
        <v>42791.798483796294</v>
      </c>
      <c r="U2515">
        <f t="shared" si="279"/>
        <v>60</v>
      </c>
    </row>
    <row r="2516" spans="1:21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41854.181446759256</v>
      </c>
      <c r="T2516" s="9">
        <f t="shared" si="278"/>
        <v>41871.181446759256</v>
      </c>
      <c r="U2516">
        <f t="shared" si="279"/>
        <v>17</v>
      </c>
    </row>
    <row r="2517" spans="1:21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42027.63140046296</v>
      </c>
      <c r="T2517" s="9">
        <f t="shared" si="278"/>
        <v>42057.63140046296</v>
      </c>
      <c r="U2517">
        <f t="shared" si="279"/>
        <v>30</v>
      </c>
    </row>
    <row r="2518" spans="1:21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41942.445046296292</v>
      </c>
      <c r="T2518" s="9">
        <f t="shared" si="278"/>
        <v>41972.486712962964</v>
      </c>
      <c r="U2518">
        <f t="shared" si="279"/>
        <v>30.041666666671517</v>
      </c>
    </row>
    <row r="2519" spans="1:21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42052.594097222223</v>
      </c>
      <c r="T2519" s="9">
        <f t="shared" si="278"/>
        <v>42082.552430555552</v>
      </c>
      <c r="U2519">
        <f t="shared" si="279"/>
        <v>29.958333333328483</v>
      </c>
    </row>
    <row r="2520" spans="1:21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41926.472546296296</v>
      </c>
      <c r="T2520" s="9">
        <f t="shared" si="278"/>
        <v>41956.51421296296</v>
      </c>
      <c r="U2520">
        <f t="shared" si="279"/>
        <v>30.041666666664241</v>
      </c>
    </row>
    <row r="2521" spans="1:21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41808.946805555555</v>
      </c>
      <c r="T2521" s="9">
        <f t="shared" si="278"/>
        <v>41838.946805555555</v>
      </c>
      <c r="U2521">
        <f t="shared" si="279"/>
        <v>30</v>
      </c>
    </row>
    <row r="2522" spans="1:21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42612.392187500001</v>
      </c>
      <c r="T2522" s="9">
        <f t="shared" si="278"/>
        <v>42658.597916666666</v>
      </c>
      <c r="U2522">
        <f t="shared" si="279"/>
        <v>46.205729166664241</v>
      </c>
    </row>
    <row r="2523" spans="1:21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42269.75950231481</v>
      </c>
      <c r="T2523" s="9">
        <f t="shared" si="278"/>
        <v>42290.75950231481</v>
      </c>
      <c r="U2523">
        <f t="shared" si="279"/>
        <v>21</v>
      </c>
    </row>
    <row r="2524" spans="1:21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42460.365277777775</v>
      </c>
      <c r="T2524" s="9">
        <f t="shared" si="278"/>
        <v>42482.411111111105</v>
      </c>
      <c r="U2524">
        <f t="shared" si="279"/>
        <v>22.045833333329938</v>
      </c>
    </row>
    <row r="2525" spans="1:21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41930.767268518517</v>
      </c>
      <c r="T2525" s="9">
        <f t="shared" si="278"/>
        <v>41960.808935185181</v>
      </c>
      <c r="U2525">
        <f t="shared" si="279"/>
        <v>30.041666666664241</v>
      </c>
    </row>
    <row r="2526" spans="1:21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41961.599039351851</v>
      </c>
      <c r="T2526" s="9">
        <f t="shared" si="278"/>
        <v>41993.979166666664</v>
      </c>
      <c r="U2526">
        <f t="shared" si="279"/>
        <v>32.380127314812853</v>
      </c>
    </row>
    <row r="2527" spans="1:21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41058.636238425919</v>
      </c>
      <c r="T2527" s="9">
        <f t="shared" si="278"/>
        <v>41088.636238425919</v>
      </c>
      <c r="U2527">
        <f t="shared" si="279"/>
        <v>30</v>
      </c>
    </row>
    <row r="2528" spans="1:21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41952.882800925923</v>
      </c>
      <c r="T2528" s="9">
        <f t="shared" si="278"/>
        <v>41980.999305555553</v>
      </c>
      <c r="U2528">
        <f t="shared" si="279"/>
        <v>28.116504629630072</v>
      </c>
    </row>
    <row r="2529" spans="1:21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41546.542719907404</v>
      </c>
      <c r="T2529" s="9">
        <f t="shared" si="278"/>
        <v>41564.957638888889</v>
      </c>
      <c r="U2529">
        <f t="shared" si="279"/>
        <v>18.414918981485243</v>
      </c>
    </row>
    <row r="2530" spans="1:21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42217.626192129632</v>
      </c>
      <c r="T2530" s="9">
        <f t="shared" si="278"/>
        <v>42236.249999999993</v>
      </c>
      <c r="U2530">
        <f t="shared" si="279"/>
        <v>18.623807870360906</v>
      </c>
    </row>
    <row r="2531" spans="1:21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40947.872395833328</v>
      </c>
      <c r="T2531" s="9">
        <f t="shared" si="278"/>
        <v>40992.830729166664</v>
      </c>
      <c r="U2531">
        <f t="shared" si="279"/>
        <v>44.958333333335759</v>
      </c>
    </row>
    <row r="2532" spans="1:21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42081.656307870369</v>
      </c>
      <c r="T2532" s="9">
        <f t="shared" si="278"/>
        <v>42113.993055555555</v>
      </c>
      <c r="U2532">
        <f t="shared" si="279"/>
        <v>32.336747685185401</v>
      </c>
    </row>
    <row r="2533" spans="1:21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42208.471689814811</v>
      </c>
      <c r="T2533" s="9">
        <f t="shared" si="278"/>
        <v>42230.957638888889</v>
      </c>
      <c r="U2533">
        <f t="shared" si="279"/>
        <v>22.485949074078235</v>
      </c>
    </row>
    <row r="2534" spans="1:21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41107.640810185185</v>
      </c>
      <c r="T2534" s="9">
        <f t="shared" si="278"/>
        <v>41137.640810185185</v>
      </c>
      <c r="U2534">
        <f t="shared" si="279"/>
        <v>30</v>
      </c>
    </row>
    <row r="2535" spans="1:21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41304.542951388888</v>
      </c>
      <c r="T2535" s="9">
        <f t="shared" si="278"/>
        <v>41334.542453703703</v>
      </c>
      <c r="U2535">
        <f t="shared" si="279"/>
        <v>29.99950231481489</v>
      </c>
    </row>
    <row r="2536" spans="1:21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40127.492037037031</v>
      </c>
      <c r="T2536" s="9">
        <f t="shared" si="278"/>
        <v>40179.041666666664</v>
      </c>
      <c r="U2536">
        <f t="shared" si="279"/>
        <v>51.549629629633273</v>
      </c>
    </row>
    <row r="2537" spans="1:21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41943.582696759258</v>
      </c>
      <c r="T2537" s="9">
        <f t="shared" si="278"/>
        <v>41974.624363425923</v>
      </c>
      <c r="U2537">
        <f t="shared" si="279"/>
        <v>31.041666666664241</v>
      </c>
    </row>
    <row r="2538" spans="1:21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41463.89775462963</v>
      </c>
      <c r="T2538" s="9">
        <f t="shared" si="278"/>
        <v>41484.89775462963</v>
      </c>
      <c r="U2538">
        <f t="shared" si="279"/>
        <v>21</v>
      </c>
    </row>
    <row r="2539" spans="1:21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40696.440451388888</v>
      </c>
      <c r="T2539" s="9">
        <f t="shared" si="278"/>
        <v>40756.440451388888</v>
      </c>
      <c r="U2539">
        <f t="shared" si="279"/>
        <v>60</v>
      </c>
    </row>
    <row r="2540" spans="1:21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41298.301631944443</v>
      </c>
      <c r="T2540" s="9">
        <f t="shared" si="278"/>
        <v>41328.999305555553</v>
      </c>
      <c r="U2540">
        <f t="shared" si="279"/>
        <v>30.697673611110076</v>
      </c>
    </row>
    <row r="2541" spans="1:21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41977.693888888891</v>
      </c>
      <c r="T2541" s="9">
        <f t="shared" si="278"/>
        <v>42037.693888888891</v>
      </c>
      <c r="U2541">
        <f t="shared" si="279"/>
        <v>60</v>
      </c>
    </row>
    <row r="2542" spans="1:21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40785.466678240737</v>
      </c>
      <c r="T2542" s="9">
        <f t="shared" si="278"/>
        <v>40845.466678240737</v>
      </c>
      <c r="U2542">
        <f t="shared" si="279"/>
        <v>60</v>
      </c>
    </row>
    <row r="2543" spans="1:21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41483.240949074076</v>
      </c>
      <c r="T2543" s="9">
        <f t="shared" si="278"/>
        <v>41543.240949074076</v>
      </c>
      <c r="U2543">
        <f t="shared" si="279"/>
        <v>60</v>
      </c>
    </row>
    <row r="2544" spans="1:21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41509.218252314815</v>
      </c>
      <c r="T2544" s="9">
        <f t="shared" si="278"/>
        <v>41547.957638888889</v>
      </c>
      <c r="U2544">
        <f t="shared" si="279"/>
        <v>38.73938657407416</v>
      </c>
    </row>
    <row r="2545" spans="1:21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40513.899282407401</v>
      </c>
      <c r="T2545" s="9">
        <f t="shared" si="278"/>
        <v>40544.916666666664</v>
      </c>
      <c r="U2545">
        <f t="shared" si="279"/>
        <v>31.017384259263054</v>
      </c>
    </row>
    <row r="2546" spans="1:21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41068.3121412037</v>
      </c>
      <c r="T2546" s="9">
        <f t="shared" si="278"/>
        <v>41098.3121412037</v>
      </c>
      <c r="U2546">
        <f t="shared" si="279"/>
        <v>30</v>
      </c>
    </row>
    <row r="2547" spans="1:21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42026.929837962962</v>
      </c>
      <c r="T2547" s="9">
        <f t="shared" si="278"/>
        <v>42061.812499999993</v>
      </c>
      <c r="U2547">
        <f t="shared" si="279"/>
        <v>34.882662037030968</v>
      </c>
    </row>
    <row r="2548" spans="1:21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41524.650219907409</v>
      </c>
      <c r="T2548" s="9">
        <f t="shared" si="278"/>
        <v>41552</v>
      </c>
      <c r="U2548">
        <f t="shared" si="279"/>
        <v>27.349780092590663</v>
      </c>
    </row>
    <row r="2549" spans="1:21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40973.564849537033</v>
      </c>
      <c r="T2549" s="9">
        <f t="shared" si="278"/>
        <v>41003.523182870369</v>
      </c>
      <c r="U2549">
        <f t="shared" si="279"/>
        <v>29.958333333335759</v>
      </c>
    </row>
    <row r="2550" spans="1:21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42618.417094907403</v>
      </c>
      <c r="T2550" s="9">
        <f t="shared" si="278"/>
        <v>42642.977083333331</v>
      </c>
      <c r="U2550">
        <f t="shared" si="279"/>
        <v>24.559988425928168</v>
      </c>
    </row>
    <row r="2551" spans="1:21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41390.549421296295</v>
      </c>
      <c r="T2551" s="9">
        <f t="shared" si="278"/>
        <v>41425.5</v>
      </c>
      <c r="U2551">
        <f t="shared" si="279"/>
        <v>34.950578703705105</v>
      </c>
    </row>
    <row r="2552" spans="1:21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42228.425995370366</v>
      </c>
      <c r="T2552" s="9">
        <f t="shared" si="278"/>
        <v>42284.957638888889</v>
      </c>
      <c r="U2552">
        <f t="shared" si="279"/>
        <v>56.531643518523197</v>
      </c>
    </row>
    <row r="2553" spans="1:21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40961.043807870366</v>
      </c>
      <c r="T2553" s="9">
        <f t="shared" si="278"/>
        <v>40989.658333333333</v>
      </c>
      <c r="U2553">
        <f t="shared" si="279"/>
        <v>28.614525462966412</v>
      </c>
    </row>
    <row r="2554" spans="1:21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42769.601631944439</v>
      </c>
      <c r="T2554" s="9">
        <f t="shared" si="278"/>
        <v>42799.601631944439</v>
      </c>
      <c r="U2554">
        <f t="shared" si="279"/>
        <v>30</v>
      </c>
    </row>
    <row r="2555" spans="1:21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41112.990821759253</v>
      </c>
      <c r="T2555" s="9">
        <f t="shared" si="278"/>
        <v>41172.990821759253</v>
      </c>
      <c r="U2555">
        <f t="shared" si="279"/>
        <v>60</v>
      </c>
    </row>
    <row r="2556" spans="1:21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42124.869942129626</v>
      </c>
      <c r="T2556" s="9">
        <f t="shared" si="278"/>
        <v>42155.957638888889</v>
      </c>
      <c r="U2556">
        <f t="shared" si="279"/>
        <v>31.087696759263054</v>
      </c>
    </row>
    <row r="2557" spans="1:21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41026.44667824074</v>
      </c>
      <c r="T2557" s="9">
        <f t="shared" si="278"/>
        <v>41057.44667824074</v>
      </c>
      <c r="U2557">
        <f t="shared" si="279"/>
        <v>31</v>
      </c>
    </row>
    <row r="2558" spans="1:21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41222.783067129625</v>
      </c>
      <c r="T2558" s="9">
        <f t="shared" si="278"/>
        <v>41267.783067129625</v>
      </c>
      <c r="U2558">
        <f t="shared" si="279"/>
        <v>45</v>
      </c>
    </row>
    <row r="2559" spans="1:21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41744.536874999998</v>
      </c>
      <c r="T2559" s="9">
        <f t="shared" si="278"/>
        <v>41774.536874999998</v>
      </c>
      <c r="U2559">
        <f t="shared" si="279"/>
        <v>30</v>
      </c>
    </row>
    <row r="2560" spans="1:21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42093.651689814811</v>
      </c>
      <c r="T2560" s="9">
        <f t="shared" si="278"/>
        <v>42125.374305555553</v>
      </c>
      <c r="U2560">
        <f t="shared" si="279"/>
        <v>31.722615740742185</v>
      </c>
    </row>
    <row r="2561" spans="1:21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40829.665324074071</v>
      </c>
      <c r="T2561" s="9">
        <f t="shared" si="278"/>
        <v>40862.609027777777</v>
      </c>
      <c r="U2561">
        <f t="shared" si="279"/>
        <v>32.943703703705978</v>
      </c>
    </row>
    <row r="2562" spans="1:21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42039.742754629631</v>
      </c>
      <c r="T2562" s="9">
        <f t="shared" si="278"/>
        <v>42069.742754629631</v>
      </c>
      <c r="U2562">
        <f t="shared" si="279"/>
        <v>30</v>
      </c>
    </row>
    <row r="2563" spans="1:21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t="e">
        <f t="shared" ref="P2563:P2626" si="281">E2563/L2563</f>
        <v>#DIV/0!</v>
      </c>
      <c r="Q2563" t="str">
        <f t="shared" ref="Q2563:Q2626" si="282">LEFT(N2563,FIND("/",N2563,1)-1)</f>
        <v>food</v>
      </c>
      <c r="R2563" t="str">
        <f t="shared" ref="R2563:R2626" si="283">RIGHT(N2563,LEN(N2563)-(FIND("/",N2563,1)))</f>
        <v>food trucks</v>
      </c>
      <c r="S2563" s="9">
        <f t="shared" ref="S2563:S2626" si="284">(J2563/86400)+25569+(-5/24)</f>
        <v>42260.320474537039</v>
      </c>
      <c r="T2563" s="9">
        <f t="shared" ref="T2563:T2626" si="285">(I2563/86400)+25569+(-5/24)</f>
        <v>42290.320474537039</v>
      </c>
      <c r="U2563">
        <f t="shared" ref="U2563:U2626" si="286">T2563-S2563</f>
        <v>30</v>
      </c>
    </row>
    <row r="2564" spans="1:21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42594.316423611112</v>
      </c>
      <c r="T2564" s="9">
        <f t="shared" si="285"/>
        <v>42654.316423611112</v>
      </c>
      <c r="U2564">
        <f t="shared" si="286"/>
        <v>60</v>
      </c>
    </row>
    <row r="2565" spans="1:21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42154.931145833332</v>
      </c>
      <c r="T2565" s="9">
        <f t="shared" si="285"/>
        <v>42214.931145833332</v>
      </c>
      <c r="U2565">
        <f t="shared" si="286"/>
        <v>60</v>
      </c>
    </row>
    <row r="2566" spans="1:21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41821.83216435185</v>
      </c>
      <c r="T2566" s="9">
        <f t="shared" si="285"/>
        <v>41851.83216435185</v>
      </c>
      <c r="U2566">
        <f t="shared" si="286"/>
        <v>30</v>
      </c>
    </row>
    <row r="2567" spans="1:21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42440.442002314812</v>
      </c>
      <c r="T2567" s="9">
        <f t="shared" si="285"/>
        <v>42499.659722222219</v>
      </c>
      <c r="U2567">
        <f t="shared" si="286"/>
        <v>59.217719907406718</v>
      </c>
    </row>
    <row r="2568" spans="1:21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41842.772546296292</v>
      </c>
      <c r="T2568" s="9">
        <f t="shared" si="285"/>
        <v>41872.772546296292</v>
      </c>
      <c r="U2568">
        <f t="shared" si="286"/>
        <v>30</v>
      </c>
    </row>
    <row r="2569" spans="1:21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42087.670578703699</v>
      </c>
      <c r="T2569" s="9">
        <f t="shared" si="285"/>
        <v>42117.670578703699</v>
      </c>
      <c r="U2569">
        <f t="shared" si="286"/>
        <v>30</v>
      </c>
    </row>
    <row r="2570" spans="1:21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42584.45826388889</v>
      </c>
      <c r="T2570" s="9">
        <f t="shared" si="285"/>
        <v>42614.45826388889</v>
      </c>
      <c r="U2570">
        <f t="shared" si="286"/>
        <v>30</v>
      </c>
    </row>
    <row r="2571" spans="1:21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42233.897129629629</v>
      </c>
      <c r="T2571" s="9">
        <f t="shared" si="285"/>
        <v>42263.897129629629</v>
      </c>
      <c r="U2571">
        <f t="shared" si="286"/>
        <v>30</v>
      </c>
    </row>
    <row r="2572" spans="1:21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42744.694849537038</v>
      </c>
      <c r="T2572" s="9">
        <f t="shared" si="285"/>
        <v>42774.694849537038</v>
      </c>
      <c r="U2572">
        <f t="shared" si="286"/>
        <v>30</v>
      </c>
    </row>
    <row r="2573" spans="1:21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42449.133344907408</v>
      </c>
      <c r="T2573" s="9">
        <f t="shared" si="285"/>
        <v>42509.133344907408</v>
      </c>
      <c r="U2573">
        <f t="shared" si="286"/>
        <v>60</v>
      </c>
    </row>
    <row r="2574" spans="1:21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42076.911076388882</v>
      </c>
      <c r="T2574" s="9">
        <f t="shared" si="285"/>
        <v>42106.911076388882</v>
      </c>
      <c r="U2574">
        <f t="shared" si="286"/>
        <v>30</v>
      </c>
    </row>
    <row r="2575" spans="1:21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41829.383668981478</v>
      </c>
      <c r="T2575" s="9">
        <f t="shared" si="285"/>
        <v>41874.383668981478</v>
      </c>
      <c r="U2575">
        <f t="shared" si="286"/>
        <v>45</v>
      </c>
    </row>
    <row r="2576" spans="1:21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42487.617418981477</v>
      </c>
      <c r="T2576" s="9">
        <f t="shared" si="285"/>
        <v>42508.617418981477</v>
      </c>
      <c r="U2576">
        <f t="shared" si="286"/>
        <v>21</v>
      </c>
    </row>
    <row r="2577" spans="1:21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41985.900393518517</v>
      </c>
      <c r="T2577" s="9">
        <f t="shared" si="285"/>
        <v>42015.900393518517</v>
      </c>
      <c r="U2577">
        <f t="shared" si="286"/>
        <v>30</v>
      </c>
    </row>
    <row r="2578" spans="1:21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42059.801469907405</v>
      </c>
      <c r="T2578" s="9">
        <f t="shared" si="285"/>
        <v>42104.759803240733</v>
      </c>
      <c r="U2578">
        <f t="shared" si="286"/>
        <v>44.958333333328483</v>
      </c>
    </row>
    <row r="2579" spans="1:21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41830.612233796295</v>
      </c>
      <c r="T2579" s="9">
        <f t="shared" si="285"/>
        <v>41855.612233796295</v>
      </c>
      <c r="U2579">
        <f t="shared" si="286"/>
        <v>25</v>
      </c>
    </row>
    <row r="2580" spans="1:21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42237.814571759256</v>
      </c>
      <c r="T2580" s="9">
        <f t="shared" si="285"/>
        <v>42286.499999999993</v>
      </c>
      <c r="U2580">
        <f t="shared" si="286"/>
        <v>48.685428240736655</v>
      </c>
    </row>
    <row r="2581" spans="1:21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41837.621562499997</v>
      </c>
      <c r="T2581" s="9">
        <f t="shared" si="285"/>
        <v>41897.621562499997</v>
      </c>
      <c r="U2581">
        <f t="shared" si="286"/>
        <v>60</v>
      </c>
    </row>
    <row r="2582" spans="1:21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42110.118090277778</v>
      </c>
      <c r="T2582" s="9">
        <f t="shared" si="285"/>
        <v>42139.916666666664</v>
      </c>
      <c r="U2582">
        <f t="shared" si="286"/>
        <v>29.798576388886431</v>
      </c>
    </row>
    <row r="2583" spans="1:21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42294.420115740737</v>
      </c>
      <c r="T2583" s="9">
        <f t="shared" si="285"/>
        <v>42324.461782407401</v>
      </c>
      <c r="U2583">
        <f t="shared" si="286"/>
        <v>30.041666666664241</v>
      </c>
    </row>
    <row r="2584" spans="1:21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42642.780486111107</v>
      </c>
      <c r="T2584" s="9">
        <f t="shared" si="285"/>
        <v>42672.780486111107</v>
      </c>
      <c r="U2584">
        <f t="shared" si="286"/>
        <v>30</v>
      </c>
    </row>
    <row r="2585" spans="1:21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42019.561111111114</v>
      </c>
      <c r="T2585" s="9">
        <f t="shared" si="285"/>
        <v>42079.519444444442</v>
      </c>
      <c r="U2585">
        <f t="shared" si="286"/>
        <v>59.958333333328483</v>
      </c>
    </row>
    <row r="2586" spans="1:21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42139.964918981474</v>
      </c>
      <c r="T2586" s="9">
        <f t="shared" si="285"/>
        <v>42169.964918981474</v>
      </c>
      <c r="U2586">
        <f t="shared" si="286"/>
        <v>30</v>
      </c>
    </row>
    <row r="2587" spans="1:21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41795.754999999997</v>
      </c>
      <c r="T2587" s="9">
        <f t="shared" si="285"/>
        <v>41825.754999999997</v>
      </c>
      <c r="U2587">
        <f t="shared" si="286"/>
        <v>30</v>
      </c>
    </row>
    <row r="2588" spans="1:21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42333.121944444443</v>
      </c>
      <c r="T2588" s="9">
        <f t="shared" si="285"/>
        <v>42363.121944444443</v>
      </c>
      <c r="U2588">
        <f t="shared" si="286"/>
        <v>30</v>
      </c>
    </row>
    <row r="2589" spans="1:21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42338.467048611106</v>
      </c>
      <c r="T2589" s="9">
        <f t="shared" si="285"/>
        <v>42368.467048611106</v>
      </c>
      <c r="U2589">
        <f t="shared" si="286"/>
        <v>30</v>
      </c>
    </row>
    <row r="2590" spans="1:21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42042.467893518515</v>
      </c>
      <c r="T2590" s="9">
        <f t="shared" si="285"/>
        <v>42094.343055555553</v>
      </c>
      <c r="U2590">
        <f t="shared" si="286"/>
        <v>51.875162037038535</v>
      </c>
    </row>
    <row r="2591" spans="1:21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42422.327858796292</v>
      </c>
      <c r="T2591" s="9">
        <f t="shared" si="285"/>
        <v>42452.286192129628</v>
      </c>
      <c r="U2591">
        <f t="shared" si="286"/>
        <v>29.958333333335759</v>
      </c>
    </row>
    <row r="2592" spans="1:21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42388.380752314813</v>
      </c>
      <c r="T2592" s="9">
        <f t="shared" si="285"/>
        <v>42395.380752314813</v>
      </c>
      <c r="U2592">
        <f t="shared" si="286"/>
        <v>7</v>
      </c>
    </row>
    <row r="2593" spans="1:21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42382.698194444441</v>
      </c>
      <c r="T2593" s="9">
        <f t="shared" si="285"/>
        <v>42442.656527777777</v>
      </c>
      <c r="U2593">
        <f t="shared" si="286"/>
        <v>59.958333333335759</v>
      </c>
    </row>
    <row r="2594" spans="1:21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41887.592835648145</v>
      </c>
      <c r="T2594" s="9">
        <f t="shared" si="285"/>
        <v>41917.592835648145</v>
      </c>
      <c r="U2594">
        <f t="shared" si="286"/>
        <v>30</v>
      </c>
    </row>
    <row r="2595" spans="1:21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42089.636874999997</v>
      </c>
      <c r="T2595" s="9">
        <f t="shared" si="285"/>
        <v>42119.636874999997</v>
      </c>
      <c r="U2595">
        <f t="shared" si="286"/>
        <v>30</v>
      </c>
    </row>
    <row r="2596" spans="1:21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41828.759583333333</v>
      </c>
      <c r="T2596" s="9">
        <f t="shared" si="285"/>
        <v>41858.759583333333</v>
      </c>
      <c r="U2596">
        <f t="shared" si="286"/>
        <v>30</v>
      </c>
    </row>
    <row r="2597" spans="1:21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42760.035879629628</v>
      </c>
      <c r="T2597" s="9">
        <f t="shared" si="285"/>
        <v>42790.035879629628</v>
      </c>
      <c r="U2597">
        <f t="shared" si="286"/>
        <v>30</v>
      </c>
    </row>
    <row r="2598" spans="1:21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41828.45612268518</v>
      </c>
      <c r="T2598" s="9">
        <f t="shared" si="285"/>
        <v>41858.45612268518</v>
      </c>
      <c r="U2598">
        <f t="shared" si="286"/>
        <v>30</v>
      </c>
    </row>
    <row r="2599" spans="1:21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42510.133298611108</v>
      </c>
      <c r="T2599" s="9">
        <f t="shared" si="285"/>
        <v>42540.133298611108</v>
      </c>
      <c r="U2599">
        <f t="shared" si="286"/>
        <v>30</v>
      </c>
    </row>
    <row r="2600" spans="1:21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42240.631956018515</v>
      </c>
      <c r="T2600" s="9">
        <f t="shared" si="285"/>
        <v>42270.631956018515</v>
      </c>
      <c r="U2600">
        <f t="shared" si="286"/>
        <v>30</v>
      </c>
    </row>
    <row r="2601" spans="1:21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41809.545682870368</v>
      </c>
      <c r="T2601" s="9">
        <f t="shared" si="285"/>
        <v>41854.545682870368</v>
      </c>
      <c r="U2601">
        <f t="shared" si="286"/>
        <v>45</v>
      </c>
    </row>
    <row r="2602" spans="1:21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42394.692129629628</v>
      </c>
      <c r="T2602" s="9">
        <f t="shared" si="285"/>
        <v>42454.650462962956</v>
      </c>
      <c r="U2602">
        <f t="shared" si="286"/>
        <v>59.958333333328483</v>
      </c>
    </row>
    <row r="2603" spans="1:21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41150.693854166668</v>
      </c>
      <c r="T2603" s="9">
        <f t="shared" si="285"/>
        <v>41164.957638888889</v>
      </c>
      <c r="U2603">
        <f t="shared" si="286"/>
        <v>14.263784722221317</v>
      </c>
    </row>
    <row r="2604" spans="1:21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41915.538981481477</v>
      </c>
      <c r="T2604" s="9">
        <f t="shared" si="285"/>
        <v>41955.680555555555</v>
      </c>
      <c r="U2604">
        <f t="shared" si="286"/>
        <v>40.141574074077653</v>
      </c>
    </row>
    <row r="2605" spans="1:21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41617.704328703701</v>
      </c>
      <c r="T2605" s="9">
        <f t="shared" si="285"/>
        <v>41631.704328703701</v>
      </c>
      <c r="U2605">
        <f t="shared" si="286"/>
        <v>14</v>
      </c>
    </row>
    <row r="2606" spans="1:21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40997.842858796292</v>
      </c>
      <c r="T2606" s="9">
        <f t="shared" si="285"/>
        <v>41027.842858796292</v>
      </c>
      <c r="U2606">
        <f t="shared" si="286"/>
        <v>30</v>
      </c>
    </row>
    <row r="2607" spans="1:21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42508.33321759259</v>
      </c>
      <c r="T2607" s="9">
        <f t="shared" si="285"/>
        <v>42538.33321759259</v>
      </c>
      <c r="U2607">
        <f t="shared" si="286"/>
        <v>30</v>
      </c>
    </row>
    <row r="2608" spans="1:21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41726.504421296289</v>
      </c>
      <c r="T2608" s="9">
        <f t="shared" si="285"/>
        <v>41758.504421296289</v>
      </c>
      <c r="U2608">
        <f t="shared" si="286"/>
        <v>32</v>
      </c>
    </row>
    <row r="2609" spans="1:21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42184.666342592587</v>
      </c>
      <c r="T2609" s="9">
        <f t="shared" si="285"/>
        <v>42227.874999999993</v>
      </c>
      <c r="U2609">
        <f t="shared" si="286"/>
        <v>43.208657407405553</v>
      </c>
    </row>
    <row r="2610" spans="1:21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42767.593379629623</v>
      </c>
      <c r="T2610" s="9">
        <f t="shared" si="285"/>
        <v>42808.791666666664</v>
      </c>
      <c r="U2610">
        <f t="shared" si="286"/>
        <v>41.198287037041155</v>
      </c>
    </row>
    <row r="2611" spans="1:21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41075.02952546296</v>
      </c>
      <c r="T2611" s="9">
        <f t="shared" si="285"/>
        <v>41105.02952546296</v>
      </c>
      <c r="U2611">
        <f t="shared" si="286"/>
        <v>30</v>
      </c>
    </row>
    <row r="2612" spans="1:21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42564.672743055555</v>
      </c>
      <c r="T2612" s="9">
        <f t="shared" si="285"/>
        <v>42604.082638888889</v>
      </c>
      <c r="U2612">
        <f t="shared" si="286"/>
        <v>39.409895833334303</v>
      </c>
    </row>
    <row r="2613" spans="1:21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42704.127476851849</v>
      </c>
      <c r="T2613" s="9">
        <f t="shared" si="285"/>
        <v>42737.749305555553</v>
      </c>
      <c r="U2613">
        <f t="shared" si="286"/>
        <v>33.621828703704523</v>
      </c>
    </row>
    <row r="2614" spans="1:21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41981.934837962959</v>
      </c>
      <c r="T2614" s="9">
        <f t="shared" si="285"/>
        <v>42012.934837962959</v>
      </c>
      <c r="U2614">
        <f t="shared" si="286"/>
        <v>31</v>
      </c>
    </row>
    <row r="2615" spans="1:21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41143.609884259255</v>
      </c>
      <c r="T2615" s="9">
        <f t="shared" si="285"/>
        <v>41173.609884259255</v>
      </c>
      <c r="U2615">
        <f t="shared" si="286"/>
        <v>30</v>
      </c>
    </row>
    <row r="2616" spans="1:21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41730.500138888885</v>
      </c>
      <c r="T2616" s="9">
        <f t="shared" si="285"/>
        <v>41759</v>
      </c>
      <c r="U2616">
        <f t="shared" si="286"/>
        <v>28.499861111115024</v>
      </c>
    </row>
    <row r="2617" spans="1:21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42453.288935185185</v>
      </c>
      <c r="T2617" s="9">
        <f t="shared" si="285"/>
        <v>42490.291666666664</v>
      </c>
      <c r="U2617">
        <f t="shared" si="286"/>
        <v>37.002731481479714</v>
      </c>
    </row>
    <row r="2618" spans="1:21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42211.786215277774</v>
      </c>
      <c r="T2618" s="9">
        <f t="shared" si="285"/>
        <v>42241.786215277774</v>
      </c>
      <c r="U2618">
        <f t="shared" si="286"/>
        <v>30</v>
      </c>
    </row>
    <row r="2619" spans="1:21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41902.666099537033</v>
      </c>
      <c r="T2619" s="9">
        <f t="shared" si="285"/>
        <v>41932.666099537033</v>
      </c>
      <c r="U2619">
        <f t="shared" si="286"/>
        <v>30</v>
      </c>
    </row>
    <row r="2620" spans="1:21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42279.584039351852</v>
      </c>
      <c r="T2620" s="9">
        <f t="shared" si="285"/>
        <v>42339.625706018516</v>
      </c>
      <c r="U2620">
        <f t="shared" si="286"/>
        <v>60.041666666664241</v>
      </c>
    </row>
    <row r="2621" spans="1:21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42273.67597222222</v>
      </c>
      <c r="T2621" s="9">
        <f t="shared" si="285"/>
        <v>42300.249999999993</v>
      </c>
      <c r="U2621">
        <f t="shared" si="286"/>
        <v>26.574027777773154</v>
      </c>
    </row>
    <row r="2622" spans="1:21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42250.958819444444</v>
      </c>
      <c r="T2622" s="9">
        <f t="shared" si="285"/>
        <v>42287.833333333336</v>
      </c>
      <c r="U2622">
        <f t="shared" si="286"/>
        <v>36.87451388889167</v>
      </c>
    </row>
    <row r="2623" spans="1:21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42115.539212962962</v>
      </c>
      <c r="T2623" s="9">
        <f t="shared" si="285"/>
        <v>42145.539212962962</v>
      </c>
      <c r="U2623">
        <f t="shared" si="286"/>
        <v>30</v>
      </c>
    </row>
    <row r="2624" spans="1:21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42689.534907407404</v>
      </c>
      <c r="T2624" s="9">
        <f t="shared" si="285"/>
        <v>42734.534907407404</v>
      </c>
      <c r="U2624">
        <f t="shared" si="286"/>
        <v>45</v>
      </c>
    </row>
    <row r="2625" spans="1:21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42692.048217592594</v>
      </c>
      <c r="T2625" s="9">
        <f t="shared" si="285"/>
        <v>42706.048217592594</v>
      </c>
      <c r="U2625">
        <f t="shared" si="286"/>
        <v>14</v>
      </c>
    </row>
    <row r="2626" spans="1:21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41144.213217592587</v>
      </c>
      <c r="T2626" s="9">
        <f t="shared" si="285"/>
        <v>41165.213217592587</v>
      </c>
      <c r="U2626">
        <f t="shared" si="286"/>
        <v>21</v>
      </c>
    </row>
    <row r="2627" spans="1:21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>
        <f t="shared" ref="P2627:P2690" si="288">E2627/L2627</f>
        <v>27.576923076923077</v>
      </c>
      <c r="Q2627" t="str">
        <f t="shared" ref="Q2627:Q2690" si="289">LEFT(N2627,FIND("/",N2627,1)-1)</f>
        <v>technology</v>
      </c>
      <c r="R2627" t="str">
        <f t="shared" ref="R2627:R2690" si="290">RIGHT(N2627,LEN(N2627)-(FIND("/",N2627,1)))</f>
        <v>space exploration</v>
      </c>
      <c r="S2627" s="9">
        <f t="shared" ref="S2627:S2690" si="291">(J2627/86400)+25569+(-5/24)</f>
        <v>42658.601944444446</v>
      </c>
      <c r="T2627" s="9">
        <f t="shared" ref="T2627:T2690" si="292">(I2627/86400)+25569+(-5/24)</f>
        <v>42683.643611111103</v>
      </c>
      <c r="U2627">
        <f t="shared" ref="U2627:U2690" si="293">T2627-S2627</f>
        <v>25.041666666656965</v>
      </c>
    </row>
    <row r="2628" spans="1:21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42128.41978009259</v>
      </c>
      <c r="T2628" s="9">
        <f t="shared" si="292"/>
        <v>42158.41978009259</v>
      </c>
      <c r="U2628">
        <f t="shared" si="293"/>
        <v>30</v>
      </c>
    </row>
    <row r="2629" spans="1:21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42304.621076388888</v>
      </c>
      <c r="T2629" s="9">
        <f t="shared" si="292"/>
        <v>42334.662743055553</v>
      </c>
      <c r="U2629">
        <f t="shared" si="293"/>
        <v>30.041666666664241</v>
      </c>
    </row>
    <row r="2630" spans="1:21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41953.757719907408</v>
      </c>
      <c r="T2630" s="9">
        <f t="shared" si="292"/>
        <v>41973.757719907408</v>
      </c>
      <c r="U2630">
        <f t="shared" si="293"/>
        <v>20</v>
      </c>
    </row>
    <row r="2631" spans="1:21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42108.330115740733</v>
      </c>
      <c r="T2631" s="9">
        <f t="shared" si="292"/>
        <v>42138.330115740733</v>
      </c>
      <c r="U2631">
        <f t="shared" si="293"/>
        <v>30</v>
      </c>
    </row>
    <row r="2632" spans="1:21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42523.897129629629</v>
      </c>
      <c r="T2632" s="9">
        <f t="shared" si="292"/>
        <v>42551.208333333336</v>
      </c>
      <c r="U2632">
        <f t="shared" si="293"/>
        <v>27.311203703706269</v>
      </c>
    </row>
    <row r="2633" spans="1:21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42217.960960648146</v>
      </c>
      <c r="T2633" s="9">
        <f t="shared" si="292"/>
        <v>42245.960960648146</v>
      </c>
      <c r="U2633">
        <f t="shared" si="293"/>
        <v>28</v>
      </c>
    </row>
    <row r="2634" spans="1:21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42493.853460648148</v>
      </c>
      <c r="T2634" s="9">
        <f t="shared" si="292"/>
        <v>42518.853460648148</v>
      </c>
      <c r="U2634">
        <f t="shared" si="293"/>
        <v>25</v>
      </c>
    </row>
    <row r="2635" spans="1:21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41667.614953703705</v>
      </c>
      <c r="T2635" s="9">
        <f t="shared" si="292"/>
        <v>41697.75</v>
      </c>
      <c r="U2635">
        <f t="shared" si="293"/>
        <v>30.135046296294604</v>
      </c>
    </row>
    <row r="2636" spans="1:21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42612.448159722218</v>
      </c>
      <c r="T2636" s="9">
        <f t="shared" si="292"/>
        <v>42642.448159722218</v>
      </c>
      <c r="U2636">
        <f t="shared" si="293"/>
        <v>30</v>
      </c>
    </row>
    <row r="2637" spans="1:21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42037.742604166669</v>
      </c>
      <c r="T2637" s="9">
        <f t="shared" si="292"/>
        <v>42072.700937499998</v>
      </c>
      <c r="U2637">
        <f t="shared" si="293"/>
        <v>34.958333333328483</v>
      </c>
    </row>
    <row r="2638" spans="1:21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42636.406412037039</v>
      </c>
      <c r="T2638" s="9">
        <f t="shared" si="292"/>
        <v>42658.833333333336</v>
      </c>
      <c r="U2638">
        <f t="shared" si="293"/>
        <v>22.426921296297223</v>
      </c>
    </row>
    <row r="2639" spans="1:21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42639.341145833336</v>
      </c>
      <c r="T2639" s="9">
        <f t="shared" si="292"/>
        <v>42655.341145833336</v>
      </c>
      <c r="U2639">
        <f t="shared" si="293"/>
        <v>16</v>
      </c>
    </row>
    <row r="2640" spans="1:21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41989.70480324074</v>
      </c>
      <c r="T2640" s="9">
        <f t="shared" si="292"/>
        <v>42019.70480324074</v>
      </c>
      <c r="U2640">
        <f t="shared" si="293"/>
        <v>30</v>
      </c>
    </row>
    <row r="2641" spans="1:21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42024.656805555554</v>
      </c>
      <c r="T2641" s="9">
        <f t="shared" si="292"/>
        <v>42054.656805555554</v>
      </c>
      <c r="U2641">
        <f t="shared" si="293"/>
        <v>30</v>
      </c>
    </row>
    <row r="2642" spans="1:21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42102.952245370368</v>
      </c>
      <c r="T2642" s="9">
        <f t="shared" si="292"/>
        <v>42162.952245370368</v>
      </c>
      <c r="U2642">
        <f t="shared" si="293"/>
        <v>60</v>
      </c>
    </row>
    <row r="2643" spans="1:21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41880.618784722217</v>
      </c>
      <c r="T2643" s="9">
        <f t="shared" si="292"/>
        <v>41897.631249999999</v>
      </c>
      <c r="U2643">
        <f t="shared" si="293"/>
        <v>17.012465277781303</v>
      </c>
    </row>
    <row r="2644" spans="1:21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42536.03828703703</v>
      </c>
      <c r="T2644" s="9">
        <f t="shared" si="292"/>
        <v>42566.081249999996</v>
      </c>
      <c r="U2644">
        <f t="shared" si="293"/>
        <v>30.042962962965248</v>
      </c>
    </row>
    <row r="2645" spans="1:21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42689.374016203707</v>
      </c>
      <c r="T2645" s="9">
        <f t="shared" si="292"/>
        <v>42725.124305555553</v>
      </c>
      <c r="U2645">
        <f t="shared" si="293"/>
        <v>35.750289351846732</v>
      </c>
    </row>
    <row r="2646" spans="1:21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42774.583738425928</v>
      </c>
      <c r="T2646" s="9">
        <f t="shared" si="292"/>
        <v>42804.583738425928</v>
      </c>
      <c r="U2646">
        <f t="shared" si="293"/>
        <v>30</v>
      </c>
    </row>
    <row r="2647" spans="1:21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41921.634293981479</v>
      </c>
      <c r="T2647" s="9">
        <f t="shared" si="292"/>
        <v>41951.675960648143</v>
      </c>
      <c r="U2647">
        <f t="shared" si="293"/>
        <v>30.041666666664241</v>
      </c>
    </row>
    <row r="2648" spans="1:21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42226.10496527778</v>
      </c>
      <c r="T2648" s="9">
        <f t="shared" si="292"/>
        <v>42256.10496527778</v>
      </c>
      <c r="U2648">
        <f t="shared" si="293"/>
        <v>30</v>
      </c>
    </row>
    <row r="2649" spans="1:21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42200.053460648145</v>
      </c>
      <c r="T2649" s="9">
        <f t="shared" si="292"/>
        <v>42230.053460648145</v>
      </c>
      <c r="U2649">
        <f t="shared" si="293"/>
        <v>30</v>
      </c>
    </row>
    <row r="2650" spans="1:21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42408.506481481476</v>
      </c>
      <c r="T2650" s="9">
        <f t="shared" si="292"/>
        <v>42438.506481481476</v>
      </c>
      <c r="U2650">
        <f t="shared" si="293"/>
        <v>30</v>
      </c>
    </row>
    <row r="2651" spans="1:21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42341.788668981484</v>
      </c>
      <c r="T2651" s="9">
        <f t="shared" si="292"/>
        <v>42401.788668981484</v>
      </c>
      <c r="U2651">
        <f t="shared" si="293"/>
        <v>60</v>
      </c>
    </row>
    <row r="2652" spans="1:21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42695.416006944441</v>
      </c>
      <c r="T2652" s="9">
        <f t="shared" si="292"/>
        <v>42725.416006944441</v>
      </c>
      <c r="U2652">
        <f t="shared" si="293"/>
        <v>30</v>
      </c>
    </row>
    <row r="2653" spans="1:21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42327.597326388888</v>
      </c>
      <c r="T2653" s="9">
        <f t="shared" si="292"/>
        <v>42355.597326388888</v>
      </c>
      <c r="U2653">
        <f t="shared" si="293"/>
        <v>28</v>
      </c>
    </row>
    <row r="2654" spans="1:21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41952.950520833336</v>
      </c>
      <c r="T2654" s="9">
        <f t="shared" si="292"/>
        <v>41982.950520833336</v>
      </c>
      <c r="U2654">
        <f t="shared" si="293"/>
        <v>30</v>
      </c>
    </row>
    <row r="2655" spans="1:21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41771.443599537037</v>
      </c>
      <c r="T2655" s="9">
        <f t="shared" si="292"/>
        <v>41802.958333333328</v>
      </c>
      <c r="U2655">
        <f t="shared" si="293"/>
        <v>31.514733796291694</v>
      </c>
    </row>
    <row r="2656" spans="1:21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42055.392662037033</v>
      </c>
      <c r="T2656" s="9">
        <f t="shared" si="292"/>
        <v>42115.350995370369</v>
      </c>
      <c r="U2656">
        <f t="shared" si="293"/>
        <v>59.958333333335759</v>
      </c>
    </row>
    <row r="2657" spans="1:21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42381.657951388886</v>
      </c>
      <c r="T2657" s="9">
        <f t="shared" si="292"/>
        <v>42409.624999999993</v>
      </c>
      <c r="U2657">
        <f t="shared" si="293"/>
        <v>27.967048611106293</v>
      </c>
    </row>
    <row r="2658" spans="1:21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42767.480185185188</v>
      </c>
      <c r="T2658" s="9">
        <f t="shared" si="292"/>
        <v>42806.583333333336</v>
      </c>
      <c r="U2658">
        <f t="shared" si="293"/>
        <v>39.103148148147739</v>
      </c>
    </row>
    <row r="2659" spans="1:21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42551.720520833333</v>
      </c>
      <c r="T2659" s="9">
        <f t="shared" si="292"/>
        <v>42584.854166666664</v>
      </c>
      <c r="U2659">
        <f t="shared" si="293"/>
        <v>33.133645833331684</v>
      </c>
    </row>
    <row r="2660" spans="1:21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42551.675856481474</v>
      </c>
      <c r="T2660" s="9">
        <f t="shared" si="292"/>
        <v>42581.675856481474</v>
      </c>
      <c r="U2660">
        <f t="shared" si="293"/>
        <v>30</v>
      </c>
    </row>
    <row r="2661" spans="1:21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42081.861226851848</v>
      </c>
      <c r="T2661" s="9">
        <f t="shared" si="292"/>
        <v>42111.861226851848</v>
      </c>
      <c r="U2661">
        <f t="shared" si="293"/>
        <v>30</v>
      </c>
    </row>
    <row r="2662" spans="1:21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42272.504837962959</v>
      </c>
      <c r="T2662" s="9">
        <f t="shared" si="292"/>
        <v>42332.546504629623</v>
      </c>
      <c r="U2662">
        <f t="shared" si="293"/>
        <v>60.041666666664241</v>
      </c>
    </row>
    <row r="2663" spans="1:21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41542.750115740739</v>
      </c>
      <c r="T2663" s="9">
        <f t="shared" si="292"/>
        <v>41572.750115740739</v>
      </c>
      <c r="U2663">
        <f t="shared" si="293"/>
        <v>30</v>
      </c>
    </row>
    <row r="2664" spans="1:21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42207.538344907407</v>
      </c>
      <c r="T2664" s="9">
        <f t="shared" si="292"/>
        <v>42237.538344907407</v>
      </c>
      <c r="U2664">
        <f t="shared" si="293"/>
        <v>30</v>
      </c>
    </row>
    <row r="2665" spans="1:21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42222.41443287037</v>
      </c>
      <c r="T2665" s="9">
        <f t="shared" si="292"/>
        <v>42251.416666666664</v>
      </c>
      <c r="U2665">
        <f t="shared" si="293"/>
        <v>29.002233796294604</v>
      </c>
    </row>
    <row r="2666" spans="1:21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42312.817094907405</v>
      </c>
      <c r="T2666" s="9">
        <f t="shared" si="292"/>
        <v>42347.082638888889</v>
      </c>
      <c r="U2666">
        <f t="shared" si="293"/>
        <v>34.26554398148437</v>
      </c>
    </row>
    <row r="2667" spans="1:21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42083.687199074069</v>
      </c>
      <c r="T2667" s="9">
        <f t="shared" si="292"/>
        <v>42128.687199074069</v>
      </c>
      <c r="U2667">
        <f t="shared" si="293"/>
        <v>45</v>
      </c>
    </row>
    <row r="2668" spans="1:21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42235.55600694444</v>
      </c>
      <c r="T2668" s="9">
        <f t="shared" si="292"/>
        <v>42272.666666666664</v>
      </c>
      <c r="U2668">
        <f t="shared" si="293"/>
        <v>37.110659722224227</v>
      </c>
    </row>
    <row r="2669" spans="1:21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42380.717777777776</v>
      </c>
      <c r="T2669" s="9">
        <f t="shared" si="292"/>
        <v>42410.717777777776</v>
      </c>
      <c r="U2669">
        <f t="shared" si="293"/>
        <v>30</v>
      </c>
    </row>
    <row r="2670" spans="1:21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42275.380381944444</v>
      </c>
      <c r="T2670" s="9">
        <f t="shared" si="292"/>
        <v>42317.397222222215</v>
      </c>
      <c r="U2670">
        <f t="shared" si="293"/>
        <v>42.016840277770825</v>
      </c>
    </row>
    <row r="2671" spans="1:21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42318.827499999992</v>
      </c>
      <c r="T2671" s="9">
        <f t="shared" si="292"/>
        <v>42378.827499999992</v>
      </c>
      <c r="U2671">
        <f t="shared" si="293"/>
        <v>60</v>
      </c>
    </row>
    <row r="2672" spans="1:21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41820.812268518515</v>
      </c>
      <c r="T2672" s="9">
        <f t="shared" si="292"/>
        <v>41848.812268518515</v>
      </c>
      <c r="U2672">
        <f t="shared" si="293"/>
        <v>28</v>
      </c>
    </row>
    <row r="2673" spans="1:21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41962.54069444444</v>
      </c>
      <c r="T2673" s="9">
        <f t="shared" si="292"/>
        <v>41992.609722222223</v>
      </c>
      <c r="U2673">
        <f t="shared" si="293"/>
        <v>30.069027777783049</v>
      </c>
    </row>
    <row r="2674" spans="1:21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42344.675810185181</v>
      </c>
      <c r="T2674" s="9">
        <f t="shared" si="292"/>
        <v>42366.041666666664</v>
      </c>
      <c r="U2674">
        <f t="shared" si="293"/>
        <v>21.365856481483206</v>
      </c>
    </row>
    <row r="2675" spans="1:21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41912.333321759259</v>
      </c>
      <c r="T2675" s="9">
        <f t="shared" si="292"/>
        <v>41941.739583333328</v>
      </c>
      <c r="U2675">
        <f t="shared" si="293"/>
        <v>29.406261574069504</v>
      </c>
    </row>
    <row r="2676" spans="1:21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42529.424421296295</v>
      </c>
      <c r="T2676" s="9">
        <f t="shared" si="292"/>
        <v>42555.999305555553</v>
      </c>
      <c r="U2676">
        <f t="shared" si="293"/>
        <v>26.574884259258397</v>
      </c>
    </row>
    <row r="2677" spans="1:21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41923.649178240739</v>
      </c>
      <c r="T2677" s="9">
        <f t="shared" si="292"/>
        <v>41953.690844907404</v>
      </c>
      <c r="U2677">
        <f t="shared" si="293"/>
        <v>30.041666666664241</v>
      </c>
    </row>
    <row r="2678" spans="1:21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42482.416365740741</v>
      </c>
      <c r="T2678" s="9">
        <f t="shared" si="292"/>
        <v>42512.416365740741</v>
      </c>
      <c r="U2678">
        <f t="shared" si="293"/>
        <v>30</v>
      </c>
    </row>
    <row r="2679" spans="1:21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41792.821099537039</v>
      </c>
      <c r="T2679" s="9">
        <f t="shared" si="292"/>
        <v>41822.821099537039</v>
      </c>
      <c r="U2679">
        <f t="shared" si="293"/>
        <v>30</v>
      </c>
    </row>
    <row r="2680" spans="1:21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42241.589872685181</v>
      </c>
      <c r="T2680" s="9">
        <f t="shared" si="292"/>
        <v>42271.589872685181</v>
      </c>
      <c r="U2680">
        <f t="shared" si="293"/>
        <v>30</v>
      </c>
    </row>
    <row r="2681" spans="1:21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42032.792754629627</v>
      </c>
      <c r="T2681" s="9">
        <f t="shared" si="292"/>
        <v>42062.792754629627</v>
      </c>
      <c r="U2681">
        <f t="shared" si="293"/>
        <v>30</v>
      </c>
    </row>
    <row r="2682" spans="1:21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42436.003368055557</v>
      </c>
      <c r="T2682" s="9">
        <f t="shared" si="292"/>
        <v>42465.961701388886</v>
      </c>
      <c r="U2682">
        <f t="shared" si="293"/>
        <v>29.958333333328483</v>
      </c>
    </row>
    <row r="2683" spans="1:21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41805.686921296292</v>
      </c>
      <c r="T2683" s="9">
        <f t="shared" si="292"/>
        <v>41830.686921296292</v>
      </c>
      <c r="U2683">
        <f t="shared" si="293"/>
        <v>25</v>
      </c>
    </row>
    <row r="2684" spans="1:21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41932.663657407407</v>
      </c>
      <c r="T2684" s="9">
        <f t="shared" si="292"/>
        <v>41965.040972222218</v>
      </c>
      <c r="U2684">
        <f t="shared" si="293"/>
        <v>32.377314814810234</v>
      </c>
    </row>
    <row r="2685" spans="1:21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42034.546759259254</v>
      </c>
      <c r="T2685" s="9">
        <f t="shared" si="292"/>
        <v>42064.546759259254</v>
      </c>
      <c r="U2685">
        <f t="shared" si="293"/>
        <v>30</v>
      </c>
    </row>
    <row r="2686" spans="1:21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41820.706307870372</v>
      </c>
      <c r="T2686" s="9">
        <f t="shared" si="292"/>
        <v>41860.706307870372</v>
      </c>
      <c r="U2686">
        <f t="shared" si="293"/>
        <v>40</v>
      </c>
    </row>
    <row r="2687" spans="1:21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42061.487615740734</v>
      </c>
      <c r="T2687" s="9">
        <f t="shared" si="292"/>
        <v>42121.44594907407</v>
      </c>
      <c r="U2687">
        <f t="shared" si="293"/>
        <v>59.958333333335759</v>
      </c>
    </row>
    <row r="2688" spans="1:21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41892.766469907401</v>
      </c>
      <c r="T2688" s="9">
        <f t="shared" si="292"/>
        <v>41912.766469907401</v>
      </c>
      <c r="U2688">
        <f t="shared" si="293"/>
        <v>20</v>
      </c>
    </row>
    <row r="2689" spans="1:21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42154.431921296295</v>
      </c>
      <c r="T2689" s="9">
        <f t="shared" si="292"/>
        <v>42184.431921296295</v>
      </c>
      <c r="U2689">
        <f t="shared" si="293"/>
        <v>30</v>
      </c>
    </row>
    <row r="2690" spans="1:21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42027.910532407404</v>
      </c>
      <c r="T2690" s="9">
        <f t="shared" si="292"/>
        <v>42058.916666666664</v>
      </c>
      <c r="U2690">
        <f t="shared" si="293"/>
        <v>31.006134259259852</v>
      </c>
    </row>
    <row r="2691" spans="1:21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>
        <f t="shared" ref="P2691:P2754" si="295">E2691/L2691</f>
        <v>1</v>
      </c>
      <c r="Q2691" t="str">
        <f t="shared" ref="Q2691:Q2754" si="296">LEFT(N2691,FIND("/",N2691,1)-1)</f>
        <v>food</v>
      </c>
      <c r="R2691" t="str">
        <f t="shared" ref="R2691:R2754" si="297">RIGHT(N2691,LEN(N2691)-(FIND("/",N2691,1)))</f>
        <v>food trucks</v>
      </c>
      <c r="S2691" s="9">
        <f t="shared" ref="S2691:S2754" si="298">(J2691/86400)+25569+(-5/24)</f>
        <v>42551.75335648148</v>
      </c>
      <c r="T2691" s="9">
        <f t="shared" ref="T2691:T2754" si="299">(I2691/86400)+25569+(-5/24)</f>
        <v>42581.75335648148</v>
      </c>
      <c r="U2691">
        <f t="shared" ref="U2691:U2754" si="300">T2691-S2691</f>
        <v>30</v>
      </c>
    </row>
    <row r="2692" spans="1:21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42112.89671296296</v>
      </c>
      <c r="T2692" s="9">
        <f t="shared" si="299"/>
        <v>42157.89671296296</v>
      </c>
      <c r="U2692">
        <f t="shared" si="300"/>
        <v>45</v>
      </c>
    </row>
    <row r="2693" spans="1:21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42089.515706018516</v>
      </c>
      <c r="T2693" s="9">
        <f t="shared" si="299"/>
        <v>42134.515706018516</v>
      </c>
      <c r="U2693">
        <f t="shared" si="300"/>
        <v>45</v>
      </c>
    </row>
    <row r="2694" spans="1:21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42058.125694444439</v>
      </c>
      <c r="T2694" s="9">
        <f t="shared" si="299"/>
        <v>42088.084027777775</v>
      </c>
      <c r="U2694">
        <f t="shared" si="300"/>
        <v>29.958333333335759</v>
      </c>
    </row>
    <row r="2695" spans="1:21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41833.930162037032</v>
      </c>
      <c r="T2695" s="9">
        <f t="shared" si="299"/>
        <v>41863.930162037032</v>
      </c>
      <c r="U2695">
        <f t="shared" si="300"/>
        <v>30</v>
      </c>
    </row>
    <row r="2696" spans="1:21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41877.932164351849</v>
      </c>
      <c r="T2696" s="9">
        <f t="shared" si="299"/>
        <v>41907.932164351849</v>
      </c>
      <c r="U2696">
        <f t="shared" si="300"/>
        <v>30</v>
      </c>
    </row>
    <row r="2697" spans="1:21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42047.973587962959</v>
      </c>
      <c r="T2697" s="9">
        <f t="shared" si="299"/>
        <v>42107.931921296295</v>
      </c>
      <c r="U2697">
        <f t="shared" si="300"/>
        <v>59.958333333335759</v>
      </c>
    </row>
    <row r="2698" spans="1:21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41964.636111111111</v>
      </c>
      <c r="T2698" s="9">
        <f t="shared" si="299"/>
        <v>41998.636111111111</v>
      </c>
      <c r="U2698">
        <f t="shared" si="300"/>
        <v>34</v>
      </c>
    </row>
    <row r="2699" spans="1:21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42187.731747685182</v>
      </c>
      <c r="T2699" s="9">
        <f t="shared" si="299"/>
        <v>42218.708333333336</v>
      </c>
      <c r="U2699">
        <f t="shared" si="300"/>
        <v>30.976585648153559</v>
      </c>
    </row>
    <row r="2700" spans="1:21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41787.689907407403</v>
      </c>
      <c r="T2700" s="9">
        <f t="shared" si="299"/>
        <v>41817.689907407403</v>
      </c>
      <c r="U2700">
        <f t="shared" si="300"/>
        <v>30</v>
      </c>
    </row>
    <row r="2701" spans="1:21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41829.688229166662</v>
      </c>
      <c r="T2701" s="9">
        <f t="shared" si="299"/>
        <v>41859.688229166662</v>
      </c>
      <c r="U2701">
        <f t="shared" si="300"/>
        <v>30</v>
      </c>
    </row>
    <row r="2702" spans="1:21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41870.666342592587</v>
      </c>
      <c r="T2702" s="9">
        <f t="shared" si="299"/>
        <v>41900.666342592587</v>
      </c>
      <c r="U2702">
        <f t="shared" si="300"/>
        <v>30</v>
      </c>
    </row>
    <row r="2703" spans="1:21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42801.566365740735</v>
      </c>
      <c r="T2703" s="9">
        <f t="shared" si="299"/>
        <v>42832.524699074071</v>
      </c>
      <c r="U2703">
        <f t="shared" si="300"/>
        <v>30.958333333335759</v>
      </c>
    </row>
    <row r="2704" spans="1:21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42800.593483796292</v>
      </c>
      <c r="T2704" s="9">
        <f t="shared" si="299"/>
        <v>42830.551817129628</v>
      </c>
      <c r="U2704">
        <f t="shared" si="300"/>
        <v>29.958333333335759</v>
      </c>
    </row>
    <row r="2705" spans="1:21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42756.481828703698</v>
      </c>
      <c r="T2705" s="9">
        <f t="shared" si="299"/>
        <v>42816.440162037034</v>
      </c>
      <c r="U2705">
        <f t="shared" si="300"/>
        <v>59.958333333335759</v>
      </c>
    </row>
    <row r="2706" spans="1:21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42787.654097222221</v>
      </c>
      <c r="T2706" s="9">
        <f t="shared" si="299"/>
        <v>42830.61243055555</v>
      </c>
      <c r="U2706">
        <f t="shared" si="300"/>
        <v>42.958333333328483</v>
      </c>
    </row>
    <row r="2707" spans="1:21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42773.70784722222</v>
      </c>
      <c r="T2707" s="9">
        <f t="shared" si="299"/>
        <v>42818.666180555556</v>
      </c>
      <c r="U2707">
        <f t="shared" si="300"/>
        <v>44.958333333335759</v>
      </c>
    </row>
    <row r="2708" spans="1:21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41899.086608796293</v>
      </c>
      <c r="T2708" s="9">
        <f t="shared" si="299"/>
        <v>41928.082638888889</v>
      </c>
      <c r="U2708">
        <f t="shared" si="300"/>
        <v>28.996030092595902</v>
      </c>
    </row>
    <row r="2709" spans="1:21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41391.574571759258</v>
      </c>
      <c r="T2709" s="9">
        <f t="shared" si="299"/>
        <v>41421.082638888889</v>
      </c>
      <c r="U2709">
        <f t="shared" si="300"/>
        <v>29.508067129630945</v>
      </c>
    </row>
    <row r="2710" spans="1:21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42512.489884259259</v>
      </c>
      <c r="T2710" s="9">
        <f t="shared" si="299"/>
        <v>42572.489884259259</v>
      </c>
      <c r="U2710">
        <f t="shared" si="300"/>
        <v>60</v>
      </c>
    </row>
    <row r="2711" spans="1:21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9">
        <f t="shared" si="298"/>
        <v>42611.941446759258</v>
      </c>
      <c r="T2711" s="9">
        <f t="shared" si="299"/>
        <v>42646.957638888889</v>
      </c>
      <c r="U2711">
        <f t="shared" si="300"/>
        <v>35.016192129631236</v>
      </c>
    </row>
    <row r="2712" spans="1:21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41828.021157407406</v>
      </c>
      <c r="T2712" s="9">
        <f t="shared" si="299"/>
        <v>41859.875</v>
      </c>
      <c r="U2712">
        <f t="shared" si="300"/>
        <v>31.853842592594447</v>
      </c>
    </row>
    <row r="2713" spans="1:21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41780.536921296291</v>
      </c>
      <c r="T2713" s="9">
        <f t="shared" si="299"/>
        <v>41810.709027777775</v>
      </c>
      <c r="U2713">
        <f t="shared" si="300"/>
        <v>30.172106481484661</v>
      </c>
    </row>
    <row r="2714" spans="1:21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9">
        <f t="shared" si="298"/>
        <v>41431.853703703702</v>
      </c>
      <c r="T2714" s="9">
        <f t="shared" si="299"/>
        <v>41468.541666666664</v>
      </c>
      <c r="U2714">
        <f t="shared" si="300"/>
        <v>36.687962962962047</v>
      </c>
    </row>
    <row r="2715" spans="1:21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42322.445416666662</v>
      </c>
      <c r="T2715" s="9">
        <f t="shared" si="299"/>
        <v>42362.445416666662</v>
      </c>
      <c r="U2715">
        <f t="shared" si="300"/>
        <v>40</v>
      </c>
    </row>
    <row r="2716" spans="1:21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42629.446712962956</v>
      </c>
      <c r="T2716" s="9">
        <f t="shared" si="299"/>
        <v>42657.749999999993</v>
      </c>
      <c r="U2716">
        <f t="shared" si="300"/>
        <v>28.30328703703708</v>
      </c>
    </row>
    <row r="2717" spans="1:21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42387.190138888887</v>
      </c>
      <c r="T2717" s="9">
        <f t="shared" si="299"/>
        <v>42421.190138888887</v>
      </c>
      <c r="U2717">
        <f t="shared" si="300"/>
        <v>34</v>
      </c>
    </row>
    <row r="2718" spans="1:21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42255.124918981477</v>
      </c>
      <c r="T2718" s="9">
        <f t="shared" si="299"/>
        <v>42285.124918981477</v>
      </c>
      <c r="U2718">
        <f t="shared" si="300"/>
        <v>30</v>
      </c>
    </row>
    <row r="2719" spans="1:21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41934.706585648142</v>
      </c>
      <c r="T2719" s="9">
        <f t="shared" si="299"/>
        <v>41979.748252314814</v>
      </c>
      <c r="U2719">
        <f t="shared" si="300"/>
        <v>45.041666666671517</v>
      </c>
    </row>
    <row r="2720" spans="1:21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42465.388252314813</v>
      </c>
      <c r="T2720" s="9">
        <f t="shared" si="299"/>
        <v>42493.749999999993</v>
      </c>
      <c r="U2720">
        <f t="shared" si="300"/>
        <v>28.36174768517958</v>
      </c>
    </row>
    <row r="2721" spans="1:21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9">
        <f t="shared" si="298"/>
        <v>42417.822847222218</v>
      </c>
      <c r="T2721" s="9">
        <f t="shared" si="299"/>
        <v>42477.781180555554</v>
      </c>
      <c r="U2721">
        <f t="shared" si="300"/>
        <v>59.958333333335759</v>
      </c>
    </row>
    <row r="2722" spans="1:21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42655.257557870369</v>
      </c>
      <c r="T2722" s="9">
        <f t="shared" si="299"/>
        <v>42685.299224537033</v>
      </c>
      <c r="U2722">
        <f t="shared" si="300"/>
        <v>30.041666666664241</v>
      </c>
    </row>
    <row r="2723" spans="1:21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41493.335625</v>
      </c>
      <c r="T2723" s="9">
        <f t="shared" si="299"/>
        <v>41523.583333333328</v>
      </c>
      <c r="U2723">
        <f t="shared" si="300"/>
        <v>30.247708333328774</v>
      </c>
    </row>
    <row r="2724" spans="1:21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42704.64876157407</v>
      </c>
      <c r="T2724" s="9">
        <f t="shared" si="299"/>
        <v>42764.64876157407</v>
      </c>
      <c r="U2724">
        <f t="shared" si="300"/>
        <v>60</v>
      </c>
    </row>
    <row r="2725" spans="1:21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41944.630648148144</v>
      </c>
      <c r="T2725" s="9">
        <f t="shared" si="299"/>
        <v>42004.672314814808</v>
      </c>
      <c r="U2725">
        <f t="shared" si="300"/>
        <v>60.041666666664241</v>
      </c>
    </row>
    <row r="2726" spans="1:21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42199.118738425925</v>
      </c>
      <c r="T2726" s="9">
        <f t="shared" si="299"/>
        <v>42231.118738425925</v>
      </c>
      <c r="U2726">
        <f t="shared" si="300"/>
        <v>32</v>
      </c>
    </row>
    <row r="2727" spans="1:21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42745.53628472222</v>
      </c>
      <c r="T2727" s="9">
        <f t="shared" si="299"/>
        <v>42795.53628472222</v>
      </c>
      <c r="U2727">
        <f t="shared" si="300"/>
        <v>50</v>
      </c>
    </row>
    <row r="2728" spans="1:21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42452.371655092589</v>
      </c>
      <c r="T2728" s="9">
        <f t="shared" si="299"/>
        <v>42482.371655092589</v>
      </c>
      <c r="U2728">
        <f t="shared" si="300"/>
        <v>30</v>
      </c>
    </row>
    <row r="2729" spans="1:21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42198.468321759261</v>
      </c>
      <c r="T2729" s="9">
        <f t="shared" si="299"/>
        <v>42223.468321759261</v>
      </c>
      <c r="U2729">
        <f t="shared" si="300"/>
        <v>25</v>
      </c>
    </row>
    <row r="2730" spans="1:21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42333.391597222224</v>
      </c>
      <c r="T2730" s="9">
        <f t="shared" si="299"/>
        <v>42368.391597222224</v>
      </c>
      <c r="U2730">
        <f t="shared" si="300"/>
        <v>35</v>
      </c>
    </row>
    <row r="2731" spans="1:21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42095.032372685186</v>
      </c>
      <c r="T2731" s="9">
        <f t="shared" si="299"/>
        <v>42125.032372685186</v>
      </c>
      <c r="U2731">
        <f t="shared" si="300"/>
        <v>30</v>
      </c>
    </row>
    <row r="2732" spans="1:21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41351.333043981482</v>
      </c>
      <c r="T2732" s="9">
        <f t="shared" si="299"/>
        <v>41386.333043981482</v>
      </c>
      <c r="U2732">
        <f t="shared" si="300"/>
        <v>35</v>
      </c>
    </row>
    <row r="2733" spans="1:21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41872.317384259259</v>
      </c>
      <c r="T2733" s="9">
        <f t="shared" si="299"/>
        <v>41929.958333333328</v>
      </c>
      <c r="U2733">
        <f t="shared" si="300"/>
        <v>57.640949074069795</v>
      </c>
    </row>
    <row r="2734" spans="1:21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41389.599861111106</v>
      </c>
      <c r="T2734" s="9">
        <f t="shared" si="299"/>
        <v>41421.791666666664</v>
      </c>
      <c r="U2734">
        <f t="shared" si="300"/>
        <v>32.191805555557949</v>
      </c>
    </row>
    <row r="2735" spans="1:21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42044.064513888887</v>
      </c>
      <c r="T2735" s="9">
        <f t="shared" si="299"/>
        <v>42104.022847222215</v>
      </c>
      <c r="U2735">
        <f t="shared" si="300"/>
        <v>59.958333333328483</v>
      </c>
    </row>
    <row r="2736" spans="1:21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42626.460555555554</v>
      </c>
      <c r="T2736" s="9">
        <f t="shared" si="299"/>
        <v>42656.707638888889</v>
      </c>
      <c r="U2736">
        <f t="shared" si="300"/>
        <v>30.247083333335468</v>
      </c>
    </row>
    <row r="2737" spans="1:21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41315.912615740737</v>
      </c>
      <c r="T2737" s="9">
        <f t="shared" si="299"/>
        <v>41346.625</v>
      </c>
      <c r="U2737">
        <f t="shared" si="300"/>
        <v>30.712384259262762</v>
      </c>
    </row>
    <row r="2738" spans="1:21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41722.458020833328</v>
      </c>
      <c r="T2738" s="9">
        <f t="shared" si="299"/>
        <v>41752.458020833328</v>
      </c>
      <c r="U2738">
        <f t="shared" si="300"/>
        <v>30</v>
      </c>
    </row>
    <row r="2739" spans="1:21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41611.709340277775</v>
      </c>
      <c r="T2739" s="9">
        <f t="shared" si="299"/>
        <v>41654.583333333328</v>
      </c>
      <c r="U2739">
        <f t="shared" si="300"/>
        <v>42.873993055553001</v>
      </c>
    </row>
    <row r="2740" spans="1:21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42619.935231481482</v>
      </c>
      <c r="T2740" s="9">
        <f t="shared" si="299"/>
        <v>42679.935231481482</v>
      </c>
      <c r="U2740">
        <f t="shared" si="300"/>
        <v>60</v>
      </c>
    </row>
    <row r="2741" spans="1:21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41719.679594907408</v>
      </c>
      <c r="T2741" s="9">
        <f t="shared" si="299"/>
        <v>41764.679594907408</v>
      </c>
      <c r="U2741">
        <f t="shared" si="300"/>
        <v>45</v>
      </c>
    </row>
    <row r="2742" spans="1:21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42044.823518518511</v>
      </c>
      <c r="T2742" s="9">
        <f t="shared" si="299"/>
        <v>42074.781851851854</v>
      </c>
      <c r="U2742">
        <f t="shared" si="300"/>
        <v>29.958333333343035</v>
      </c>
    </row>
    <row r="2743" spans="1:21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41911.449097222219</v>
      </c>
      <c r="T2743" s="9">
        <f t="shared" si="299"/>
        <v>41931.879861111105</v>
      </c>
      <c r="U2743">
        <f t="shared" si="300"/>
        <v>20.430763888885849</v>
      </c>
    </row>
    <row r="2744" spans="1:21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41030.511423611111</v>
      </c>
      <c r="T2744" s="9">
        <f t="shared" si="299"/>
        <v>41044.511423611111</v>
      </c>
      <c r="U2744">
        <f t="shared" si="300"/>
        <v>14</v>
      </c>
    </row>
    <row r="2745" spans="1:21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42632.120451388888</v>
      </c>
      <c r="T2745" s="9">
        <f t="shared" si="299"/>
        <v>42662.120451388888</v>
      </c>
      <c r="U2745">
        <f t="shared" si="300"/>
        <v>30</v>
      </c>
    </row>
    <row r="2746" spans="1:21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40937.854143518518</v>
      </c>
      <c r="T2746" s="9">
        <f t="shared" si="299"/>
        <v>40967.854143518518</v>
      </c>
      <c r="U2746">
        <f t="shared" si="300"/>
        <v>30</v>
      </c>
    </row>
    <row r="2747" spans="1:21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41044.779722222222</v>
      </c>
      <c r="T2747" s="9">
        <f t="shared" si="299"/>
        <v>41104.779722222222</v>
      </c>
      <c r="U2747">
        <f t="shared" si="300"/>
        <v>60</v>
      </c>
    </row>
    <row r="2748" spans="1:21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41850.57304398148</v>
      </c>
      <c r="T2748" s="9">
        <f t="shared" si="299"/>
        <v>41880.57304398148</v>
      </c>
      <c r="U2748">
        <f t="shared" si="300"/>
        <v>30</v>
      </c>
    </row>
    <row r="2749" spans="1:21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41044.439780092587</v>
      </c>
      <c r="T2749" s="9">
        <f t="shared" si="299"/>
        <v>41075.923611111109</v>
      </c>
      <c r="U2749">
        <f t="shared" si="300"/>
        <v>31.483831018522324</v>
      </c>
    </row>
    <row r="2750" spans="1:21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42585.502337962964</v>
      </c>
      <c r="T2750" s="9">
        <f t="shared" si="299"/>
        <v>42615.502337962964</v>
      </c>
      <c r="U2750">
        <f t="shared" si="300"/>
        <v>30</v>
      </c>
    </row>
    <row r="2751" spans="1:21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42068.59070601852</v>
      </c>
      <c r="T2751" s="9">
        <f t="shared" si="299"/>
        <v>42098.549039351848</v>
      </c>
      <c r="U2751">
        <f t="shared" si="300"/>
        <v>29.958333333328483</v>
      </c>
    </row>
    <row r="2752" spans="1:21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41078.691493055558</v>
      </c>
      <c r="T2752" s="9">
        <f t="shared" si="299"/>
        <v>41090.625</v>
      </c>
      <c r="U2752">
        <f t="shared" si="300"/>
        <v>11.933506944442343</v>
      </c>
    </row>
    <row r="2753" spans="1:21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41747.678726851846</v>
      </c>
      <c r="T2753" s="9">
        <f t="shared" si="299"/>
        <v>41807.678726851846</v>
      </c>
      <c r="U2753">
        <f t="shared" si="300"/>
        <v>60</v>
      </c>
    </row>
    <row r="2754" spans="1:21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40855.556759259256</v>
      </c>
      <c r="T2754" s="9">
        <f t="shared" si="299"/>
        <v>40895.556759259256</v>
      </c>
      <c r="U2754">
        <f t="shared" si="300"/>
        <v>40</v>
      </c>
    </row>
    <row r="2755" spans="1:21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>
        <f t="shared" ref="P2755:P2818" si="302">E2755/L2755</f>
        <v>47.5</v>
      </c>
      <c r="Q2755" t="str">
        <f t="shared" ref="Q2755:Q2818" si="303">LEFT(N2755,FIND("/",N2755,1)-1)</f>
        <v>publishing</v>
      </c>
      <c r="R2755" t="str">
        <f t="shared" ref="R2755:R2818" si="304">RIGHT(N2755,LEN(N2755)-(FIND("/",N2755,1)))</f>
        <v>children's books</v>
      </c>
      <c r="S2755" s="9">
        <f t="shared" ref="S2755:S2818" si="305">(J2755/86400)+25569+(-5/24)</f>
        <v>41117.692395833328</v>
      </c>
      <c r="T2755" s="9">
        <f t="shared" ref="T2755:T2818" si="306">(I2755/86400)+25569+(-5/24)</f>
        <v>41147.692395833328</v>
      </c>
      <c r="U2755">
        <f t="shared" ref="U2755:U2818" si="307">T2755-S2755</f>
        <v>30</v>
      </c>
    </row>
    <row r="2756" spans="1:21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41863.427673611106</v>
      </c>
      <c r="T2756" s="9">
        <f t="shared" si="306"/>
        <v>41893.427673611106</v>
      </c>
      <c r="U2756">
        <f t="shared" si="307"/>
        <v>30</v>
      </c>
    </row>
    <row r="2757" spans="1:21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42072.582488425927</v>
      </c>
      <c r="T2757" s="9">
        <f t="shared" si="306"/>
        <v>42102.582488425927</v>
      </c>
      <c r="U2757">
        <f t="shared" si="307"/>
        <v>30</v>
      </c>
    </row>
    <row r="2758" spans="1:21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41620.692141203697</v>
      </c>
      <c r="T2758" s="9">
        <f t="shared" si="306"/>
        <v>41650.692141203697</v>
      </c>
      <c r="U2758">
        <f t="shared" si="307"/>
        <v>30</v>
      </c>
    </row>
    <row r="2759" spans="1:21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42573.448287037034</v>
      </c>
      <c r="T2759" s="9">
        <f t="shared" si="306"/>
        <v>42588.448287037034</v>
      </c>
      <c r="U2759">
        <f t="shared" si="307"/>
        <v>15</v>
      </c>
    </row>
    <row r="2760" spans="1:21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42639.23359953703</v>
      </c>
      <c r="T2760" s="9">
        <f t="shared" si="306"/>
        <v>42653.23359953703</v>
      </c>
      <c r="U2760">
        <f t="shared" si="307"/>
        <v>14</v>
      </c>
    </row>
    <row r="2761" spans="1:21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42524.158171296294</v>
      </c>
      <c r="T2761" s="9">
        <f t="shared" si="306"/>
        <v>42567.158171296294</v>
      </c>
      <c r="U2761">
        <f t="shared" si="307"/>
        <v>43</v>
      </c>
    </row>
    <row r="2762" spans="1:21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41415.252986111111</v>
      </c>
      <c r="T2762" s="9">
        <f t="shared" si="306"/>
        <v>41445.252986111111</v>
      </c>
      <c r="U2762">
        <f t="shared" si="307"/>
        <v>30</v>
      </c>
    </row>
    <row r="2763" spans="1:21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41246.85524305555</v>
      </c>
      <c r="T2763" s="9">
        <f t="shared" si="306"/>
        <v>41276.85524305555</v>
      </c>
      <c r="U2763">
        <f t="shared" si="307"/>
        <v>30</v>
      </c>
    </row>
    <row r="2764" spans="1:21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40926.828645833331</v>
      </c>
      <c r="T2764" s="9">
        <f t="shared" si="306"/>
        <v>40986.786979166667</v>
      </c>
      <c r="U2764">
        <f t="shared" si="307"/>
        <v>59.958333333335759</v>
      </c>
    </row>
    <row r="2765" spans="1:21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41373.371342592589</v>
      </c>
      <c r="T2765" s="9">
        <f t="shared" si="306"/>
        <v>41418.371342592589</v>
      </c>
      <c r="U2765">
        <f t="shared" si="307"/>
        <v>45</v>
      </c>
    </row>
    <row r="2766" spans="1:21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41030.083692129629</v>
      </c>
      <c r="T2766" s="9">
        <f t="shared" si="306"/>
        <v>41059.583333333328</v>
      </c>
      <c r="U2766">
        <f t="shared" si="307"/>
        <v>29.499641203699866</v>
      </c>
    </row>
    <row r="2767" spans="1:21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41194.370694444442</v>
      </c>
      <c r="T2767" s="9">
        <f t="shared" si="306"/>
        <v>41210.370694444442</v>
      </c>
      <c r="U2767">
        <f t="shared" si="307"/>
        <v>16</v>
      </c>
    </row>
    <row r="2768" spans="1:21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40736.459699074076</v>
      </c>
      <c r="T2768" s="9">
        <f t="shared" si="306"/>
        <v>40766.459699074076</v>
      </c>
      <c r="U2768">
        <f t="shared" si="307"/>
        <v>30</v>
      </c>
    </row>
    <row r="2769" spans="1:21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42172.750578703701</v>
      </c>
      <c r="T2769" s="9">
        <f t="shared" si="306"/>
        <v>42232.750578703701</v>
      </c>
      <c r="U2769">
        <f t="shared" si="307"/>
        <v>60</v>
      </c>
    </row>
    <row r="2770" spans="1:21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40967.4065162037</v>
      </c>
      <c r="T2770" s="9">
        <f t="shared" si="306"/>
        <v>40997.364849537036</v>
      </c>
      <c r="U2770">
        <f t="shared" si="307"/>
        <v>29.958333333335759</v>
      </c>
    </row>
    <row r="2771" spans="1:21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41745.617939814816</v>
      </c>
      <c r="T2771" s="9">
        <f t="shared" si="306"/>
        <v>41795.617939814816</v>
      </c>
      <c r="U2771">
        <f t="shared" si="307"/>
        <v>50</v>
      </c>
    </row>
    <row r="2772" spans="1:21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41686.496874999997</v>
      </c>
      <c r="T2772" s="9">
        <f t="shared" si="306"/>
        <v>41716.455208333333</v>
      </c>
      <c r="U2772">
        <f t="shared" si="307"/>
        <v>29.958333333335759</v>
      </c>
    </row>
    <row r="2773" spans="1:21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41257.323379629626</v>
      </c>
      <c r="T2773" s="9">
        <f t="shared" si="306"/>
        <v>41306.5</v>
      </c>
      <c r="U2773">
        <f t="shared" si="307"/>
        <v>49.176620370373712</v>
      </c>
    </row>
    <row r="2774" spans="1:21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41537.660810185182</v>
      </c>
      <c r="T2774" s="9">
        <f t="shared" si="306"/>
        <v>41552.660810185182</v>
      </c>
      <c r="U2774">
        <f t="shared" si="307"/>
        <v>15</v>
      </c>
    </row>
    <row r="2775" spans="1:21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42474.656493055554</v>
      </c>
      <c r="T2775" s="9">
        <f t="shared" si="306"/>
        <v>42484.656493055554</v>
      </c>
      <c r="U2775">
        <f t="shared" si="307"/>
        <v>10</v>
      </c>
    </row>
    <row r="2776" spans="1:21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41310.918148148143</v>
      </c>
      <c r="T2776" s="9">
        <f t="shared" si="306"/>
        <v>41340.918148148143</v>
      </c>
      <c r="U2776">
        <f t="shared" si="307"/>
        <v>30</v>
      </c>
    </row>
    <row r="2777" spans="1:21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40862.805023148147</v>
      </c>
      <c r="T2777" s="9">
        <f t="shared" si="306"/>
        <v>40892.805023148147</v>
      </c>
      <c r="U2777">
        <f t="shared" si="307"/>
        <v>30</v>
      </c>
    </row>
    <row r="2778" spans="1:21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42136.088842592588</v>
      </c>
      <c r="T2778" s="9">
        <f t="shared" si="306"/>
        <v>42167.088842592588</v>
      </c>
      <c r="U2778">
        <f t="shared" si="307"/>
        <v>31</v>
      </c>
    </row>
    <row r="2779" spans="1:21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42172.460694444446</v>
      </c>
      <c r="T2779" s="9">
        <f t="shared" si="306"/>
        <v>42202.460694444446</v>
      </c>
      <c r="U2779">
        <f t="shared" si="307"/>
        <v>30</v>
      </c>
    </row>
    <row r="2780" spans="1:21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41846.769745370366</v>
      </c>
      <c r="T2780" s="9">
        <f t="shared" si="306"/>
        <v>41876.769745370366</v>
      </c>
      <c r="U2780">
        <f t="shared" si="307"/>
        <v>30</v>
      </c>
    </row>
    <row r="2781" spans="1:21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42300.377557870372</v>
      </c>
      <c r="T2781" s="9">
        <f t="shared" si="306"/>
        <v>42330.419224537036</v>
      </c>
      <c r="U2781">
        <f t="shared" si="307"/>
        <v>30.041666666664241</v>
      </c>
    </row>
    <row r="2782" spans="1:21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42774.239444444444</v>
      </c>
      <c r="T2782" s="9">
        <f t="shared" si="306"/>
        <v>42804.239444444444</v>
      </c>
      <c r="U2782">
        <f t="shared" si="307"/>
        <v>30</v>
      </c>
    </row>
    <row r="2783" spans="1:21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42018.733263888884</v>
      </c>
      <c r="T2783" s="9">
        <f t="shared" si="306"/>
        <v>42047.083333333336</v>
      </c>
      <c r="U2783">
        <f t="shared" si="307"/>
        <v>28.350069444451947</v>
      </c>
    </row>
    <row r="2784" spans="1:21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42026.716643518514</v>
      </c>
      <c r="T2784" s="9">
        <f t="shared" si="306"/>
        <v>42051.999305555553</v>
      </c>
      <c r="U2784">
        <f t="shared" si="307"/>
        <v>25.282662037039699</v>
      </c>
    </row>
    <row r="2785" spans="1:21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42103.326921296299</v>
      </c>
      <c r="T2785" s="9">
        <f t="shared" si="306"/>
        <v>42117.326921296299</v>
      </c>
      <c r="U2785">
        <f t="shared" si="307"/>
        <v>14</v>
      </c>
    </row>
    <row r="2786" spans="1:21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41920.579201388886</v>
      </c>
      <c r="T2786" s="9">
        <f t="shared" si="306"/>
        <v>41941.579201388886</v>
      </c>
      <c r="U2786">
        <f t="shared" si="307"/>
        <v>21</v>
      </c>
    </row>
    <row r="2787" spans="1:21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9">
        <f t="shared" si="305"/>
        <v>42557.981099537035</v>
      </c>
      <c r="T2787" s="9">
        <f t="shared" si="306"/>
        <v>42587.666666666664</v>
      </c>
      <c r="U2787">
        <f t="shared" si="307"/>
        <v>29.685567129628907</v>
      </c>
    </row>
    <row r="2788" spans="1:21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41815.360879629625</v>
      </c>
      <c r="T2788" s="9">
        <f t="shared" si="306"/>
        <v>41829.360879629625</v>
      </c>
      <c r="U2788">
        <f t="shared" si="307"/>
        <v>14</v>
      </c>
    </row>
    <row r="2789" spans="1:21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41807.990185185183</v>
      </c>
      <c r="T2789" s="9">
        <f t="shared" si="306"/>
        <v>41837.990185185183</v>
      </c>
      <c r="U2789">
        <f t="shared" si="307"/>
        <v>30</v>
      </c>
    </row>
    <row r="2790" spans="1:21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42550.49355324074</v>
      </c>
      <c r="T2790" s="9">
        <f t="shared" si="306"/>
        <v>42580.49355324074</v>
      </c>
      <c r="U2790">
        <f t="shared" si="307"/>
        <v>30</v>
      </c>
    </row>
    <row r="2791" spans="1:21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9">
        <f t="shared" si="305"/>
        <v>42055.804791666662</v>
      </c>
      <c r="T2791" s="9">
        <f t="shared" si="306"/>
        <v>42074.958333333336</v>
      </c>
      <c r="U2791">
        <f t="shared" si="307"/>
        <v>19.153541666673846</v>
      </c>
    </row>
    <row r="2792" spans="1:21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42016.730358796289</v>
      </c>
      <c r="T2792" s="9">
        <f t="shared" si="306"/>
        <v>42046.730358796289</v>
      </c>
      <c r="U2792">
        <f t="shared" si="307"/>
        <v>30</v>
      </c>
    </row>
    <row r="2793" spans="1:21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42591.691655092589</v>
      </c>
      <c r="T2793" s="9">
        <f t="shared" si="306"/>
        <v>42621.958333333336</v>
      </c>
      <c r="U2793">
        <f t="shared" si="307"/>
        <v>30.266678240746842</v>
      </c>
    </row>
    <row r="2794" spans="1:21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42183.022673611107</v>
      </c>
      <c r="T2794" s="9">
        <f t="shared" si="306"/>
        <v>42228.022673611107</v>
      </c>
      <c r="U2794">
        <f t="shared" si="307"/>
        <v>45</v>
      </c>
    </row>
    <row r="2795" spans="1:21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42176.210706018515</v>
      </c>
      <c r="T2795" s="9">
        <f t="shared" si="306"/>
        <v>42206.210706018515</v>
      </c>
      <c r="U2795">
        <f t="shared" si="307"/>
        <v>30</v>
      </c>
    </row>
    <row r="2796" spans="1:21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42416.48332175926</v>
      </c>
      <c r="T2796" s="9">
        <f t="shared" si="306"/>
        <v>42432.583333333336</v>
      </c>
      <c r="U2796">
        <f t="shared" si="307"/>
        <v>16.100011574075324</v>
      </c>
    </row>
    <row r="2797" spans="1:21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41780.317604166667</v>
      </c>
      <c r="T2797" s="9">
        <f t="shared" si="306"/>
        <v>41796.75</v>
      </c>
      <c r="U2797">
        <f t="shared" si="307"/>
        <v>16.43239583333343</v>
      </c>
    </row>
    <row r="2798" spans="1:21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41795.319768518515</v>
      </c>
      <c r="T2798" s="9">
        <f t="shared" si="306"/>
        <v>41825.319768518515</v>
      </c>
      <c r="U2798">
        <f t="shared" si="307"/>
        <v>30</v>
      </c>
    </row>
    <row r="2799" spans="1:21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41798.731944444444</v>
      </c>
      <c r="T2799" s="9">
        <f t="shared" si="306"/>
        <v>41828.731944444444</v>
      </c>
      <c r="U2799">
        <f t="shared" si="307"/>
        <v>30</v>
      </c>
    </row>
    <row r="2800" spans="1:21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42201.466678240737</v>
      </c>
      <c r="T2800" s="9">
        <f t="shared" si="306"/>
        <v>42216.458333333336</v>
      </c>
      <c r="U2800">
        <f t="shared" si="307"/>
        <v>14.991655092599103</v>
      </c>
    </row>
    <row r="2801" spans="1:21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42507.05636574074</v>
      </c>
      <c r="T2801" s="9">
        <f t="shared" si="306"/>
        <v>42538.458333333336</v>
      </c>
      <c r="U2801">
        <f t="shared" si="307"/>
        <v>31.401967592595611</v>
      </c>
    </row>
    <row r="2802" spans="1:21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41948.344513888886</v>
      </c>
      <c r="T2802" s="9">
        <f t="shared" si="306"/>
        <v>42008.344513888886</v>
      </c>
      <c r="U2802">
        <f t="shared" si="307"/>
        <v>60</v>
      </c>
    </row>
    <row r="2803" spans="1:21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41900.034826388888</v>
      </c>
      <c r="T2803" s="9">
        <f t="shared" si="306"/>
        <v>41922.25</v>
      </c>
      <c r="U2803">
        <f t="shared" si="307"/>
        <v>22.215173611111823</v>
      </c>
    </row>
    <row r="2804" spans="1:21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42192.438738425924</v>
      </c>
      <c r="T2804" s="9">
        <f t="shared" si="306"/>
        <v>42222.438738425924</v>
      </c>
      <c r="U2804">
        <f t="shared" si="307"/>
        <v>30</v>
      </c>
    </row>
    <row r="2805" spans="1:21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9">
        <f t="shared" si="305"/>
        <v>42157.857361111113</v>
      </c>
      <c r="T2805" s="9">
        <f t="shared" si="306"/>
        <v>42200.791666666664</v>
      </c>
      <c r="U2805">
        <f t="shared" si="307"/>
        <v>42.934305555550964</v>
      </c>
    </row>
    <row r="2806" spans="1:21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41881.245254629626</v>
      </c>
      <c r="T2806" s="9">
        <f t="shared" si="306"/>
        <v>41911.245254629626</v>
      </c>
      <c r="U2806">
        <f t="shared" si="307"/>
        <v>30</v>
      </c>
    </row>
    <row r="2807" spans="1:21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42213.2971412037</v>
      </c>
      <c r="T2807" s="9">
        <f t="shared" si="306"/>
        <v>42238.2971412037</v>
      </c>
      <c r="U2807">
        <f t="shared" si="307"/>
        <v>25</v>
      </c>
    </row>
    <row r="2808" spans="1:21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42185.058912037035</v>
      </c>
      <c r="T2808" s="9">
        <f t="shared" si="306"/>
        <v>42221.249999999993</v>
      </c>
      <c r="U2808">
        <f t="shared" si="307"/>
        <v>36.191087962957681</v>
      </c>
    </row>
    <row r="2809" spans="1:21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42154.664791666662</v>
      </c>
      <c r="T2809" s="9">
        <f t="shared" si="306"/>
        <v>42184.664791666662</v>
      </c>
      <c r="U2809">
        <f t="shared" si="307"/>
        <v>30</v>
      </c>
    </row>
    <row r="2810" spans="1:21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42208.638136574074</v>
      </c>
      <c r="T2810" s="9">
        <f t="shared" si="306"/>
        <v>42238.638136574074</v>
      </c>
      <c r="U2810">
        <f t="shared" si="307"/>
        <v>30</v>
      </c>
    </row>
    <row r="2811" spans="1:21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42451.288483796299</v>
      </c>
      <c r="T2811" s="9">
        <f t="shared" si="306"/>
        <v>42459.402083333327</v>
      </c>
      <c r="U2811">
        <f t="shared" si="307"/>
        <v>8.1135995370277669</v>
      </c>
    </row>
    <row r="2812" spans="1:21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9">
        <f t="shared" si="305"/>
        <v>41758.931296296294</v>
      </c>
      <c r="T2812" s="9">
        <f t="shared" si="306"/>
        <v>41790.957638888889</v>
      </c>
      <c r="U2812">
        <f t="shared" si="307"/>
        <v>32.026342592595029</v>
      </c>
    </row>
    <row r="2813" spans="1:21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42028.288229166668</v>
      </c>
      <c r="T2813" s="9">
        <f t="shared" si="306"/>
        <v>42058.288229166668</v>
      </c>
      <c r="U2813">
        <f t="shared" si="307"/>
        <v>30</v>
      </c>
    </row>
    <row r="2814" spans="1:21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42054.535856481474</v>
      </c>
      <c r="T2814" s="9">
        <f t="shared" si="306"/>
        <v>42099.958333333336</v>
      </c>
      <c r="U2814">
        <f t="shared" si="307"/>
        <v>45.422476851861575</v>
      </c>
    </row>
    <row r="2815" spans="1:21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42693.534270833326</v>
      </c>
      <c r="T2815" s="9">
        <f t="shared" si="306"/>
        <v>42718.534270833326</v>
      </c>
      <c r="U2815">
        <f t="shared" si="307"/>
        <v>25</v>
      </c>
    </row>
    <row r="2816" spans="1:21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42103.191145833327</v>
      </c>
      <c r="T2816" s="9">
        <f t="shared" si="306"/>
        <v>42133.191145833327</v>
      </c>
      <c r="U2816">
        <f t="shared" si="307"/>
        <v>30</v>
      </c>
    </row>
    <row r="2817" spans="1:21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42559.568391203698</v>
      </c>
      <c r="T2817" s="9">
        <f t="shared" si="306"/>
        <v>42589.568391203698</v>
      </c>
      <c r="U2817">
        <f t="shared" si="307"/>
        <v>30</v>
      </c>
    </row>
    <row r="2818" spans="1:21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42188.259166666663</v>
      </c>
      <c r="T2818" s="9">
        <f t="shared" si="306"/>
        <v>42218.458333333336</v>
      </c>
      <c r="U2818">
        <f t="shared" si="307"/>
        <v>30.199166666672681</v>
      </c>
    </row>
    <row r="2819" spans="1:21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>
        <f t="shared" ref="P2819:P2882" si="309">E2819/L2819</f>
        <v>23.636363636363637</v>
      </c>
      <c r="Q2819" t="str">
        <f t="shared" ref="Q2819:Q2882" si="310">LEFT(N2819,FIND("/",N2819,1)-1)</f>
        <v>theater</v>
      </c>
      <c r="R2819" t="str">
        <f t="shared" ref="R2819:R2882" si="311">RIGHT(N2819,LEN(N2819)-(FIND("/",N2819,1)))</f>
        <v>plays</v>
      </c>
      <c r="S2819" s="9">
        <f t="shared" ref="S2819:S2882" si="312">(J2819/86400)+25569+(-5/24)</f>
        <v>42023.42664351852</v>
      </c>
      <c r="T2819" s="9">
        <f t="shared" ref="T2819:T2882" si="313">(I2819/86400)+25569+(-5/24)</f>
        <v>42063.42664351852</v>
      </c>
      <c r="U2819">
        <f t="shared" ref="U2819:U2882" si="314">T2819-S2819</f>
        <v>40</v>
      </c>
    </row>
    <row r="2820" spans="1:21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42250.389884259253</v>
      </c>
      <c r="T2820" s="9">
        <f t="shared" si="313"/>
        <v>42270.389884259253</v>
      </c>
      <c r="U2820">
        <f t="shared" si="314"/>
        <v>20</v>
      </c>
    </row>
    <row r="2821" spans="1:21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42139.317233796297</v>
      </c>
      <c r="T2821" s="9">
        <f t="shared" si="313"/>
        <v>42169.317233796297</v>
      </c>
      <c r="U2821">
        <f t="shared" si="314"/>
        <v>30</v>
      </c>
    </row>
    <row r="2822" spans="1:21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42401.402650462966</v>
      </c>
      <c r="T2822" s="9">
        <f t="shared" si="313"/>
        <v>42425.791666666664</v>
      </c>
      <c r="U2822">
        <f t="shared" si="314"/>
        <v>24.389016203698702</v>
      </c>
    </row>
    <row r="2823" spans="1:21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41875.714525462965</v>
      </c>
      <c r="T2823" s="9">
        <f t="shared" si="313"/>
        <v>41905.714525462965</v>
      </c>
      <c r="U2823">
        <f t="shared" si="314"/>
        <v>30</v>
      </c>
    </row>
    <row r="2824" spans="1:21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42060.475601851846</v>
      </c>
      <c r="T2824" s="9">
        <f t="shared" si="313"/>
        <v>42090.433935185181</v>
      </c>
      <c r="U2824">
        <f t="shared" si="314"/>
        <v>29.958333333335759</v>
      </c>
    </row>
    <row r="2825" spans="1:21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9">
        <f t="shared" si="312"/>
        <v>42066.803310185183</v>
      </c>
      <c r="T2825" s="9">
        <f t="shared" si="313"/>
        <v>42094.749305555553</v>
      </c>
      <c r="U2825">
        <f t="shared" si="314"/>
        <v>27.945995370369928</v>
      </c>
    </row>
    <row r="2826" spans="1:21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42136.0624537037</v>
      </c>
      <c r="T2826" s="9">
        <f t="shared" si="313"/>
        <v>42167.863194444442</v>
      </c>
      <c r="U2826">
        <f t="shared" si="314"/>
        <v>31.800740740742185</v>
      </c>
    </row>
    <row r="2827" spans="1:21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42312.584328703706</v>
      </c>
      <c r="T2827" s="9">
        <f t="shared" si="313"/>
        <v>42342.584328703706</v>
      </c>
      <c r="U2827">
        <f t="shared" si="314"/>
        <v>30</v>
      </c>
    </row>
    <row r="2828" spans="1:21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9">
        <f t="shared" si="312"/>
        <v>42170.826527777775</v>
      </c>
      <c r="T2828" s="9">
        <f t="shared" si="313"/>
        <v>42195.083333333336</v>
      </c>
      <c r="U2828">
        <f t="shared" si="314"/>
        <v>24.256805555560277</v>
      </c>
    </row>
    <row r="2829" spans="1:21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42494.475300925922</v>
      </c>
      <c r="T2829" s="9">
        <f t="shared" si="313"/>
        <v>42524.479166666664</v>
      </c>
      <c r="U2829">
        <f t="shared" si="314"/>
        <v>30.003865740742185</v>
      </c>
    </row>
    <row r="2830" spans="1:21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42254.056354166663</v>
      </c>
      <c r="T2830" s="9">
        <f t="shared" si="313"/>
        <v>42279.749999999993</v>
      </c>
      <c r="U2830">
        <f t="shared" si="314"/>
        <v>25.693645833329356</v>
      </c>
    </row>
    <row r="2831" spans="1:21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42495.225902777776</v>
      </c>
      <c r="T2831" s="9">
        <f t="shared" si="313"/>
        <v>42523.225902777776</v>
      </c>
      <c r="U2831">
        <f t="shared" si="314"/>
        <v>28</v>
      </c>
    </row>
    <row r="2832" spans="1:21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41758.631342592591</v>
      </c>
      <c r="T2832" s="9">
        <f t="shared" si="313"/>
        <v>41770.957638888889</v>
      </c>
      <c r="U2832">
        <f t="shared" si="314"/>
        <v>12.326296296298096</v>
      </c>
    </row>
    <row r="2833" spans="1:21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42171.616550925923</v>
      </c>
      <c r="T2833" s="9">
        <f t="shared" si="313"/>
        <v>42201.616550925923</v>
      </c>
      <c r="U2833">
        <f t="shared" si="314"/>
        <v>30</v>
      </c>
    </row>
    <row r="2834" spans="1:21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41938.501087962963</v>
      </c>
      <c r="T2834" s="9">
        <f t="shared" si="313"/>
        <v>41966.708333333336</v>
      </c>
      <c r="U2834">
        <f t="shared" si="314"/>
        <v>28.20724537037313</v>
      </c>
    </row>
    <row r="2835" spans="1:21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9">
        <f t="shared" si="312"/>
        <v>42267.919363425921</v>
      </c>
      <c r="T2835" s="9">
        <f t="shared" si="313"/>
        <v>42287.874999999993</v>
      </c>
      <c r="U2835">
        <f t="shared" si="314"/>
        <v>19.955636574071832</v>
      </c>
    </row>
    <row r="2836" spans="1:21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42019.751504629625</v>
      </c>
      <c r="T2836" s="9">
        <f t="shared" si="313"/>
        <v>42034.751504629625</v>
      </c>
      <c r="U2836">
        <f t="shared" si="314"/>
        <v>15</v>
      </c>
    </row>
    <row r="2837" spans="1:21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42313.495567129627</v>
      </c>
      <c r="T2837" s="9">
        <f t="shared" si="313"/>
        <v>42342.791666666664</v>
      </c>
      <c r="U2837">
        <f t="shared" si="314"/>
        <v>29.296099537037662</v>
      </c>
    </row>
    <row r="2838" spans="1:21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42746.053449074076</v>
      </c>
      <c r="T2838" s="9">
        <f t="shared" si="313"/>
        <v>42783.999305555553</v>
      </c>
      <c r="U2838">
        <f t="shared" si="314"/>
        <v>37.945856481477676</v>
      </c>
    </row>
    <row r="2839" spans="1:21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42307.700046296297</v>
      </c>
      <c r="T2839" s="9">
        <f t="shared" si="313"/>
        <v>42347.741712962961</v>
      </c>
      <c r="U2839">
        <f t="shared" si="314"/>
        <v>40.041666666664241</v>
      </c>
    </row>
    <row r="2840" spans="1:21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41842.399259259255</v>
      </c>
      <c r="T2840" s="9">
        <f t="shared" si="313"/>
        <v>41864.708333333328</v>
      </c>
      <c r="U2840">
        <f t="shared" si="314"/>
        <v>22.309074074073578</v>
      </c>
    </row>
    <row r="2841" spans="1:21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41853.031874999993</v>
      </c>
      <c r="T2841" s="9">
        <f t="shared" si="313"/>
        <v>41875.999305555553</v>
      </c>
      <c r="U2841">
        <f t="shared" si="314"/>
        <v>22.967430555559986</v>
      </c>
    </row>
    <row r="2842" spans="1:21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9">
        <f t="shared" si="312"/>
        <v>42059.827303240738</v>
      </c>
      <c r="T2842" s="9">
        <f t="shared" si="313"/>
        <v>42081.499999999993</v>
      </c>
      <c r="U2842">
        <f t="shared" si="314"/>
        <v>21.672696759254904</v>
      </c>
    </row>
    <row r="2843" spans="1:21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42291.531215277777</v>
      </c>
      <c r="T2843" s="9">
        <f t="shared" si="313"/>
        <v>42351.572881944441</v>
      </c>
      <c r="U2843">
        <f t="shared" si="314"/>
        <v>60.041666666664241</v>
      </c>
    </row>
    <row r="2844" spans="1:21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9">
        <f t="shared" si="312"/>
        <v>41784.744155092594</v>
      </c>
      <c r="T2844" s="9">
        <f t="shared" si="313"/>
        <v>41811.25</v>
      </c>
      <c r="U2844">
        <f t="shared" si="314"/>
        <v>26.505844907405844</v>
      </c>
    </row>
    <row r="2845" spans="1:21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9">
        <f t="shared" si="312"/>
        <v>42492.529513888883</v>
      </c>
      <c r="T2845" s="9">
        <f t="shared" si="313"/>
        <v>42533.958333333336</v>
      </c>
      <c r="U2845">
        <f t="shared" si="314"/>
        <v>41.428819444452529</v>
      </c>
    </row>
    <row r="2846" spans="1:21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42709.337731481479</v>
      </c>
      <c r="T2846" s="9">
        <f t="shared" si="313"/>
        <v>42739.337731481479</v>
      </c>
      <c r="U2846">
        <f t="shared" si="314"/>
        <v>30</v>
      </c>
    </row>
    <row r="2847" spans="1:21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9">
        <f t="shared" si="312"/>
        <v>42102.808252314811</v>
      </c>
      <c r="T2847" s="9">
        <f t="shared" si="313"/>
        <v>42162.808252314811</v>
      </c>
      <c r="U2847">
        <f t="shared" si="314"/>
        <v>60</v>
      </c>
    </row>
    <row r="2848" spans="1:21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9">
        <f t="shared" si="312"/>
        <v>42108.483726851853</v>
      </c>
      <c r="T2848" s="9">
        <f t="shared" si="313"/>
        <v>42153.483726851853</v>
      </c>
      <c r="U2848">
        <f t="shared" si="314"/>
        <v>45</v>
      </c>
    </row>
    <row r="2849" spans="1:21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9">
        <f t="shared" si="312"/>
        <v>42453.597974537035</v>
      </c>
      <c r="T2849" s="9">
        <f t="shared" si="313"/>
        <v>42513.597974537035</v>
      </c>
      <c r="U2849">
        <f t="shared" si="314"/>
        <v>60</v>
      </c>
    </row>
    <row r="2850" spans="1:21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42123.440497685187</v>
      </c>
      <c r="T2850" s="9">
        <f t="shared" si="313"/>
        <v>42153.440497685187</v>
      </c>
      <c r="U2850">
        <f t="shared" si="314"/>
        <v>30</v>
      </c>
    </row>
    <row r="2851" spans="1:21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42453.219907407409</v>
      </c>
      <c r="T2851" s="9">
        <f t="shared" si="313"/>
        <v>42483.219907407409</v>
      </c>
      <c r="U2851">
        <f t="shared" si="314"/>
        <v>30</v>
      </c>
    </row>
    <row r="2852" spans="1:21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9">
        <f t="shared" si="312"/>
        <v>41857.798738425925</v>
      </c>
      <c r="T2852" s="9">
        <f t="shared" si="313"/>
        <v>41887.798738425925</v>
      </c>
      <c r="U2852">
        <f t="shared" si="314"/>
        <v>30</v>
      </c>
    </row>
    <row r="2853" spans="1:21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9">
        <f t="shared" si="312"/>
        <v>42389.794317129628</v>
      </c>
      <c r="T2853" s="9">
        <f t="shared" si="313"/>
        <v>42398.761805555558</v>
      </c>
      <c r="U2853">
        <f t="shared" si="314"/>
        <v>8.9674884259293322</v>
      </c>
    </row>
    <row r="2854" spans="1:21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9">
        <f t="shared" si="312"/>
        <v>41780.836840277778</v>
      </c>
      <c r="T2854" s="9">
        <f t="shared" si="313"/>
        <v>41810.836840277778</v>
      </c>
      <c r="U2854">
        <f t="shared" si="314"/>
        <v>30</v>
      </c>
    </row>
    <row r="2855" spans="1:21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9">
        <f t="shared" si="312"/>
        <v>41835.98260416666</v>
      </c>
      <c r="T2855" s="9">
        <f t="shared" si="313"/>
        <v>41895.98260416666</v>
      </c>
      <c r="U2855">
        <f t="shared" si="314"/>
        <v>60</v>
      </c>
    </row>
    <row r="2856" spans="1:21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42111.508321759255</v>
      </c>
      <c r="T2856" s="9">
        <f t="shared" si="313"/>
        <v>42131.508321759255</v>
      </c>
      <c r="U2856">
        <f t="shared" si="314"/>
        <v>20</v>
      </c>
    </row>
    <row r="2857" spans="1:21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42369.799432870372</v>
      </c>
      <c r="T2857" s="9">
        <f t="shared" si="313"/>
        <v>42398.773611111108</v>
      </c>
      <c r="U2857">
        <f t="shared" si="314"/>
        <v>28.974178240736364</v>
      </c>
    </row>
    <row r="2858" spans="1:21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9">
        <f t="shared" si="312"/>
        <v>42164.829247685186</v>
      </c>
      <c r="T2858" s="9">
        <f t="shared" si="313"/>
        <v>42224.69027777778</v>
      </c>
      <c r="U2858">
        <f t="shared" si="314"/>
        <v>59.861030092593865</v>
      </c>
    </row>
    <row r="2859" spans="1:21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42726.711747685178</v>
      </c>
      <c r="T2859" s="9">
        <f t="shared" si="313"/>
        <v>42786.541666666664</v>
      </c>
      <c r="U2859">
        <f t="shared" si="314"/>
        <v>59.829918981486117</v>
      </c>
    </row>
    <row r="2860" spans="1:21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9">
        <f t="shared" si="312"/>
        <v>41954.336747685178</v>
      </c>
      <c r="T2860" s="9">
        <f t="shared" si="313"/>
        <v>41978.269444444442</v>
      </c>
      <c r="U2860">
        <f t="shared" si="314"/>
        <v>23.932696759264218</v>
      </c>
    </row>
    <row r="2861" spans="1:21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42233.153981481482</v>
      </c>
      <c r="T2861" s="9">
        <f t="shared" si="313"/>
        <v>42293.153981481482</v>
      </c>
      <c r="U2861">
        <f t="shared" si="314"/>
        <v>60</v>
      </c>
    </row>
    <row r="2862" spans="1:21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42480.592314814814</v>
      </c>
      <c r="T2862" s="9">
        <f t="shared" si="313"/>
        <v>42540.592314814814</v>
      </c>
      <c r="U2862">
        <f t="shared" si="314"/>
        <v>60</v>
      </c>
    </row>
    <row r="2863" spans="1:21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42257.3825</v>
      </c>
      <c r="T2863" s="9">
        <f t="shared" si="313"/>
        <v>42271.3825</v>
      </c>
      <c r="U2863">
        <f t="shared" si="314"/>
        <v>14</v>
      </c>
    </row>
    <row r="2864" spans="1:21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41784.581354166665</v>
      </c>
      <c r="T2864" s="9">
        <f t="shared" si="313"/>
        <v>41814.581354166665</v>
      </c>
      <c r="U2864">
        <f t="shared" si="314"/>
        <v>30</v>
      </c>
    </row>
    <row r="2865" spans="1:21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41831.46670138889</v>
      </c>
      <c r="T2865" s="9">
        <f t="shared" si="313"/>
        <v>41891.46670138889</v>
      </c>
      <c r="U2865">
        <f t="shared" si="314"/>
        <v>60</v>
      </c>
    </row>
    <row r="2866" spans="1:21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42172.405173611107</v>
      </c>
      <c r="T2866" s="9">
        <f t="shared" si="313"/>
        <v>42202.345833333333</v>
      </c>
      <c r="U2866">
        <f t="shared" si="314"/>
        <v>29.940659722225973</v>
      </c>
    </row>
    <row r="2867" spans="1:21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9">
        <f t="shared" si="312"/>
        <v>41949.905775462961</v>
      </c>
      <c r="T2867" s="9">
        <f t="shared" si="313"/>
        <v>42009.905775462961</v>
      </c>
      <c r="U2867">
        <f t="shared" si="314"/>
        <v>60</v>
      </c>
    </row>
    <row r="2868" spans="1:21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42627.746770833335</v>
      </c>
      <c r="T2868" s="9">
        <f t="shared" si="313"/>
        <v>42657.708333333336</v>
      </c>
      <c r="U2868">
        <f t="shared" si="314"/>
        <v>29.961562500000582</v>
      </c>
    </row>
    <row r="2869" spans="1:21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42530.986944444441</v>
      </c>
      <c r="T2869" s="9">
        <f t="shared" si="313"/>
        <v>42554.958333333336</v>
      </c>
      <c r="U2869">
        <f t="shared" si="314"/>
        <v>23.97138888889458</v>
      </c>
    </row>
    <row r="2870" spans="1:21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42618.618680555555</v>
      </c>
      <c r="T2870" s="9">
        <f t="shared" si="313"/>
        <v>42648.618680555555</v>
      </c>
      <c r="U2870">
        <f t="shared" si="314"/>
        <v>30</v>
      </c>
    </row>
    <row r="2871" spans="1:21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42540.385196759256</v>
      </c>
      <c r="T2871" s="9">
        <f t="shared" si="313"/>
        <v>42570.385196759256</v>
      </c>
      <c r="U2871">
        <f t="shared" si="314"/>
        <v>30</v>
      </c>
    </row>
    <row r="2872" spans="1:21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9">
        <f t="shared" si="312"/>
        <v>41745.981076388889</v>
      </c>
      <c r="T2872" s="9">
        <f t="shared" si="313"/>
        <v>41775.981076388889</v>
      </c>
      <c r="U2872">
        <f t="shared" si="314"/>
        <v>30</v>
      </c>
    </row>
    <row r="2873" spans="1:21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41974.530243055553</v>
      </c>
      <c r="T2873" s="9">
        <f t="shared" si="313"/>
        <v>41994.530243055553</v>
      </c>
      <c r="U2873">
        <f t="shared" si="314"/>
        <v>20</v>
      </c>
    </row>
    <row r="2874" spans="1:21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9">
        <f t="shared" si="312"/>
        <v>42114.907847222225</v>
      </c>
      <c r="T2874" s="9">
        <f t="shared" si="313"/>
        <v>42174.907847222225</v>
      </c>
      <c r="U2874">
        <f t="shared" si="314"/>
        <v>60</v>
      </c>
    </row>
    <row r="2875" spans="1:21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42002.609155092585</v>
      </c>
      <c r="T2875" s="9">
        <f t="shared" si="313"/>
        <v>42032.609155092585</v>
      </c>
      <c r="U2875">
        <f t="shared" si="314"/>
        <v>30</v>
      </c>
    </row>
    <row r="2876" spans="1:21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42722.636412037034</v>
      </c>
      <c r="T2876" s="9">
        <f t="shared" si="313"/>
        <v>42752.636412037034</v>
      </c>
      <c r="U2876">
        <f t="shared" si="314"/>
        <v>30</v>
      </c>
    </row>
    <row r="2877" spans="1:21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9">
        <f t="shared" si="312"/>
        <v>42464.920057870368</v>
      </c>
      <c r="T2877" s="9">
        <f t="shared" si="313"/>
        <v>42494.920057870368</v>
      </c>
      <c r="U2877">
        <f t="shared" si="314"/>
        <v>30</v>
      </c>
    </row>
    <row r="2878" spans="1:21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9">
        <f t="shared" si="312"/>
        <v>42171.535636574066</v>
      </c>
      <c r="T2878" s="9">
        <f t="shared" si="313"/>
        <v>42201.535636574066</v>
      </c>
      <c r="U2878">
        <f t="shared" si="314"/>
        <v>30</v>
      </c>
    </row>
    <row r="2879" spans="1:21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42672.746805555558</v>
      </c>
      <c r="T2879" s="9">
        <f t="shared" si="313"/>
        <v>42704.499999999993</v>
      </c>
      <c r="U2879">
        <f t="shared" si="314"/>
        <v>31.753194444434484</v>
      </c>
    </row>
    <row r="2880" spans="1:21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42128.407349537032</v>
      </c>
      <c r="T2880" s="9">
        <f t="shared" si="313"/>
        <v>42188.407349537032</v>
      </c>
      <c r="U2880">
        <f t="shared" si="314"/>
        <v>60</v>
      </c>
    </row>
    <row r="2881" spans="1:21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42359.516909722217</v>
      </c>
      <c r="T2881" s="9">
        <f t="shared" si="313"/>
        <v>42389.516909722217</v>
      </c>
      <c r="U2881">
        <f t="shared" si="314"/>
        <v>30</v>
      </c>
    </row>
    <row r="2882" spans="1:21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42192.69736111111</v>
      </c>
      <c r="T2882" s="9">
        <f t="shared" si="313"/>
        <v>42236.503472222219</v>
      </c>
      <c r="U2882">
        <f t="shared" si="314"/>
        <v>43.806111111109203</v>
      </c>
    </row>
    <row r="2883" spans="1:21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t="e">
        <f t="shared" ref="P2883:P2946" si="316">E2883/L2883</f>
        <v>#DIV/0!</v>
      </c>
      <c r="Q2883" t="str">
        <f t="shared" ref="Q2883:Q2946" si="317">LEFT(N2883,FIND("/",N2883,1)-1)</f>
        <v>theater</v>
      </c>
      <c r="R2883" t="str">
        <f t="shared" ref="R2883:R2946" si="318">RIGHT(N2883,LEN(N2883)-(FIND("/",N2883,1)))</f>
        <v>plays</v>
      </c>
      <c r="S2883" s="9">
        <f t="shared" ref="S2883:S2946" si="319">(J2883/86400)+25569+(-5/24)</f>
        <v>41916.389305555553</v>
      </c>
      <c r="T2883" s="9">
        <f t="shared" ref="T2883:T2946" si="320">(I2883/86400)+25569+(-5/24)</f>
        <v>41976.430972222217</v>
      </c>
      <c r="U2883">
        <f t="shared" ref="U2883:U2946" si="321">T2883-S2883</f>
        <v>60.041666666664241</v>
      </c>
    </row>
    <row r="2884" spans="1:21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42461.387939814813</v>
      </c>
      <c r="T2884" s="9">
        <f t="shared" si="320"/>
        <v>42491.387939814813</v>
      </c>
      <c r="U2884">
        <f t="shared" si="321"/>
        <v>30</v>
      </c>
    </row>
    <row r="2885" spans="1:21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42370.694872685184</v>
      </c>
      <c r="T2885" s="9">
        <f t="shared" si="320"/>
        <v>42405.999305555553</v>
      </c>
      <c r="U2885">
        <f t="shared" si="321"/>
        <v>35.304432870369055</v>
      </c>
    </row>
    <row r="2886" spans="1:21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41948.518923611111</v>
      </c>
      <c r="T2886" s="9">
        <f t="shared" si="320"/>
        <v>41978.518923611111</v>
      </c>
      <c r="U2886">
        <f t="shared" si="321"/>
        <v>30</v>
      </c>
    </row>
    <row r="2887" spans="1:21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42046.868067129624</v>
      </c>
      <c r="T2887" s="9">
        <f t="shared" si="320"/>
        <v>42076.82640046296</v>
      </c>
      <c r="U2887">
        <f t="shared" si="321"/>
        <v>29.958333333335759</v>
      </c>
    </row>
    <row r="2888" spans="1:21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42261.424583333333</v>
      </c>
      <c r="T2888" s="9">
        <f t="shared" si="320"/>
        <v>42265.957638888889</v>
      </c>
      <c r="U2888">
        <f t="shared" si="321"/>
        <v>4.5330555555556202</v>
      </c>
    </row>
    <row r="2889" spans="1:21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41985.219027777777</v>
      </c>
      <c r="T2889" s="9">
        <f t="shared" si="320"/>
        <v>42015.219027777777</v>
      </c>
      <c r="U2889">
        <f t="shared" si="321"/>
        <v>30</v>
      </c>
    </row>
    <row r="2890" spans="1:21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9">
        <f t="shared" si="319"/>
        <v>41922.326851851853</v>
      </c>
      <c r="T2890" s="9">
        <f t="shared" si="320"/>
        <v>41929.999305555553</v>
      </c>
      <c r="U2890">
        <f t="shared" si="321"/>
        <v>7.6724537037007394</v>
      </c>
    </row>
    <row r="2891" spans="1:21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41850.654918981476</v>
      </c>
      <c r="T2891" s="9">
        <f t="shared" si="320"/>
        <v>41880.654918981476</v>
      </c>
      <c r="U2891">
        <f t="shared" si="321"/>
        <v>30</v>
      </c>
    </row>
    <row r="2892" spans="1:21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41831.534629629627</v>
      </c>
      <c r="T2892" s="9">
        <f t="shared" si="320"/>
        <v>41859.916666666664</v>
      </c>
      <c r="U2892">
        <f t="shared" si="321"/>
        <v>28.382037037037662</v>
      </c>
    </row>
    <row r="2893" spans="1:21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42415.675092592595</v>
      </c>
      <c r="T2893" s="9">
        <f t="shared" si="320"/>
        <v>42475.633425925924</v>
      </c>
      <c r="U2893">
        <f t="shared" si="321"/>
        <v>59.958333333328483</v>
      </c>
    </row>
    <row r="2894" spans="1:21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41869.505833333329</v>
      </c>
      <c r="T2894" s="9">
        <f t="shared" si="320"/>
        <v>41876.666666666664</v>
      </c>
      <c r="U2894">
        <f t="shared" si="321"/>
        <v>7.1608333333351766</v>
      </c>
    </row>
    <row r="2895" spans="1:21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41953.564756944441</v>
      </c>
      <c r="T2895" s="9">
        <f t="shared" si="320"/>
        <v>42012.874999999993</v>
      </c>
      <c r="U2895">
        <f t="shared" si="321"/>
        <v>59.310243055551837</v>
      </c>
    </row>
    <row r="2896" spans="1:21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9">
        <f t="shared" si="319"/>
        <v>42037.777951388889</v>
      </c>
      <c r="T2896" s="9">
        <f t="shared" si="320"/>
        <v>42097.736284722218</v>
      </c>
      <c r="U2896">
        <f t="shared" si="321"/>
        <v>59.958333333328483</v>
      </c>
    </row>
    <row r="2897" spans="1:21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41811.347129629627</v>
      </c>
      <c r="T2897" s="9">
        <f t="shared" si="320"/>
        <v>41812.666666666664</v>
      </c>
      <c r="U2897">
        <f t="shared" si="321"/>
        <v>1.3195370370376622</v>
      </c>
    </row>
    <row r="2898" spans="1:21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42701.700474537036</v>
      </c>
      <c r="T2898" s="9">
        <f t="shared" si="320"/>
        <v>42716.041666666664</v>
      </c>
      <c r="U2898">
        <f t="shared" si="321"/>
        <v>14.341192129628325</v>
      </c>
    </row>
    <row r="2899" spans="1:21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42258.438171296293</v>
      </c>
      <c r="T2899" s="9">
        <f t="shared" si="320"/>
        <v>42288.436863425923</v>
      </c>
      <c r="U2899">
        <f t="shared" si="321"/>
        <v>29.99869212962949</v>
      </c>
    </row>
    <row r="2900" spans="1:21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42278.456631944442</v>
      </c>
      <c r="T2900" s="9">
        <f t="shared" si="320"/>
        <v>42308.456631944442</v>
      </c>
      <c r="U2900">
        <f t="shared" si="321"/>
        <v>30</v>
      </c>
    </row>
    <row r="2901" spans="1:21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9">
        <f t="shared" si="319"/>
        <v>42514.869884259257</v>
      </c>
      <c r="T2901" s="9">
        <f t="shared" si="320"/>
        <v>42574.869884259257</v>
      </c>
      <c r="U2901">
        <f t="shared" si="321"/>
        <v>60</v>
      </c>
    </row>
    <row r="2902" spans="1:21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41830.025833333333</v>
      </c>
      <c r="T2902" s="9">
        <f t="shared" si="320"/>
        <v>41860.025833333333</v>
      </c>
      <c r="U2902">
        <f t="shared" si="321"/>
        <v>30</v>
      </c>
    </row>
    <row r="2903" spans="1:21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41982.696053240739</v>
      </c>
      <c r="T2903" s="9">
        <f t="shared" si="320"/>
        <v>42042.696053240739</v>
      </c>
      <c r="U2903">
        <f t="shared" si="321"/>
        <v>60</v>
      </c>
    </row>
    <row r="2904" spans="1:21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42210.231435185182</v>
      </c>
      <c r="T2904" s="9">
        <f t="shared" si="320"/>
        <v>42240.231435185182</v>
      </c>
      <c r="U2904">
        <f t="shared" si="321"/>
        <v>30</v>
      </c>
    </row>
    <row r="2905" spans="1:21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42195.95854166666</v>
      </c>
      <c r="T2905" s="9">
        <f t="shared" si="320"/>
        <v>42255.95854166666</v>
      </c>
      <c r="U2905">
        <f t="shared" si="321"/>
        <v>60</v>
      </c>
    </row>
    <row r="2906" spans="1:21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41940.759618055556</v>
      </c>
      <c r="T2906" s="9">
        <f t="shared" si="320"/>
        <v>41952.291666666664</v>
      </c>
      <c r="U2906">
        <f t="shared" si="321"/>
        <v>11.532048611108621</v>
      </c>
    </row>
    <row r="2907" spans="1:21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9">
        <f t="shared" si="319"/>
        <v>42605.848530092589</v>
      </c>
      <c r="T2907" s="9">
        <f t="shared" si="320"/>
        <v>42619.848530092589</v>
      </c>
      <c r="U2907">
        <f t="shared" si="321"/>
        <v>14</v>
      </c>
    </row>
    <row r="2908" spans="1:21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42199.440578703703</v>
      </c>
      <c r="T2908" s="9">
        <f t="shared" si="320"/>
        <v>42216.833333333336</v>
      </c>
      <c r="U2908">
        <f t="shared" si="321"/>
        <v>17.392754629632691</v>
      </c>
    </row>
    <row r="2909" spans="1:21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42444.669409722221</v>
      </c>
      <c r="T2909" s="9">
        <f t="shared" si="320"/>
        <v>42504.669409722221</v>
      </c>
      <c r="U2909">
        <f t="shared" si="321"/>
        <v>60</v>
      </c>
    </row>
    <row r="2910" spans="1:21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42499.523368055554</v>
      </c>
      <c r="T2910" s="9">
        <f t="shared" si="320"/>
        <v>42529.523368055554</v>
      </c>
      <c r="U2910">
        <f t="shared" si="321"/>
        <v>30</v>
      </c>
    </row>
    <row r="2911" spans="1:21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41929.057881944442</v>
      </c>
      <c r="T2911" s="9">
        <f t="shared" si="320"/>
        <v>41968.615277777775</v>
      </c>
      <c r="U2911">
        <f t="shared" si="321"/>
        <v>39.55739583333343</v>
      </c>
    </row>
    <row r="2912" spans="1:21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42107.632951388885</v>
      </c>
      <c r="T2912" s="9">
        <f t="shared" si="320"/>
        <v>42167.632951388885</v>
      </c>
      <c r="U2912">
        <f t="shared" si="321"/>
        <v>60</v>
      </c>
    </row>
    <row r="2913" spans="1:21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42142.560486111113</v>
      </c>
      <c r="T2913" s="9">
        <f t="shared" si="320"/>
        <v>42182.560486111113</v>
      </c>
      <c r="U2913">
        <f t="shared" si="321"/>
        <v>40</v>
      </c>
    </row>
    <row r="2914" spans="1:21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9">
        <f t="shared" si="319"/>
        <v>42353.923310185179</v>
      </c>
      <c r="T2914" s="9">
        <f t="shared" si="320"/>
        <v>42383.923310185179</v>
      </c>
      <c r="U2914">
        <f t="shared" si="321"/>
        <v>30</v>
      </c>
    </row>
    <row r="2915" spans="1:21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41828.714571759258</v>
      </c>
      <c r="T2915" s="9">
        <f t="shared" si="320"/>
        <v>41888.714571759258</v>
      </c>
      <c r="U2915">
        <f t="shared" si="321"/>
        <v>60</v>
      </c>
    </row>
    <row r="2916" spans="1:21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42017.699004629627</v>
      </c>
      <c r="T2916" s="9">
        <f t="shared" si="320"/>
        <v>42077.657337962963</v>
      </c>
      <c r="U2916">
        <f t="shared" si="321"/>
        <v>59.958333333335759</v>
      </c>
    </row>
    <row r="2917" spans="1:21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42415.189699074072</v>
      </c>
      <c r="T2917" s="9">
        <f t="shared" si="320"/>
        <v>42445.1480324074</v>
      </c>
      <c r="U2917">
        <f t="shared" si="321"/>
        <v>29.958333333328483</v>
      </c>
    </row>
    <row r="2918" spans="1:21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41755.268391203703</v>
      </c>
      <c r="T2918" s="9">
        <f t="shared" si="320"/>
        <v>41778.268391203703</v>
      </c>
      <c r="U2918">
        <f t="shared" si="321"/>
        <v>23</v>
      </c>
    </row>
    <row r="2919" spans="1:21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42245.026006944441</v>
      </c>
      <c r="T2919" s="9">
        <f t="shared" si="320"/>
        <v>42263.026006944441</v>
      </c>
      <c r="U2919">
        <f t="shared" si="321"/>
        <v>18</v>
      </c>
    </row>
    <row r="2920" spans="1:21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42278.421377314815</v>
      </c>
      <c r="T2920" s="9">
        <f t="shared" si="320"/>
        <v>42306.421377314815</v>
      </c>
      <c r="U2920">
        <f t="shared" si="321"/>
        <v>28</v>
      </c>
    </row>
    <row r="2921" spans="1:21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41826.411215277774</v>
      </c>
      <c r="T2921" s="9">
        <f t="shared" si="320"/>
        <v>41856.411215277774</v>
      </c>
      <c r="U2921">
        <f t="shared" si="321"/>
        <v>30</v>
      </c>
    </row>
    <row r="2922" spans="1:21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42058.584143518521</v>
      </c>
      <c r="T2922" s="9">
        <f t="shared" si="320"/>
        <v>42088.54247685185</v>
      </c>
      <c r="U2922">
        <f t="shared" si="321"/>
        <v>29.958333333328483</v>
      </c>
    </row>
    <row r="2923" spans="1:21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41877.678287037037</v>
      </c>
      <c r="T2923" s="9">
        <f t="shared" si="320"/>
        <v>41907.678287037037</v>
      </c>
      <c r="U2923">
        <f t="shared" si="321"/>
        <v>30</v>
      </c>
    </row>
    <row r="2924" spans="1:21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42097.665821759256</v>
      </c>
      <c r="T2924" s="9">
        <f t="shared" si="320"/>
        <v>42142.665821759256</v>
      </c>
      <c r="U2924">
        <f t="shared" si="321"/>
        <v>45</v>
      </c>
    </row>
    <row r="2925" spans="1:21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42012.944201388884</v>
      </c>
      <c r="T2925" s="9">
        <f t="shared" si="320"/>
        <v>42027.916666666664</v>
      </c>
      <c r="U2925">
        <f t="shared" si="321"/>
        <v>14.972465277780429</v>
      </c>
    </row>
    <row r="2926" spans="1:21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42103.348495370366</v>
      </c>
      <c r="T2926" s="9">
        <f t="shared" si="320"/>
        <v>42132.957638888889</v>
      </c>
      <c r="U2926">
        <f t="shared" si="321"/>
        <v>29.609143518522615</v>
      </c>
    </row>
    <row r="2927" spans="1:21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41863.375787037039</v>
      </c>
      <c r="T2927" s="9">
        <f t="shared" si="320"/>
        <v>41893.375787037039</v>
      </c>
      <c r="U2927">
        <f t="shared" si="321"/>
        <v>30</v>
      </c>
    </row>
    <row r="2928" spans="1:21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42044.557627314811</v>
      </c>
      <c r="T2928" s="9">
        <f t="shared" si="320"/>
        <v>42058.557627314811</v>
      </c>
      <c r="U2928">
        <f t="shared" si="321"/>
        <v>14</v>
      </c>
    </row>
    <row r="2929" spans="1:21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41806.460983796293</v>
      </c>
      <c r="T2929" s="9">
        <f t="shared" si="320"/>
        <v>41835</v>
      </c>
      <c r="U2929">
        <f t="shared" si="321"/>
        <v>28.539016203707433</v>
      </c>
    </row>
    <row r="2930" spans="1:21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42403.789884259262</v>
      </c>
      <c r="T2930" s="9">
        <f t="shared" si="320"/>
        <v>42433.789884259262</v>
      </c>
      <c r="U2930">
        <f t="shared" si="321"/>
        <v>30</v>
      </c>
    </row>
    <row r="2931" spans="1:21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41754.355995370366</v>
      </c>
      <c r="T2931" s="9">
        <f t="shared" si="320"/>
        <v>41784.355995370366</v>
      </c>
      <c r="U2931">
        <f t="shared" si="321"/>
        <v>30</v>
      </c>
    </row>
    <row r="2932" spans="1:21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42101.375740740739</v>
      </c>
      <c r="T2932" s="9">
        <f t="shared" si="320"/>
        <v>42131.375740740739</v>
      </c>
      <c r="U2932">
        <f t="shared" si="321"/>
        <v>30</v>
      </c>
    </row>
    <row r="2933" spans="1:21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41872.082905092589</v>
      </c>
      <c r="T2933" s="9">
        <f t="shared" si="320"/>
        <v>41897.047222222223</v>
      </c>
      <c r="U2933">
        <f t="shared" si="321"/>
        <v>24.964317129633855</v>
      </c>
    </row>
    <row r="2934" spans="1:21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42024.956446759257</v>
      </c>
      <c r="T2934" s="9">
        <f t="shared" si="320"/>
        <v>42056.249999999993</v>
      </c>
      <c r="U2934">
        <f t="shared" si="321"/>
        <v>31.293553240735491</v>
      </c>
    </row>
    <row r="2935" spans="1:21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42495.748298611106</v>
      </c>
      <c r="T2935" s="9">
        <f t="shared" si="320"/>
        <v>42525.748298611106</v>
      </c>
      <c r="U2935">
        <f t="shared" si="321"/>
        <v>30</v>
      </c>
    </row>
    <row r="2936" spans="1:21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41775.427824074075</v>
      </c>
      <c r="T2936" s="9">
        <f t="shared" si="320"/>
        <v>41805.427824074075</v>
      </c>
      <c r="U2936">
        <f t="shared" si="321"/>
        <v>30</v>
      </c>
    </row>
    <row r="2937" spans="1:21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42553.375092592592</v>
      </c>
      <c r="T2937" s="9">
        <f t="shared" si="320"/>
        <v>42611.499999999993</v>
      </c>
      <c r="U2937">
        <f t="shared" si="321"/>
        <v>58.124907407400315</v>
      </c>
    </row>
    <row r="2938" spans="1:21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41912.442395833328</v>
      </c>
      <c r="T2938" s="9">
        <f t="shared" si="320"/>
        <v>41924.999305555553</v>
      </c>
      <c r="U2938">
        <f t="shared" si="321"/>
        <v>12.5569097222251</v>
      </c>
    </row>
    <row r="2939" spans="1:21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41803.248993055553</v>
      </c>
      <c r="T2939" s="9">
        <f t="shared" si="320"/>
        <v>41833.248993055553</v>
      </c>
      <c r="U2939">
        <f t="shared" si="321"/>
        <v>30</v>
      </c>
    </row>
    <row r="2940" spans="1:21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42004.495532407404</v>
      </c>
      <c r="T2940" s="9">
        <f t="shared" si="320"/>
        <v>42034.495532407404</v>
      </c>
      <c r="U2940">
        <f t="shared" si="321"/>
        <v>30</v>
      </c>
    </row>
    <row r="2941" spans="1:21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41845.60083333333</v>
      </c>
      <c r="T2941" s="9">
        <f t="shared" si="320"/>
        <v>41878.833333333328</v>
      </c>
      <c r="U2941">
        <f t="shared" si="321"/>
        <v>33.232499999998254</v>
      </c>
    </row>
    <row r="2942" spans="1:21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41982.565023148149</v>
      </c>
      <c r="T2942" s="9">
        <f t="shared" si="320"/>
        <v>42022.565023148149</v>
      </c>
      <c r="U2942">
        <f t="shared" si="321"/>
        <v>40</v>
      </c>
    </row>
    <row r="2943" spans="1:21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42034.751793981479</v>
      </c>
      <c r="T2943" s="9">
        <f t="shared" si="320"/>
        <v>42064.751793981479</v>
      </c>
      <c r="U2943">
        <f t="shared" si="321"/>
        <v>30</v>
      </c>
    </row>
    <row r="2944" spans="1:21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42334.595590277771</v>
      </c>
      <c r="T2944" s="9">
        <f t="shared" si="320"/>
        <v>42354.637499999997</v>
      </c>
      <c r="U2944">
        <f t="shared" si="321"/>
        <v>20.041909722225682</v>
      </c>
    </row>
    <row r="2945" spans="1:21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9">
        <f t="shared" si="319"/>
        <v>42076.921064814807</v>
      </c>
      <c r="T2945" s="9">
        <f t="shared" si="320"/>
        <v>42106.921064814807</v>
      </c>
      <c r="U2945">
        <f t="shared" si="321"/>
        <v>30</v>
      </c>
    </row>
    <row r="2946" spans="1:21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42132.705995370365</v>
      </c>
      <c r="T2946" s="9">
        <f t="shared" si="320"/>
        <v>42162.705995370365</v>
      </c>
      <c r="U2946">
        <f t="shared" si="321"/>
        <v>30</v>
      </c>
    </row>
    <row r="2947" spans="1:21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t="e">
        <f t="shared" ref="P2947:P3010" si="323">E2947/L2947</f>
        <v>#DIV/0!</v>
      </c>
      <c r="Q2947" t="str">
        <f t="shared" ref="Q2947:Q3010" si="324">LEFT(N2947,FIND("/",N2947,1)-1)</f>
        <v>theater</v>
      </c>
      <c r="R2947" t="str">
        <f t="shared" ref="R2947:R3010" si="325">RIGHT(N2947,LEN(N2947)-(FIND("/",N2947,1)))</f>
        <v>spaces</v>
      </c>
      <c r="S2947" s="9">
        <f t="shared" ref="S2947:S3010" si="326">(J2947/86400)+25569+(-5/24)</f>
        <v>42117.931250000001</v>
      </c>
      <c r="T2947" s="9">
        <f t="shared" ref="T2947:T3010" si="327">(I2947/86400)+25569+(-5/24)</f>
        <v>42147.931250000001</v>
      </c>
      <c r="U2947">
        <f t="shared" ref="U2947:U3010" si="328">T2947-S2947</f>
        <v>30</v>
      </c>
    </row>
    <row r="2948" spans="1:21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42567.322824074072</v>
      </c>
      <c r="T2948" s="9">
        <f t="shared" si="327"/>
        <v>42597.322824074072</v>
      </c>
      <c r="U2948">
        <f t="shared" si="328"/>
        <v>30</v>
      </c>
    </row>
    <row r="2949" spans="1:21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42649.353784722225</v>
      </c>
      <c r="T2949" s="9">
        <f t="shared" si="327"/>
        <v>42698.507638888885</v>
      </c>
      <c r="U2949">
        <f t="shared" si="328"/>
        <v>49.153854166659585</v>
      </c>
    </row>
    <row r="2950" spans="1:21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42097.440891203696</v>
      </c>
      <c r="T2950" s="9">
        <f t="shared" si="327"/>
        <v>42157.440891203696</v>
      </c>
      <c r="U2950">
        <f t="shared" si="328"/>
        <v>60</v>
      </c>
    </row>
    <row r="2951" spans="1:21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42297.61478009259</v>
      </c>
      <c r="T2951" s="9">
        <f t="shared" si="327"/>
        <v>42327.656446759262</v>
      </c>
      <c r="U2951">
        <f t="shared" si="328"/>
        <v>30.041666666671517</v>
      </c>
    </row>
    <row r="2952" spans="1:21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9">
        <f t="shared" si="326"/>
        <v>42362.156851851854</v>
      </c>
      <c r="T2952" s="9">
        <f t="shared" si="327"/>
        <v>42392.156851851854</v>
      </c>
      <c r="U2952">
        <f t="shared" si="328"/>
        <v>30</v>
      </c>
    </row>
    <row r="2953" spans="1:21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41872.594594907401</v>
      </c>
      <c r="T2953" s="9">
        <f t="shared" si="327"/>
        <v>41917.594594907401</v>
      </c>
      <c r="U2953">
        <f t="shared" si="328"/>
        <v>45</v>
      </c>
    </row>
    <row r="2954" spans="1:21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42628.481932870367</v>
      </c>
      <c r="T2954" s="9">
        <f t="shared" si="327"/>
        <v>42659.958333333336</v>
      </c>
      <c r="U2954">
        <f t="shared" si="328"/>
        <v>31.476400462968741</v>
      </c>
    </row>
    <row r="2955" spans="1:21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42255.583576388883</v>
      </c>
      <c r="T2955" s="9">
        <f t="shared" si="327"/>
        <v>42285.583576388883</v>
      </c>
      <c r="U2955">
        <f t="shared" si="328"/>
        <v>30</v>
      </c>
    </row>
    <row r="2956" spans="1:21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9">
        <f t="shared" si="326"/>
        <v>42790.375034722216</v>
      </c>
      <c r="T2956" s="9">
        <f t="shared" si="327"/>
        <v>42810.333368055552</v>
      </c>
      <c r="U2956">
        <f t="shared" si="328"/>
        <v>19.958333333335759</v>
      </c>
    </row>
    <row r="2957" spans="1:21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42141.532974537033</v>
      </c>
      <c r="T2957" s="9">
        <f t="shared" si="327"/>
        <v>42171.532974537033</v>
      </c>
      <c r="U2957">
        <f t="shared" si="328"/>
        <v>30</v>
      </c>
    </row>
    <row r="2958" spans="1:21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42464.750578703701</v>
      </c>
      <c r="T2958" s="9">
        <f t="shared" si="327"/>
        <v>42494.750578703701</v>
      </c>
      <c r="U2958">
        <f t="shared" si="328"/>
        <v>30</v>
      </c>
    </row>
    <row r="2959" spans="1:21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9">
        <f t="shared" si="326"/>
        <v>42030.80291666666</v>
      </c>
      <c r="T2959" s="9">
        <f t="shared" si="327"/>
        <v>42090.761249999996</v>
      </c>
      <c r="U2959">
        <f t="shared" si="328"/>
        <v>59.958333333335759</v>
      </c>
    </row>
    <row r="2960" spans="1:21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9">
        <f t="shared" si="326"/>
        <v>42438.570798611108</v>
      </c>
      <c r="T2960" s="9">
        <f t="shared" si="327"/>
        <v>42498.529131944444</v>
      </c>
      <c r="U2960">
        <f t="shared" si="328"/>
        <v>59.958333333335759</v>
      </c>
    </row>
    <row r="2961" spans="1:21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9">
        <f t="shared" si="326"/>
        <v>42497.800057870372</v>
      </c>
      <c r="T2961" s="9">
        <f t="shared" si="327"/>
        <v>42527.800057870372</v>
      </c>
      <c r="U2961">
        <f t="shared" si="328"/>
        <v>30</v>
      </c>
    </row>
    <row r="2962" spans="1:21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9">
        <f t="shared" si="326"/>
        <v>41863.54887731481</v>
      </c>
      <c r="T2962" s="9">
        <f t="shared" si="327"/>
        <v>41893.54887731481</v>
      </c>
      <c r="U2962">
        <f t="shared" si="328"/>
        <v>30</v>
      </c>
    </row>
    <row r="2963" spans="1:21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42061.004155092589</v>
      </c>
      <c r="T2963" s="9">
        <f t="shared" si="327"/>
        <v>42088.958333333336</v>
      </c>
      <c r="U2963">
        <f t="shared" si="328"/>
        <v>27.954178240746842</v>
      </c>
    </row>
    <row r="2964" spans="1:21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42036.035949074074</v>
      </c>
      <c r="T2964" s="9">
        <f t="shared" si="327"/>
        <v>42064.082638888889</v>
      </c>
      <c r="U2964">
        <f t="shared" si="328"/>
        <v>28.046689814815181</v>
      </c>
    </row>
    <row r="2965" spans="1:21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42157.26185185185</v>
      </c>
      <c r="T2965" s="9">
        <f t="shared" si="327"/>
        <v>42187.26185185185</v>
      </c>
      <c r="U2965">
        <f t="shared" si="328"/>
        <v>30</v>
      </c>
    </row>
    <row r="2966" spans="1:21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41827.701608796291</v>
      </c>
      <c r="T2966" s="9">
        <f t="shared" si="327"/>
        <v>41857.688888888886</v>
      </c>
      <c r="U2966">
        <f t="shared" si="328"/>
        <v>29.987280092595029</v>
      </c>
    </row>
    <row r="2967" spans="1:21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42162.521215277775</v>
      </c>
      <c r="T2967" s="9">
        <f t="shared" si="327"/>
        <v>42192.521215277775</v>
      </c>
      <c r="U2967">
        <f t="shared" si="328"/>
        <v>30</v>
      </c>
    </row>
    <row r="2968" spans="1:21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42233.530231481483</v>
      </c>
      <c r="T2968" s="9">
        <f t="shared" si="327"/>
        <v>42263.530231481483</v>
      </c>
      <c r="U2968">
        <f t="shared" si="328"/>
        <v>30</v>
      </c>
    </row>
    <row r="2969" spans="1:21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9">
        <f t="shared" si="326"/>
        <v>42041.989490740736</v>
      </c>
      <c r="T2969" s="9">
        <f t="shared" si="327"/>
        <v>42071.947824074072</v>
      </c>
      <c r="U2969">
        <f t="shared" si="328"/>
        <v>29.958333333335759</v>
      </c>
    </row>
    <row r="2970" spans="1:21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42585.315509259257</v>
      </c>
      <c r="T2970" s="9">
        <f t="shared" si="327"/>
        <v>42598.957638888889</v>
      </c>
      <c r="U2970">
        <f t="shared" si="328"/>
        <v>13.642129629632109</v>
      </c>
    </row>
    <row r="2971" spans="1:21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42097.578159722216</v>
      </c>
      <c r="T2971" s="9">
        <f t="shared" si="327"/>
        <v>42127.743750000001</v>
      </c>
      <c r="U2971">
        <f t="shared" si="328"/>
        <v>30.165590277785668</v>
      </c>
    </row>
    <row r="2972" spans="1:21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41808.461238425924</v>
      </c>
      <c r="T2972" s="9">
        <f t="shared" si="327"/>
        <v>41838.461238425924</v>
      </c>
      <c r="U2972">
        <f t="shared" si="328"/>
        <v>30</v>
      </c>
    </row>
    <row r="2973" spans="1:21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41852.449976851851</v>
      </c>
      <c r="T2973" s="9">
        <f t="shared" si="327"/>
        <v>41882.449976851851</v>
      </c>
      <c r="U2973">
        <f t="shared" si="328"/>
        <v>30</v>
      </c>
    </row>
    <row r="2974" spans="1:21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9">
        <f t="shared" si="326"/>
        <v>42693.90185185185</v>
      </c>
      <c r="T2974" s="9">
        <f t="shared" si="327"/>
        <v>42708.833333333336</v>
      </c>
      <c r="U2974">
        <f t="shared" si="328"/>
        <v>14.931481481486117</v>
      </c>
    </row>
    <row r="2975" spans="1:21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42341.610046296293</v>
      </c>
      <c r="T2975" s="9">
        <f t="shared" si="327"/>
        <v>42369.958333333336</v>
      </c>
      <c r="U2975">
        <f t="shared" si="328"/>
        <v>28.34828703704261</v>
      </c>
    </row>
    <row r="2976" spans="1:21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9">
        <f t="shared" si="326"/>
        <v>41879.852673611109</v>
      </c>
      <c r="T2976" s="9">
        <f t="shared" si="327"/>
        <v>41907.857638888883</v>
      </c>
      <c r="U2976">
        <f t="shared" si="328"/>
        <v>28.004965277774318</v>
      </c>
    </row>
    <row r="2977" spans="1:21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41941.475532407407</v>
      </c>
      <c r="T2977" s="9">
        <f t="shared" si="327"/>
        <v>41969.916666666664</v>
      </c>
      <c r="U2977">
        <f t="shared" si="328"/>
        <v>28.441134259257524</v>
      </c>
    </row>
    <row r="2978" spans="1:21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42425.522337962961</v>
      </c>
      <c r="T2978" s="9">
        <f t="shared" si="327"/>
        <v>42442.291666666664</v>
      </c>
      <c r="U2978">
        <f t="shared" si="328"/>
        <v>16.76932870370365</v>
      </c>
    </row>
    <row r="2979" spans="1:21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42026.672847222224</v>
      </c>
      <c r="T2979" s="9">
        <f t="shared" si="327"/>
        <v>42085.884722222218</v>
      </c>
      <c r="U2979">
        <f t="shared" si="328"/>
        <v>59.211874999993597</v>
      </c>
    </row>
    <row r="2980" spans="1:21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41922.432256944441</v>
      </c>
      <c r="T2980" s="9">
        <f t="shared" si="327"/>
        <v>41932.040972222218</v>
      </c>
      <c r="U2980">
        <f t="shared" si="328"/>
        <v>9.6087152777763549</v>
      </c>
    </row>
    <row r="2981" spans="1:21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41993.616006944438</v>
      </c>
      <c r="T2981" s="9">
        <f t="shared" si="327"/>
        <v>42010.041666666664</v>
      </c>
      <c r="U2981">
        <f t="shared" si="328"/>
        <v>16.425659722226555</v>
      </c>
    </row>
    <row r="2982" spans="1:21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42219.70752314815</v>
      </c>
      <c r="T2982" s="9">
        <f t="shared" si="327"/>
        <v>42239.874999999993</v>
      </c>
      <c r="U2982">
        <f t="shared" si="328"/>
        <v>20.167476851842366</v>
      </c>
    </row>
    <row r="2983" spans="1:21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42225.351342592585</v>
      </c>
      <c r="T2983" s="9">
        <f t="shared" si="327"/>
        <v>42270.351342592585</v>
      </c>
      <c r="U2983">
        <f t="shared" si="328"/>
        <v>45</v>
      </c>
    </row>
    <row r="2984" spans="1:21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42381.478506944441</v>
      </c>
      <c r="T2984" s="9">
        <f t="shared" si="327"/>
        <v>42411.478506944441</v>
      </c>
      <c r="U2984">
        <f t="shared" si="328"/>
        <v>30</v>
      </c>
    </row>
    <row r="2985" spans="1:21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41894.424027777779</v>
      </c>
      <c r="T2985" s="9">
        <f t="shared" si="327"/>
        <v>41954.465694444443</v>
      </c>
      <c r="U2985">
        <f t="shared" si="328"/>
        <v>60.041666666664241</v>
      </c>
    </row>
    <row r="2986" spans="1:21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42576.070381944439</v>
      </c>
      <c r="T2986" s="9">
        <f t="shared" si="327"/>
        <v>42606.070381944439</v>
      </c>
      <c r="U2986">
        <f t="shared" si="328"/>
        <v>30</v>
      </c>
    </row>
    <row r="2987" spans="1:21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42654.765370370369</v>
      </c>
      <c r="T2987" s="9">
        <f t="shared" si="327"/>
        <v>42673.958333333336</v>
      </c>
      <c r="U2987">
        <f t="shared" si="328"/>
        <v>19.192962962966703</v>
      </c>
    </row>
    <row r="2988" spans="1:21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42431.29173611111</v>
      </c>
      <c r="T2988" s="9">
        <f t="shared" si="327"/>
        <v>42491.250069444439</v>
      </c>
      <c r="U2988">
        <f t="shared" si="328"/>
        <v>59.958333333328483</v>
      </c>
    </row>
    <row r="2989" spans="1:21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42627.098969907405</v>
      </c>
      <c r="T2989" s="9">
        <f t="shared" si="327"/>
        <v>42655.791666666664</v>
      </c>
      <c r="U2989">
        <f t="shared" si="328"/>
        <v>28.692696759258979</v>
      </c>
    </row>
    <row r="2990" spans="1:21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42511.153715277775</v>
      </c>
      <c r="T2990" s="9">
        <f t="shared" si="327"/>
        <v>42541.153715277775</v>
      </c>
      <c r="U2990">
        <f t="shared" si="328"/>
        <v>30</v>
      </c>
    </row>
    <row r="2991" spans="1:21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9">
        <f t="shared" si="326"/>
        <v>42336.812060185184</v>
      </c>
      <c r="T2991" s="9">
        <f t="shared" si="327"/>
        <v>42358.999305555553</v>
      </c>
      <c r="U2991">
        <f t="shared" si="328"/>
        <v>22.187245370369055</v>
      </c>
    </row>
    <row r="2992" spans="1:21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42341.365972222215</v>
      </c>
      <c r="T2992" s="9">
        <f t="shared" si="327"/>
        <v>42376.365972222215</v>
      </c>
      <c r="U2992">
        <f t="shared" si="328"/>
        <v>35</v>
      </c>
    </row>
    <row r="2993" spans="1:21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42740.628819444442</v>
      </c>
      <c r="T2993" s="9">
        <f t="shared" si="327"/>
        <v>42762.628819444442</v>
      </c>
      <c r="U2993">
        <f t="shared" si="328"/>
        <v>22</v>
      </c>
    </row>
    <row r="2994" spans="1:21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42622.559143518512</v>
      </c>
      <c r="T2994" s="9">
        <f t="shared" si="327"/>
        <v>42652.559143518512</v>
      </c>
      <c r="U2994">
        <f t="shared" si="328"/>
        <v>30</v>
      </c>
    </row>
    <row r="2995" spans="1:21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42390.63040509259</v>
      </c>
      <c r="T2995" s="9">
        <f t="shared" si="327"/>
        <v>42420.63040509259</v>
      </c>
      <c r="U2995">
        <f t="shared" si="328"/>
        <v>30</v>
      </c>
    </row>
    <row r="2996" spans="1:21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41885.270509259259</v>
      </c>
      <c r="T2996" s="9">
        <f t="shared" si="327"/>
        <v>41915.270509259259</v>
      </c>
      <c r="U2996">
        <f t="shared" si="328"/>
        <v>30</v>
      </c>
    </row>
    <row r="2997" spans="1:21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42724.456840277773</v>
      </c>
      <c r="T2997" s="9">
        <f t="shared" si="327"/>
        <v>42754.456840277773</v>
      </c>
      <c r="U2997">
        <f t="shared" si="328"/>
        <v>30</v>
      </c>
    </row>
    <row r="2998" spans="1:21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42090.704166666663</v>
      </c>
      <c r="T2998" s="9">
        <f t="shared" si="327"/>
        <v>42150.704166666663</v>
      </c>
      <c r="U2998">
        <f t="shared" si="328"/>
        <v>60</v>
      </c>
    </row>
    <row r="2999" spans="1:21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42775.525381944441</v>
      </c>
      <c r="T2999" s="9">
        <f t="shared" si="327"/>
        <v>42792.999305555553</v>
      </c>
      <c r="U2999">
        <f t="shared" si="328"/>
        <v>17.473923611112696</v>
      </c>
    </row>
    <row r="3000" spans="1:21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9">
        <f t="shared" si="326"/>
        <v>41777.985289351847</v>
      </c>
      <c r="T3000" s="9">
        <f t="shared" si="327"/>
        <v>41805.975694444445</v>
      </c>
      <c r="U3000">
        <f t="shared" si="328"/>
        <v>27.990405092597939</v>
      </c>
    </row>
    <row r="3001" spans="1:21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42780.531944444439</v>
      </c>
      <c r="T3001" s="9">
        <f t="shared" si="327"/>
        <v>42794.874999999993</v>
      </c>
      <c r="U3001">
        <f t="shared" si="328"/>
        <v>14.343055555553292</v>
      </c>
    </row>
    <row r="3002" spans="1:21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42752.61886574074</v>
      </c>
      <c r="T3002" s="9">
        <f t="shared" si="327"/>
        <v>42766.541666666664</v>
      </c>
      <c r="U3002">
        <f t="shared" si="328"/>
        <v>13.922800925924093</v>
      </c>
    </row>
    <row r="3003" spans="1:21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42534.687291666669</v>
      </c>
      <c r="T3003" s="9">
        <f t="shared" si="327"/>
        <v>42564.687291666669</v>
      </c>
      <c r="U3003">
        <f t="shared" si="328"/>
        <v>30</v>
      </c>
    </row>
    <row r="3004" spans="1:21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41239.627916666665</v>
      </c>
      <c r="T3004" s="9">
        <f t="shared" si="327"/>
        <v>41269.627916666665</v>
      </c>
      <c r="U3004">
        <f t="shared" si="328"/>
        <v>30</v>
      </c>
    </row>
    <row r="3005" spans="1:21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42398.640925925924</v>
      </c>
      <c r="T3005" s="9">
        <f t="shared" si="327"/>
        <v>42430.040972222218</v>
      </c>
      <c r="U3005">
        <f t="shared" si="328"/>
        <v>31.400046296294022</v>
      </c>
    </row>
    <row r="3006" spans="1:21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41928.672731481478</v>
      </c>
      <c r="T3006" s="9">
        <f t="shared" si="327"/>
        <v>41958.714398148142</v>
      </c>
      <c r="U3006">
        <f t="shared" si="328"/>
        <v>30.041666666664241</v>
      </c>
    </row>
    <row r="3007" spans="1:21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41888.466493055552</v>
      </c>
      <c r="T3007" s="9">
        <f t="shared" si="327"/>
        <v>41918.466493055552</v>
      </c>
      <c r="U3007">
        <f t="shared" si="328"/>
        <v>30</v>
      </c>
    </row>
    <row r="3008" spans="1:21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41957.54850694444</v>
      </c>
      <c r="T3008" s="9">
        <f t="shared" si="327"/>
        <v>41987.54850694444</v>
      </c>
      <c r="U3008">
        <f t="shared" si="328"/>
        <v>30</v>
      </c>
    </row>
    <row r="3009" spans="1:21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42098.007905092592</v>
      </c>
      <c r="T3009" s="9">
        <f t="shared" si="327"/>
        <v>42119.007905092592</v>
      </c>
      <c r="U3009">
        <f t="shared" si="328"/>
        <v>21</v>
      </c>
    </row>
    <row r="3010" spans="1:21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42360.003692129627</v>
      </c>
      <c r="T3010" s="9">
        <f t="shared" si="327"/>
        <v>42390.003692129627</v>
      </c>
      <c r="U3010">
        <f t="shared" si="328"/>
        <v>30</v>
      </c>
    </row>
    <row r="3011" spans="1:21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>
        <f t="shared" ref="P3011:P3074" si="330">E3011/L3011</f>
        <v>233.8984375</v>
      </c>
      <c r="Q3011" t="str">
        <f t="shared" ref="Q3011:Q3074" si="331">LEFT(N3011,FIND("/",N3011,1)-1)</f>
        <v>theater</v>
      </c>
      <c r="R3011" t="str">
        <f t="shared" ref="R3011:R3074" si="332">RIGHT(N3011,LEN(N3011)-(FIND("/",N3011,1)))</f>
        <v>spaces</v>
      </c>
      <c r="S3011" s="9">
        <f t="shared" ref="S3011:S3074" si="333">(J3011/86400)+25569+(-5/24)</f>
        <v>41939.361574074072</v>
      </c>
      <c r="T3011" s="9">
        <f t="shared" ref="T3011:T3074" si="334">(I3011/86400)+25569+(-5/24)</f>
        <v>41969.403240740743</v>
      </c>
      <c r="U3011">
        <f t="shared" ref="U3011:U3074" si="335">T3011-S3011</f>
        <v>30.041666666671517</v>
      </c>
    </row>
    <row r="3012" spans="1:21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41996.624062499999</v>
      </c>
      <c r="T3012" s="9">
        <f t="shared" si="334"/>
        <v>42056.624062499999</v>
      </c>
      <c r="U3012">
        <f t="shared" si="335"/>
        <v>60</v>
      </c>
    </row>
    <row r="3013" spans="1:21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42334.260601851849</v>
      </c>
      <c r="T3013" s="9">
        <f t="shared" si="334"/>
        <v>42361.749305555553</v>
      </c>
      <c r="U3013">
        <f t="shared" si="335"/>
        <v>27.488703703704232</v>
      </c>
    </row>
    <row r="3014" spans="1:21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42024.494560185187</v>
      </c>
      <c r="T3014" s="9">
        <f t="shared" si="334"/>
        <v>42045.494560185187</v>
      </c>
      <c r="U3014">
        <f t="shared" si="335"/>
        <v>21</v>
      </c>
    </row>
    <row r="3015" spans="1:21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42146.627881944441</v>
      </c>
      <c r="T3015" s="9">
        <f t="shared" si="334"/>
        <v>42176.627881944441</v>
      </c>
      <c r="U3015">
        <f t="shared" si="335"/>
        <v>30</v>
      </c>
    </row>
    <row r="3016" spans="1:21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9">
        <f t="shared" si="333"/>
        <v>41919.915277777771</v>
      </c>
      <c r="T3016" s="9">
        <f t="shared" si="334"/>
        <v>41948</v>
      </c>
      <c r="U3016">
        <f t="shared" si="335"/>
        <v>28.084722222229175</v>
      </c>
    </row>
    <row r="3017" spans="1:21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41785.518958333334</v>
      </c>
      <c r="T3017" s="9">
        <f t="shared" si="334"/>
        <v>41800.958333333328</v>
      </c>
      <c r="U3017">
        <f t="shared" si="335"/>
        <v>15.43937499999447</v>
      </c>
    </row>
    <row r="3018" spans="1:21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41778.339722222219</v>
      </c>
      <c r="T3018" s="9">
        <f t="shared" si="334"/>
        <v>41838.339722222219</v>
      </c>
      <c r="U3018">
        <f t="shared" si="335"/>
        <v>60</v>
      </c>
    </row>
    <row r="3019" spans="1:21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41841.641701388886</v>
      </c>
      <c r="T3019" s="9">
        <f t="shared" si="334"/>
        <v>41871.641701388886</v>
      </c>
      <c r="U3019">
        <f t="shared" si="335"/>
        <v>30</v>
      </c>
    </row>
    <row r="3020" spans="1:21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42163.09</v>
      </c>
      <c r="T3020" s="9">
        <f t="shared" si="334"/>
        <v>42205.708333333336</v>
      </c>
      <c r="U3020">
        <f t="shared" si="335"/>
        <v>42.618333333339251</v>
      </c>
    </row>
    <row r="3021" spans="1:21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41758.625231481477</v>
      </c>
      <c r="T3021" s="9">
        <f t="shared" si="334"/>
        <v>41785.916666666664</v>
      </c>
      <c r="U3021">
        <f t="shared" si="335"/>
        <v>27.291435185186856</v>
      </c>
    </row>
    <row r="3022" spans="1:21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42170.638113425921</v>
      </c>
      <c r="T3022" s="9">
        <f t="shared" si="334"/>
        <v>42230.638113425921</v>
      </c>
      <c r="U3022">
        <f t="shared" si="335"/>
        <v>60</v>
      </c>
    </row>
    <row r="3023" spans="1:21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42660.410520833328</v>
      </c>
      <c r="T3023" s="9">
        <f t="shared" si="334"/>
        <v>42696.040972222218</v>
      </c>
      <c r="U3023">
        <f t="shared" si="335"/>
        <v>35.630451388889924</v>
      </c>
    </row>
    <row r="3024" spans="1:21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42564.745474537034</v>
      </c>
      <c r="T3024" s="9">
        <f t="shared" si="334"/>
        <v>42609.745474537034</v>
      </c>
      <c r="U3024">
        <f t="shared" si="335"/>
        <v>45</v>
      </c>
    </row>
    <row r="3025" spans="1:21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42121.467430555553</v>
      </c>
      <c r="T3025" s="9">
        <f t="shared" si="334"/>
        <v>42166.467430555553</v>
      </c>
      <c r="U3025">
        <f t="shared" si="335"/>
        <v>45</v>
      </c>
    </row>
    <row r="3026" spans="1:21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41158.785590277774</v>
      </c>
      <c r="T3026" s="9">
        <f t="shared" si="334"/>
        <v>41188.785590277774</v>
      </c>
      <c r="U3026">
        <f t="shared" si="335"/>
        <v>30</v>
      </c>
    </row>
    <row r="3027" spans="1:21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41761.301076388889</v>
      </c>
      <c r="T3027" s="9">
        <f t="shared" si="334"/>
        <v>41789.458333333328</v>
      </c>
      <c r="U3027">
        <f t="shared" si="335"/>
        <v>28.157256944439723</v>
      </c>
    </row>
    <row r="3028" spans="1:21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42783.251064814809</v>
      </c>
      <c r="T3028" s="9">
        <f t="shared" si="334"/>
        <v>42797.251064814809</v>
      </c>
      <c r="U3028">
        <f t="shared" si="335"/>
        <v>14</v>
      </c>
    </row>
    <row r="3029" spans="1:21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42053.49596064815</v>
      </c>
      <c r="T3029" s="9">
        <f t="shared" si="334"/>
        <v>42083.454293981478</v>
      </c>
      <c r="U3029">
        <f t="shared" si="335"/>
        <v>29.958333333328483</v>
      </c>
    </row>
    <row r="3030" spans="1:21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42567.055844907409</v>
      </c>
      <c r="T3030" s="9">
        <f t="shared" si="334"/>
        <v>42597.055844907409</v>
      </c>
      <c r="U3030">
        <f t="shared" si="335"/>
        <v>30</v>
      </c>
    </row>
    <row r="3031" spans="1:21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41932.500543981478</v>
      </c>
      <c r="T3031" s="9">
        <f t="shared" si="334"/>
        <v>41960.982638888883</v>
      </c>
      <c r="U3031">
        <f t="shared" si="335"/>
        <v>28.482094907405553</v>
      </c>
    </row>
    <row r="3032" spans="1:21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42233.5390162037</v>
      </c>
      <c r="T3032" s="9">
        <f t="shared" si="334"/>
        <v>42263.5390162037</v>
      </c>
      <c r="U3032">
        <f t="shared" si="335"/>
        <v>30</v>
      </c>
    </row>
    <row r="3033" spans="1:21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42597.674155092587</v>
      </c>
      <c r="T3033" s="9">
        <f t="shared" si="334"/>
        <v>42657.674155092587</v>
      </c>
      <c r="U3033">
        <f t="shared" si="335"/>
        <v>60</v>
      </c>
    </row>
    <row r="3034" spans="1:21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42227.836331018516</v>
      </c>
      <c r="T3034" s="9">
        <f t="shared" si="334"/>
        <v>42257.836331018516</v>
      </c>
      <c r="U3034">
        <f t="shared" si="335"/>
        <v>30</v>
      </c>
    </row>
    <row r="3035" spans="1:21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9">
        <f t="shared" si="333"/>
        <v>42569.901909722219</v>
      </c>
      <c r="T3035" s="9">
        <f t="shared" si="334"/>
        <v>42599.901909722219</v>
      </c>
      <c r="U3035">
        <f t="shared" si="335"/>
        <v>30</v>
      </c>
    </row>
    <row r="3036" spans="1:21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42644.327025462961</v>
      </c>
      <c r="T3036" s="9">
        <f t="shared" si="334"/>
        <v>42674.957638888889</v>
      </c>
      <c r="U3036">
        <f t="shared" si="335"/>
        <v>30.630613425928459</v>
      </c>
    </row>
    <row r="3037" spans="1:21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41368.351956018516</v>
      </c>
      <c r="T3037" s="9">
        <f t="shared" si="334"/>
        <v>41398.351956018516</v>
      </c>
      <c r="U3037">
        <f t="shared" si="335"/>
        <v>30</v>
      </c>
    </row>
    <row r="3038" spans="1:21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41466.576898148145</v>
      </c>
      <c r="T3038" s="9">
        <f t="shared" si="334"/>
        <v>41502.290972222218</v>
      </c>
      <c r="U3038">
        <f t="shared" si="335"/>
        <v>35.714074074072414</v>
      </c>
    </row>
    <row r="3039" spans="1:21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40378.684872685182</v>
      </c>
      <c r="T3039" s="9">
        <f t="shared" si="334"/>
        <v>40452.999305555553</v>
      </c>
      <c r="U3039">
        <f t="shared" si="335"/>
        <v>74.314432870371093</v>
      </c>
    </row>
    <row r="3040" spans="1:21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42373.043946759259</v>
      </c>
      <c r="T3040" s="9">
        <f t="shared" si="334"/>
        <v>42433.043946759259</v>
      </c>
      <c r="U3040">
        <f t="shared" si="335"/>
        <v>60</v>
      </c>
    </row>
    <row r="3041" spans="1:21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41610.586087962962</v>
      </c>
      <c r="T3041" s="9">
        <f t="shared" si="334"/>
        <v>41637.124305555553</v>
      </c>
      <c r="U3041">
        <f t="shared" si="335"/>
        <v>26.538217592591536</v>
      </c>
    </row>
    <row r="3042" spans="1:21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42177.583576388883</v>
      </c>
      <c r="T3042" s="9">
        <f t="shared" si="334"/>
        <v>42181.749999999993</v>
      </c>
      <c r="U3042">
        <f t="shared" si="335"/>
        <v>4.1664236111100763</v>
      </c>
    </row>
    <row r="3043" spans="1:21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42359.660277777781</v>
      </c>
      <c r="T3043" s="9">
        <f t="shared" si="334"/>
        <v>42389.660277777781</v>
      </c>
      <c r="U3043">
        <f t="shared" si="335"/>
        <v>30</v>
      </c>
    </row>
    <row r="3044" spans="1:21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42253.479710648149</v>
      </c>
      <c r="T3044" s="9">
        <f t="shared" si="334"/>
        <v>42283.479710648149</v>
      </c>
      <c r="U3044">
        <f t="shared" si="335"/>
        <v>30</v>
      </c>
    </row>
    <row r="3045" spans="1:21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9">
        <f t="shared" si="333"/>
        <v>42082.862256944441</v>
      </c>
      <c r="T3045" s="9">
        <f t="shared" si="334"/>
        <v>42109.909722222219</v>
      </c>
      <c r="U3045">
        <f t="shared" si="335"/>
        <v>27.047465277777519</v>
      </c>
    </row>
    <row r="3046" spans="1:21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42387.518495370365</v>
      </c>
      <c r="T3046" s="9">
        <f t="shared" si="334"/>
        <v>42402.518495370365</v>
      </c>
      <c r="U3046">
        <f t="shared" si="335"/>
        <v>15</v>
      </c>
    </row>
    <row r="3047" spans="1:21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9">
        <f t="shared" si="333"/>
        <v>41842.947395833333</v>
      </c>
      <c r="T3047" s="9">
        <f t="shared" si="334"/>
        <v>41872.947395833333</v>
      </c>
      <c r="U3047">
        <f t="shared" si="335"/>
        <v>30</v>
      </c>
    </row>
    <row r="3048" spans="1:21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41862.59474537037</v>
      </c>
      <c r="T3048" s="9">
        <f t="shared" si="334"/>
        <v>41891.994444444441</v>
      </c>
      <c r="U3048">
        <f t="shared" si="335"/>
        <v>29.399699074070668</v>
      </c>
    </row>
    <row r="3049" spans="1:21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42443.780717592592</v>
      </c>
      <c r="T3049" s="9">
        <f t="shared" si="334"/>
        <v>42487.344444444439</v>
      </c>
      <c r="U3049">
        <f t="shared" si="335"/>
        <v>43.563726851847605</v>
      </c>
    </row>
    <row r="3050" spans="1:21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41975.692847222221</v>
      </c>
      <c r="T3050" s="9">
        <f t="shared" si="334"/>
        <v>42004.681944444441</v>
      </c>
      <c r="U3050">
        <f t="shared" si="335"/>
        <v>28.989097222220153</v>
      </c>
    </row>
    <row r="3051" spans="1:21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9">
        <f t="shared" si="333"/>
        <v>42138.806192129625</v>
      </c>
      <c r="T3051" s="9">
        <f t="shared" si="334"/>
        <v>42168.806192129625</v>
      </c>
      <c r="U3051">
        <f t="shared" si="335"/>
        <v>30</v>
      </c>
    </row>
    <row r="3052" spans="1:21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9">
        <f t="shared" si="333"/>
        <v>42464.960185185184</v>
      </c>
      <c r="T3052" s="9">
        <f t="shared" si="334"/>
        <v>42494.960185185184</v>
      </c>
      <c r="U3052">
        <f t="shared" si="335"/>
        <v>30</v>
      </c>
    </row>
    <row r="3053" spans="1:21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42744.207696759258</v>
      </c>
      <c r="T3053" s="9">
        <f t="shared" si="334"/>
        <v>42774.207696759258</v>
      </c>
      <c r="U3053">
        <f t="shared" si="335"/>
        <v>30</v>
      </c>
    </row>
    <row r="3054" spans="1:21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42122.461736111109</v>
      </c>
      <c r="T3054" s="9">
        <f t="shared" si="334"/>
        <v>42152.457638888889</v>
      </c>
      <c r="U3054">
        <f t="shared" si="335"/>
        <v>29.995902777780429</v>
      </c>
    </row>
    <row r="3055" spans="1:21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41862.553391203699</v>
      </c>
      <c r="T3055" s="9">
        <f t="shared" si="334"/>
        <v>41913.957638888889</v>
      </c>
      <c r="U3055">
        <f t="shared" si="335"/>
        <v>51.404247685190057</v>
      </c>
    </row>
    <row r="3056" spans="1:21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9">
        <f t="shared" si="333"/>
        <v>42027.624467592592</v>
      </c>
      <c r="T3056" s="9">
        <f t="shared" si="334"/>
        <v>42064.836111111108</v>
      </c>
      <c r="U3056">
        <f t="shared" si="335"/>
        <v>37.211643518516212</v>
      </c>
    </row>
    <row r="3057" spans="1:21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41953.749884259254</v>
      </c>
      <c r="T3057" s="9">
        <f t="shared" si="334"/>
        <v>42013.749884259254</v>
      </c>
      <c r="U3057">
        <f t="shared" si="335"/>
        <v>60</v>
      </c>
    </row>
    <row r="3058" spans="1:21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9">
        <f t="shared" si="333"/>
        <v>41851.428055555552</v>
      </c>
      <c r="T3058" s="9">
        <f t="shared" si="334"/>
        <v>41911.428055555552</v>
      </c>
      <c r="U3058">
        <f t="shared" si="335"/>
        <v>60</v>
      </c>
    </row>
    <row r="3059" spans="1:21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9">
        <f t="shared" si="333"/>
        <v>42433.442256944443</v>
      </c>
      <c r="T3059" s="9">
        <f t="shared" si="334"/>
        <v>42463.400590277779</v>
      </c>
      <c r="U3059">
        <f t="shared" si="335"/>
        <v>29.958333333335759</v>
      </c>
    </row>
    <row r="3060" spans="1:21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42460.165972222218</v>
      </c>
      <c r="T3060" s="9">
        <f t="shared" si="334"/>
        <v>42510.165972222218</v>
      </c>
      <c r="U3060">
        <f t="shared" si="335"/>
        <v>50</v>
      </c>
    </row>
    <row r="3061" spans="1:21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41829.727384259255</v>
      </c>
      <c r="T3061" s="9">
        <f t="shared" si="334"/>
        <v>41859.727384259255</v>
      </c>
      <c r="U3061">
        <f t="shared" si="335"/>
        <v>30</v>
      </c>
    </row>
    <row r="3062" spans="1:21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42245.066365740735</v>
      </c>
      <c r="T3062" s="9">
        <f t="shared" si="334"/>
        <v>42275.066365740735</v>
      </c>
      <c r="U3062">
        <f t="shared" si="335"/>
        <v>30</v>
      </c>
    </row>
    <row r="3063" spans="1:21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9">
        <f t="shared" si="333"/>
        <v>41834.575787037036</v>
      </c>
      <c r="T3063" s="9">
        <f t="shared" si="334"/>
        <v>41864.575787037036</v>
      </c>
      <c r="U3063">
        <f t="shared" si="335"/>
        <v>30</v>
      </c>
    </row>
    <row r="3064" spans="1:21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42248.3274537037</v>
      </c>
      <c r="T3064" s="9">
        <f t="shared" si="334"/>
        <v>42277.541666666664</v>
      </c>
      <c r="U3064">
        <f t="shared" si="335"/>
        <v>29.214212962964666</v>
      </c>
    </row>
    <row r="3065" spans="1:21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42630.714560185188</v>
      </c>
      <c r="T3065" s="9">
        <f t="shared" si="334"/>
        <v>42665.714560185188</v>
      </c>
      <c r="U3065">
        <f t="shared" si="335"/>
        <v>35</v>
      </c>
    </row>
    <row r="3066" spans="1:21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9">
        <f t="shared" si="333"/>
        <v>42298.9218287037</v>
      </c>
      <c r="T3066" s="9">
        <f t="shared" si="334"/>
        <v>42330.082638888889</v>
      </c>
      <c r="U3066">
        <f t="shared" si="335"/>
        <v>31.160810185188893</v>
      </c>
    </row>
    <row r="3067" spans="1:21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41824.846898148149</v>
      </c>
      <c r="T3067" s="9">
        <f t="shared" si="334"/>
        <v>41849.846898148149</v>
      </c>
      <c r="U3067">
        <f t="shared" si="335"/>
        <v>25</v>
      </c>
    </row>
    <row r="3068" spans="1:21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42531.020104166666</v>
      </c>
      <c r="T3068" s="9">
        <f t="shared" si="334"/>
        <v>42561.020104166666</v>
      </c>
      <c r="U3068">
        <f t="shared" si="335"/>
        <v>30</v>
      </c>
    </row>
    <row r="3069" spans="1:21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42226.730081018519</v>
      </c>
      <c r="T3069" s="9">
        <f t="shared" si="334"/>
        <v>42256.730081018519</v>
      </c>
      <c r="U3069">
        <f t="shared" si="335"/>
        <v>30</v>
      </c>
    </row>
    <row r="3070" spans="1:21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42263.483240740738</v>
      </c>
      <c r="T3070" s="9">
        <f t="shared" si="334"/>
        <v>42293.483240740738</v>
      </c>
      <c r="U3070">
        <f t="shared" si="335"/>
        <v>30</v>
      </c>
    </row>
    <row r="3071" spans="1:21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41957.625393518516</v>
      </c>
      <c r="T3071" s="9">
        <f t="shared" si="334"/>
        <v>41987.625393518516</v>
      </c>
      <c r="U3071">
        <f t="shared" si="335"/>
        <v>30</v>
      </c>
    </row>
    <row r="3072" spans="1:21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42690.525104166663</v>
      </c>
      <c r="T3072" s="9">
        <f t="shared" si="334"/>
        <v>42711.525104166663</v>
      </c>
      <c r="U3072">
        <f t="shared" si="335"/>
        <v>21</v>
      </c>
    </row>
    <row r="3073" spans="1:21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42097.524085648147</v>
      </c>
      <c r="T3073" s="9">
        <f t="shared" si="334"/>
        <v>42115.040972222218</v>
      </c>
      <c r="U3073">
        <f t="shared" si="335"/>
        <v>17.516886574070668</v>
      </c>
    </row>
    <row r="3074" spans="1:21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42658.482199074067</v>
      </c>
      <c r="T3074" s="9">
        <f t="shared" si="334"/>
        <v>42672.865277777775</v>
      </c>
      <c r="U3074">
        <f t="shared" si="335"/>
        <v>14.383078703707724</v>
      </c>
    </row>
    <row r="3075" spans="1:21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>
        <f t="shared" ref="P3075:P3138" si="337">E3075/L3075</f>
        <v>92.142857142857139</v>
      </c>
      <c r="Q3075" t="str">
        <f t="shared" ref="Q3075:Q3138" si="338">LEFT(N3075,FIND("/",N3075,1)-1)</f>
        <v>theater</v>
      </c>
      <c r="R3075" t="str">
        <f t="shared" ref="R3075:R3138" si="339">RIGHT(N3075,LEN(N3075)-(FIND("/",N3075,1)))</f>
        <v>spaces</v>
      </c>
      <c r="S3075" s="9">
        <f t="shared" ref="S3075:S3138" si="340">(J3075/86400)+25569+(-5/24)</f>
        <v>42111.475694444445</v>
      </c>
      <c r="T3075" s="9">
        <f t="shared" ref="T3075:T3138" si="341">(I3075/86400)+25569+(-5/24)</f>
        <v>42169.59652777778</v>
      </c>
      <c r="U3075">
        <f t="shared" ref="U3075:U3138" si="342">T3075-S3075</f>
        <v>58.120833333334303</v>
      </c>
    </row>
    <row r="3076" spans="1:21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42409.362951388888</v>
      </c>
      <c r="T3076" s="9">
        <f t="shared" si="341"/>
        <v>42439.362951388888</v>
      </c>
      <c r="U3076">
        <f t="shared" si="342"/>
        <v>30</v>
      </c>
    </row>
    <row r="3077" spans="1:21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42550.89398148148</v>
      </c>
      <c r="T3077" s="9">
        <f t="shared" si="341"/>
        <v>42600.89398148148</v>
      </c>
      <c r="U3077">
        <f t="shared" si="342"/>
        <v>50</v>
      </c>
    </row>
    <row r="3078" spans="1:21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42226.443553240737</v>
      </c>
      <c r="T3078" s="9">
        <f t="shared" si="341"/>
        <v>42286.443553240737</v>
      </c>
      <c r="U3078">
        <f t="shared" si="342"/>
        <v>60</v>
      </c>
    </row>
    <row r="3079" spans="1:21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42766.74858796296</v>
      </c>
      <c r="T3079" s="9">
        <f t="shared" si="341"/>
        <v>42796.74858796296</v>
      </c>
      <c r="U3079">
        <f t="shared" si="342"/>
        <v>30</v>
      </c>
    </row>
    <row r="3080" spans="1:21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9">
        <f t="shared" si="340"/>
        <v>42030.930497685178</v>
      </c>
      <c r="T3080" s="9">
        <f t="shared" si="341"/>
        <v>42060.930497685178</v>
      </c>
      <c r="U3080">
        <f t="shared" si="342"/>
        <v>30</v>
      </c>
    </row>
    <row r="3081" spans="1:21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42055.50503472222</v>
      </c>
      <c r="T3081" s="9">
        <f t="shared" si="341"/>
        <v>42085.463368055549</v>
      </c>
      <c r="U3081">
        <f t="shared" si="342"/>
        <v>29.958333333328483</v>
      </c>
    </row>
    <row r="3082" spans="1:21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9">
        <f t="shared" si="340"/>
        <v>41939.8199537037</v>
      </c>
      <c r="T3082" s="9">
        <f t="shared" si="341"/>
        <v>41999.861620370364</v>
      </c>
      <c r="U3082">
        <f t="shared" si="342"/>
        <v>60.041666666664241</v>
      </c>
    </row>
    <row r="3083" spans="1:21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42236.973275462959</v>
      </c>
      <c r="T3083" s="9">
        <f t="shared" si="341"/>
        <v>42266.973275462959</v>
      </c>
      <c r="U3083">
        <f t="shared" si="342"/>
        <v>30</v>
      </c>
    </row>
    <row r="3084" spans="1:21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9">
        <f t="shared" si="340"/>
        <v>42293.714652777773</v>
      </c>
      <c r="T3084" s="9">
        <f t="shared" si="341"/>
        <v>42323.756319444445</v>
      </c>
      <c r="U3084">
        <f t="shared" si="342"/>
        <v>30.041666666671517</v>
      </c>
    </row>
    <row r="3085" spans="1:21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41853.355069444442</v>
      </c>
      <c r="T3085" s="9">
        <f t="shared" si="341"/>
        <v>41883</v>
      </c>
      <c r="U3085">
        <f t="shared" si="342"/>
        <v>29.644930555557949</v>
      </c>
    </row>
    <row r="3086" spans="1:21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42100.515405092585</v>
      </c>
      <c r="T3086" s="9">
        <f t="shared" si="341"/>
        <v>42129.574999999997</v>
      </c>
      <c r="U3086">
        <f t="shared" si="342"/>
        <v>29.059594907412247</v>
      </c>
    </row>
    <row r="3087" spans="1:21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42246.675451388888</v>
      </c>
      <c r="T3087" s="9">
        <f t="shared" si="341"/>
        <v>42276.675451388888</v>
      </c>
      <c r="U3087">
        <f t="shared" si="342"/>
        <v>30</v>
      </c>
    </row>
    <row r="3088" spans="1:21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42173.462488425925</v>
      </c>
      <c r="T3088" s="9">
        <f t="shared" si="341"/>
        <v>42233.462488425925</v>
      </c>
      <c r="U3088">
        <f t="shared" si="342"/>
        <v>60</v>
      </c>
    </row>
    <row r="3089" spans="1:21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42664.942013888889</v>
      </c>
      <c r="T3089" s="9">
        <f t="shared" si="341"/>
        <v>42724.983680555553</v>
      </c>
      <c r="U3089">
        <f t="shared" si="342"/>
        <v>60.041666666664241</v>
      </c>
    </row>
    <row r="3090" spans="1:21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41981.363969907405</v>
      </c>
      <c r="T3090" s="9">
        <f t="shared" si="341"/>
        <v>42012.361805555549</v>
      </c>
      <c r="U3090">
        <f t="shared" si="342"/>
        <v>30.997835648144246</v>
      </c>
    </row>
    <row r="3091" spans="1:21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42528.334293981483</v>
      </c>
      <c r="T3091" s="9">
        <f t="shared" si="341"/>
        <v>42559.874305555553</v>
      </c>
      <c r="U3091">
        <f t="shared" si="342"/>
        <v>31.540011574070377</v>
      </c>
    </row>
    <row r="3092" spans="1:21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42065.610474537032</v>
      </c>
      <c r="T3092" s="9">
        <f t="shared" si="341"/>
        <v>42125.568807870368</v>
      </c>
      <c r="U3092">
        <f t="shared" si="342"/>
        <v>59.958333333335759</v>
      </c>
    </row>
    <row r="3093" spans="1:21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42566.740081018514</v>
      </c>
      <c r="T3093" s="9">
        <f t="shared" si="341"/>
        <v>42596.740081018514</v>
      </c>
      <c r="U3093">
        <f t="shared" si="342"/>
        <v>30</v>
      </c>
    </row>
    <row r="3094" spans="1:21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42255.41101851852</v>
      </c>
      <c r="T3094" s="9">
        <f t="shared" si="341"/>
        <v>42292.708333333336</v>
      </c>
      <c r="U3094">
        <f t="shared" si="342"/>
        <v>37.297314814815763</v>
      </c>
    </row>
    <row r="3095" spans="1:21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41760.700706018521</v>
      </c>
      <c r="T3095" s="9">
        <f t="shared" si="341"/>
        <v>41790.957638888889</v>
      </c>
      <c r="U3095">
        <f t="shared" si="342"/>
        <v>30.256932870368473</v>
      </c>
    </row>
    <row r="3096" spans="1:21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42207.587453703702</v>
      </c>
      <c r="T3096" s="9">
        <f t="shared" si="341"/>
        <v>42267.587453703702</v>
      </c>
      <c r="U3096">
        <f t="shared" si="342"/>
        <v>60</v>
      </c>
    </row>
    <row r="3097" spans="1:21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42522.81689814815</v>
      </c>
      <c r="T3097" s="9">
        <f t="shared" si="341"/>
        <v>42582.81689814815</v>
      </c>
      <c r="U3097">
        <f t="shared" si="342"/>
        <v>60</v>
      </c>
    </row>
    <row r="3098" spans="1:21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42114.617199074077</v>
      </c>
      <c r="T3098" s="9">
        <f t="shared" si="341"/>
        <v>42144.617199074077</v>
      </c>
      <c r="U3098">
        <f t="shared" si="342"/>
        <v>30</v>
      </c>
    </row>
    <row r="3099" spans="1:21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42629.29515046296</v>
      </c>
      <c r="T3099" s="9">
        <f t="shared" si="341"/>
        <v>42650.374999999993</v>
      </c>
      <c r="U3099">
        <f t="shared" si="342"/>
        <v>21.079849537032715</v>
      </c>
    </row>
    <row r="3100" spans="1:21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42359.58390046296</v>
      </c>
      <c r="T3100" s="9">
        <f t="shared" si="341"/>
        <v>42407.803472222215</v>
      </c>
      <c r="U3100">
        <f t="shared" si="342"/>
        <v>48.219571759254904</v>
      </c>
    </row>
    <row r="3101" spans="1:21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42381.981377314813</v>
      </c>
      <c r="T3101" s="9">
        <f t="shared" si="341"/>
        <v>42411.981377314813</v>
      </c>
      <c r="U3101">
        <f t="shared" si="342"/>
        <v>30</v>
      </c>
    </row>
    <row r="3102" spans="1:21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41902.4140625</v>
      </c>
      <c r="T3102" s="9">
        <f t="shared" si="341"/>
        <v>41932.4140625</v>
      </c>
      <c r="U3102">
        <f t="shared" si="342"/>
        <v>30</v>
      </c>
    </row>
    <row r="3103" spans="1:21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42171.175196759257</v>
      </c>
      <c r="T3103" s="9">
        <f t="shared" si="341"/>
        <v>42201.12222222222</v>
      </c>
      <c r="U3103">
        <f t="shared" si="342"/>
        <v>29.947025462963211</v>
      </c>
    </row>
    <row r="3104" spans="1:21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42555.132152777776</v>
      </c>
      <c r="T3104" s="9">
        <f t="shared" si="341"/>
        <v>42605.132152777776</v>
      </c>
      <c r="U3104">
        <f t="shared" si="342"/>
        <v>50</v>
      </c>
    </row>
    <row r="3105" spans="1:21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42106.94798611111</v>
      </c>
      <c r="T3105" s="9">
        <f t="shared" si="341"/>
        <v>42166.94798611111</v>
      </c>
      <c r="U3105">
        <f t="shared" si="342"/>
        <v>60</v>
      </c>
    </row>
    <row r="3106" spans="1:21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42006.70035879629</v>
      </c>
      <c r="T3106" s="9">
        <f t="shared" si="341"/>
        <v>42037.874999999993</v>
      </c>
      <c r="U3106">
        <f t="shared" si="342"/>
        <v>31.174641203702777</v>
      </c>
    </row>
    <row r="3107" spans="1:21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41876.510601851849</v>
      </c>
      <c r="T3107" s="9">
        <f t="shared" si="341"/>
        <v>41931</v>
      </c>
      <c r="U3107">
        <f t="shared" si="342"/>
        <v>54.48939814815094</v>
      </c>
    </row>
    <row r="3108" spans="1:21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42241.220787037033</v>
      </c>
      <c r="T3108" s="9">
        <f t="shared" si="341"/>
        <v>42263.708333333336</v>
      </c>
      <c r="U3108">
        <f t="shared" si="342"/>
        <v>22.487546296302753</v>
      </c>
    </row>
    <row r="3109" spans="1:21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42128.605914351851</v>
      </c>
      <c r="T3109" s="9">
        <f t="shared" si="341"/>
        <v>42135.605914351851</v>
      </c>
      <c r="U3109">
        <f t="shared" si="342"/>
        <v>7</v>
      </c>
    </row>
    <row r="3110" spans="1:21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42062.47215277778</v>
      </c>
      <c r="T3110" s="9">
        <f t="shared" si="341"/>
        <v>42122.430486111109</v>
      </c>
      <c r="U3110">
        <f t="shared" si="342"/>
        <v>59.958333333328483</v>
      </c>
    </row>
    <row r="3111" spans="1:21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9">
        <f t="shared" si="340"/>
        <v>41843.916782407403</v>
      </c>
      <c r="T3111" s="9">
        <f t="shared" si="341"/>
        <v>41878.916782407403</v>
      </c>
      <c r="U3111">
        <f t="shared" si="342"/>
        <v>35</v>
      </c>
    </row>
    <row r="3112" spans="1:21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42744.823136574072</v>
      </c>
      <c r="T3112" s="9">
        <f t="shared" si="341"/>
        <v>42784.823136574072</v>
      </c>
      <c r="U3112">
        <f t="shared" si="342"/>
        <v>40</v>
      </c>
    </row>
    <row r="3113" spans="1:21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41885.386805555558</v>
      </c>
      <c r="T3113" s="9">
        <f t="shared" si="341"/>
        <v>41916.386805555558</v>
      </c>
      <c r="U3113">
        <f t="shared" si="342"/>
        <v>31</v>
      </c>
    </row>
    <row r="3114" spans="1:21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9">
        <f t="shared" si="340"/>
        <v>42614.913587962961</v>
      </c>
      <c r="T3114" s="9">
        <f t="shared" si="341"/>
        <v>42674.913587962961</v>
      </c>
      <c r="U3114">
        <f t="shared" si="342"/>
        <v>60</v>
      </c>
    </row>
    <row r="3115" spans="1:21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42081.522939814815</v>
      </c>
      <c r="T3115" s="9">
        <f t="shared" si="341"/>
        <v>42111.522939814815</v>
      </c>
      <c r="U3115">
        <f t="shared" si="342"/>
        <v>30</v>
      </c>
    </row>
    <row r="3116" spans="1:21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9">
        <f t="shared" si="340"/>
        <v>41843.42418981481</v>
      </c>
      <c r="T3116" s="9">
        <f t="shared" si="341"/>
        <v>41903.42418981481</v>
      </c>
      <c r="U3116">
        <f t="shared" si="342"/>
        <v>60</v>
      </c>
    </row>
    <row r="3117" spans="1:21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42496.238738425927</v>
      </c>
      <c r="T3117" s="9">
        <f t="shared" si="341"/>
        <v>42526.238738425927</v>
      </c>
      <c r="U3117">
        <f t="shared" si="342"/>
        <v>30</v>
      </c>
    </row>
    <row r="3118" spans="1:21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42081.30700231481</v>
      </c>
      <c r="T3118" s="9">
        <f t="shared" si="341"/>
        <v>42095.30700231481</v>
      </c>
      <c r="U3118">
        <f t="shared" si="342"/>
        <v>14</v>
      </c>
    </row>
    <row r="3119" spans="1:21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42509.166203703702</v>
      </c>
      <c r="T3119" s="9">
        <f t="shared" si="341"/>
        <v>42517.341666666667</v>
      </c>
      <c r="U3119">
        <f t="shared" si="342"/>
        <v>8.1754629629649571</v>
      </c>
    </row>
    <row r="3120" spans="1:21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42534.441238425927</v>
      </c>
      <c r="T3120" s="9">
        <f t="shared" si="341"/>
        <v>42553.441238425927</v>
      </c>
      <c r="U3120">
        <f t="shared" si="342"/>
        <v>19</v>
      </c>
    </row>
    <row r="3121" spans="1:21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42059.837175925924</v>
      </c>
      <c r="T3121" s="9">
        <f t="shared" si="341"/>
        <v>42089.795509259253</v>
      </c>
      <c r="U3121">
        <f t="shared" si="342"/>
        <v>29.958333333328483</v>
      </c>
    </row>
    <row r="3122" spans="1:21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42435.733749999992</v>
      </c>
      <c r="T3122" s="9">
        <f t="shared" si="341"/>
        <v>42495.692083333335</v>
      </c>
      <c r="U3122">
        <f t="shared" si="342"/>
        <v>59.958333333343035</v>
      </c>
    </row>
    <row r="3123" spans="1:21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41848.471469907403</v>
      </c>
      <c r="T3123" s="9">
        <f t="shared" si="341"/>
        <v>41908.471469907403</v>
      </c>
      <c r="U3123">
        <f t="shared" si="342"/>
        <v>60</v>
      </c>
    </row>
    <row r="3124" spans="1:21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42678.723749999997</v>
      </c>
      <c r="T3124" s="9">
        <f t="shared" si="341"/>
        <v>42683.765416666669</v>
      </c>
      <c r="U3124">
        <f t="shared" si="342"/>
        <v>5.0416666666715173</v>
      </c>
    </row>
    <row r="3125" spans="1:21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42530.784699074073</v>
      </c>
      <c r="T3125" s="9">
        <f t="shared" si="341"/>
        <v>42560.784699074073</v>
      </c>
      <c r="U3125">
        <f t="shared" si="342"/>
        <v>30</v>
      </c>
    </row>
    <row r="3126" spans="1:21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41977.571770833332</v>
      </c>
      <c r="T3126" s="9">
        <f t="shared" si="341"/>
        <v>42037.571770833332</v>
      </c>
      <c r="U3126">
        <f t="shared" si="342"/>
        <v>60</v>
      </c>
    </row>
    <row r="3127" spans="1:21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9">
        <f t="shared" si="340"/>
        <v>42345.998518518514</v>
      </c>
      <c r="T3127" s="9">
        <f t="shared" si="341"/>
        <v>42375.998518518514</v>
      </c>
      <c r="U3127">
        <f t="shared" si="342"/>
        <v>30</v>
      </c>
    </row>
    <row r="3128" spans="1:21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9">
        <f t="shared" si="340"/>
        <v>42426.809745370367</v>
      </c>
      <c r="T3128" s="9">
        <f t="shared" si="341"/>
        <v>42456.768078703702</v>
      </c>
      <c r="U3128">
        <f t="shared" si="342"/>
        <v>29.958333333335759</v>
      </c>
    </row>
    <row r="3129" spans="1:21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9">
        <f t="shared" si="340"/>
        <v>42034.648483796293</v>
      </c>
      <c r="T3129" s="9">
        <f t="shared" si="341"/>
        <v>42064.648483796293</v>
      </c>
      <c r="U3129">
        <f t="shared" si="342"/>
        <v>30</v>
      </c>
    </row>
    <row r="3130" spans="1:21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42780.617372685178</v>
      </c>
      <c r="T3130" s="9">
        <f t="shared" si="341"/>
        <v>42810.575706018521</v>
      </c>
      <c r="U3130">
        <f t="shared" si="342"/>
        <v>29.958333333343035</v>
      </c>
    </row>
    <row r="3131" spans="1:21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42803.634479166663</v>
      </c>
      <c r="T3131" s="9">
        <f t="shared" si="341"/>
        <v>42843.592812499999</v>
      </c>
      <c r="U3131">
        <f t="shared" si="342"/>
        <v>39.958333333335759</v>
      </c>
    </row>
    <row r="3132" spans="1:21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42808.431898148141</v>
      </c>
      <c r="T3132" s="9">
        <f t="shared" si="341"/>
        <v>42838.999305555553</v>
      </c>
      <c r="U3132">
        <f t="shared" si="342"/>
        <v>30.567407407412247</v>
      </c>
    </row>
    <row r="3133" spans="1:21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42803.370891203704</v>
      </c>
      <c r="T3133" s="9">
        <f t="shared" si="341"/>
        <v>42833.329224537032</v>
      </c>
      <c r="U3133">
        <f t="shared" si="342"/>
        <v>29.958333333328483</v>
      </c>
    </row>
    <row r="3134" spans="1:21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42786.141898148147</v>
      </c>
      <c r="T3134" s="9">
        <f t="shared" si="341"/>
        <v>42846.100231481476</v>
      </c>
      <c r="U3134">
        <f t="shared" si="342"/>
        <v>59.958333333328483</v>
      </c>
    </row>
    <row r="3135" spans="1:21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42788.356874999998</v>
      </c>
      <c r="T3135" s="9">
        <f t="shared" si="341"/>
        <v>42818.315208333333</v>
      </c>
      <c r="U3135">
        <f t="shared" si="342"/>
        <v>29.958333333335759</v>
      </c>
    </row>
    <row r="3136" spans="1:21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42800.511793981474</v>
      </c>
      <c r="T3136" s="9">
        <f t="shared" si="341"/>
        <v>42821.470127314817</v>
      </c>
      <c r="U3136">
        <f t="shared" si="342"/>
        <v>20.958333333343035</v>
      </c>
    </row>
    <row r="3137" spans="1:21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9">
        <f t="shared" si="340"/>
        <v>42806.943530092591</v>
      </c>
      <c r="T3137" s="9">
        <f t="shared" si="341"/>
        <v>42828.943530092591</v>
      </c>
      <c r="U3137">
        <f t="shared" si="342"/>
        <v>22</v>
      </c>
    </row>
    <row r="3138" spans="1:21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42789.25409722222</v>
      </c>
      <c r="T3138" s="9">
        <f t="shared" si="341"/>
        <v>42825.749305555553</v>
      </c>
      <c r="U3138">
        <f t="shared" si="342"/>
        <v>36.495208333333721</v>
      </c>
    </row>
    <row r="3139" spans="1:21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>
        <f t="shared" ref="P3139:P3202" si="344">E3139/L3139</f>
        <v>50</v>
      </c>
      <c r="Q3139" t="str">
        <f t="shared" ref="Q3139:Q3202" si="345">LEFT(N3139,FIND("/",N3139,1)-1)</f>
        <v>theater</v>
      </c>
      <c r="R3139" t="str">
        <f t="shared" ref="R3139:R3202" si="346">RIGHT(N3139,LEN(N3139)-(FIND("/",N3139,1)))</f>
        <v>plays</v>
      </c>
      <c r="S3139" s="9">
        <f t="shared" ref="S3139:S3202" si="347">(J3139/86400)+25569+(-5/24)</f>
        <v>42807.676724537036</v>
      </c>
      <c r="T3139" s="9">
        <f t="shared" ref="T3139:T3202" si="348">(I3139/86400)+25569+(-5/24)</f>
        <v>42858.591666666667</v>
      </c>
      <c r="U3139">
        <f t="shared" ref="U3139:U3202" si="349">T3139-S3139</f>
        <v>50.914942129631527</v>
      </c>
    </row>
    <row r="3140" spans="1:21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9">
        <f t="shared" si="347"/>
        <v>42809.437581018516</v>
      </c>
      <c r="T3140" s="9">
        <f t="shared" si="348"/>
        <v>42828.437581018516</v>
      </c>
      <c r="U3140">
        <f t="shared" si="349"/>
        <v>19</v>
      </c>
    </row>
    <row r="3141" spans="1:21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42785.062037037038</v>
      </c>
      <c r="T3141" s="9">
        <f t="shared" si="348"/>
        <v>42818.981249999997</v>
      </c>
      <c r="U3141">
        <f t="shared" si="349"/>
        <v>33.919212962959136</v>
      </c>
    </row>
    <row r="3142" spans="1:21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42802.510451388887</v>
      </c>
      <c r="T3142" s="9">
        <f t="shared" si="348"/>
        <v>42832.468784722216</v>
      </c>
      <c r="U3142">
        <f t="shared" si="349"/>
        <v>29.958333333328483</v>
      </c>
    </row>
    <row r="3143" spans="1:21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42800.544999999998</v>
      </c>
      <c r="T3143" s="9">
        <f t="shared" si="348"/>
        <v>42841.624999999993</v>
      </c>
      <c r="U3143">
        <f t="shared" si="349"/>
        <v>41.07999999999447</v>
      </c>
    </row>
    <row r="3144" spans="1:21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42783.304849537039</v>
      </c>
      <c r="T3144" s="9">
        <f t="shared" si="348"/>
        <v>42813.263182870367</v>
      </c>
      <c r="U3144">
        <f t="shared" si="349"/>
        <v>29.958333333328483</v>
      </c>
    </row>
    <row r="3145" spans="1:21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9">
        <f t="shared" si="347"/>
        <v>42808.149953703702</v>
      </c>
      <c r="T3145" s="9">
        <f t="shared" si="348"/>
        <v>42834.149953703702</v>
      </c>
      <c r="U3145">
        <f t="shared" si="349"/>
        <v>26</v>
      </c>
    </row>
    <row r="3146" spans="1:21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42796.329942129632</v>
      </c>
      <c r="T3146" s="9">
        <f t="shared" si="348"/>
        <v>42813.041666666664</v>
      </c>
      <c r="U3146">
        <f t="shared" si="349"/>
        <v>16.711724537031841</v>
      </c>
    </row>
    <row r="3147" spans="1:21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9">
        <f t="shared" si="347"/>
        <v>42761.832569444443</v>
      </c>
      <c r="T3147" s="9">
        <f t="shared" si="348"/>
        <v>42821.790902777771</v>
      </c>
      <c r="U3147">
        <f t="shared" si="349"/>
        <v>59.958333333328483</v>
      </c>
    </row>
    <row r="3148" spans="1:21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42796.474143518521</v>
      </c>
      <c r="T3148" s="9">
        <f t="shared" si="348"/>
        <v>42841.432476851849</v>
      </c>
      <c r="U3148">
        <f t="shared" si="349"/>
        <v>44.958333333328483</v>
      </c>
    </row>
    <row r="3149" spans="1:21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41909.761053240734</v>
      </c>
      <c r="T3149" s="9">
        <f t="shared" si="348"/>
        <v>41949.802719907406</v>
      </c>
      <c r="U3149">
        <f t="shared" si="349"/>
        <v>40.041666666671517</v>
      </c>
    </row>
    <row r="3150" spans="1:21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41891.456990740735</v>
      </c>
      <c r="T3150" s="9">
        <f t="shared" si="348"/>
        <v>41912.958333333328</v>
      </c>
      <c r="U3150">
        <f t="shared" si="349"/>
        <v>21.501342592593573</v>
      </c>
    </row>
    <row r="3151" spans="1:21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41225.809027777774</v>
      </c>
      <c r="T3151" s="9">
        <f t="shared" si="348"/>
        <v>41249.875</v>
      </c>
      <c r="U3151">
        <f t="shared" si="349"/>
        <v>24.065972222226264</v>
      </c>
    </row>
    <row r="3152" spans="1:21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40478.055590277778</v>
      </c>
      <c r="T3152" s="9">
        <f t="shared" si="348"/>
        <v>40567.958333333328</v>
      </c>
      <c r="U3152">
        <f t="shared" si="349"/>
        <v>89.902743055550673</v>
      </c>
    </row>
    <row r="3153" spans="1:21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41862.631643518514</v>
      </c>
      <c r="T3153" s="9">
        <f t="shared" si="348"/>
        <v>41892.631643518514</v>
      </c>
      <c r="U3153">
        <f t="shared" si="349"/>
        <v>30</v>
      </c>
    </row>
    <row r="3154" spans="1:21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41550.659340277773</v>
      </c>
      <c r="T3154" s="9">
        <f t="shared" si="348"/>
        <v>41580.659340277773</v>
      </c>
      <c r="U3154">
        <f t="shared" si="349"/>
        <v>30</v>
      </c>
    </row>
    <row r="3155" spans="1:21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9">
        <f t="shared" si="347"/>
        <v>40632.946030092593</v>
      </c>
      <c r="T3155" s="9">
        <f t="shared" si="348"/>
        <v>40663.999305555553</v>
      </c>
      <c r="U3155">
        <f t="shared" si="349"/>
        <v>31.053275462960301</v>
      </c>
    </row>
    <row r="3156" spans="1:21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40970.667337962957</v>
      </c>
      <c r="T3156" s="9">
        <f t="shared" si="348"/>
        <v>41000.625671296293</v>
      </c>
      <c r="U3156">
        <f t="shared" si="349"/>
        <v>29.958333333335759</v>
      </c>
    </row>
    <row r="3157" spans="1:21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41233.290798611109</v>
      </c>
      <c r="T3157" s="9">
        <f t="shared" si="348"/>
        <v>41263.290798611109</v>
      </c>
      <c r="U3157">
        <f t="shared" si="349"/>
        <v>30</v>
      </c>
    </row>
    <row r="3158" spans="1:21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41026.744722222218</v>
      </c>
      <c r="T3158" s="9">
        <f t="shared" si="348"/>
        <v>41061.744722222218</v>
      </c>
      <c r="U3158">
        <f t="shared" si="349"/>
        <v>35</v>
      </c>
    </row>
    <row r="3159" spans="1:21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41829.579918981479</v>
      </c>
      <c r="T3159" s="9">
        <f t="shared" si="348"/>
        <v>41839</v>
      </c>
      <c r="U3159">
        <f t="shared" si="349"/>
        <v>9.4200810185211594</v>
      </c>
    </row>
    <row r="3160" spans="1:21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41447.631388888891</v>
      </c>
      <c r="T3160" s="9">
        <f t="shared" si="348"/>
        <v>41477.631388888891</v>
      </c>
      <c r="U3160">
        <f t="shared" si="349"/>
        <v>30</v>
      </c>
    </row>
    <row r="3161" spans="1:21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9">
        <f t="shared" si="347"/>
        <v>40883.858344907407</v>
      </c>
      <c r="T3161" s="9">
        <f t="shared" si="348"/>
        <v>40926.75</v>
      </c>
      <c r="U3161">
        <f t="shared" si="349"/>
        <v>42.891655092593282</v>
      </c>
    </row>
    <row r="3162" spans="1:21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41841.056562499994</v>
      </c>
      <c r="T3162" s="9">
        <f t="shared" si="348"/>
        <v>41863.999305555553</v>
      </c>
      <c r="U3162">
        <f t="shared" si="349"/>
        <v>22.942743055558822</v>
      </c>
    </row>
    <row r="3163" spans="1:21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41897.327800925923</v>
      </c>
      <c r="T3163" s="9">
        <f t="shared" si="348"/>
        <v>41927.327800925923</v>
      </c>
      <c r="U3163">
        <f t="shared" si="349"/>
        <v>30</v>
      </c>
    </row>
    <row r="3164" spans="1:21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41799.47756944444</v>
      </c>
      <c r="T3164" s="9">
        <f t="shared" si="348"/>
        <v>41826.875</v>
      </c>
      <c r="U3164">
        <f t="shared" si="349"/>
        <v>27.397430555560277</v>
      </c>
    </row>
    <row r="3165" spans="1:21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41775.545428240737</v>
      </c>
      <c r="T3165" s="9">
        <f t="shared" si="348"/>
        <v>41805.545428240737</v>
      </c>
      <c r="U3165">
        <f t="shared" si="349"/>
        <v>30</v>
      </c>
    </row>
    <row r="3166" spans="1:21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41766.597395833327</v>
      </c>
      <c r="T3166" s="9">
        <f t="shared" si="348"/>
        <v>41799.597395833327</v>
      </c>
      <c r="U3166">
        <f t="shared" si="349"/>
        <v>33</v>
      </c>
    </row>
    <row r="3167" spans="1:21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9">
        <f t="shared" si="347"/>
        <v>40643.950925925921</v>
      </c>
      <c r="T3167" s="9">
        <f t="shared" si="348"/>
        <v>40665.957638888889</v>
      </c>
      <c r="U3167">
        <f t="shared" si="349"/>
        <v>22.006712962967867</v>
      </c>
    </row>
    <row r="3168" spans="1:21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41940.483252314814</v>
      </c>
      <c r="T3168" s="9">
        <f t="shared" si="348"/>
        <v>41969.124305555553</v>
      </c>
      <c r="U3168">
        <f t="shared" si="349"/>
        <v>28.641053240738984</v>
      </c>
    </row>
    <row r="3169" spans="1:21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9">
        <f t="shared" si="347"/>
        <v>41838.967372685183</v>
      </c>
      <c r="T3169" s="9">
        <f t="shared" si="348"/>
        <v>41852.967372685183</v>
      </c>
      <c r="U3169">
        <f t="shared" si="349"/>
        <v>14</v>
      </c>
    </row>
    <row r="3170" spans="1:21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9">
        <f t="shared" si="347"/>
        <v>41771.897604166668</v>
      </c>
      <c r="T3170" s="9">
        <f t="shared" si="348"/>
        <v>41803.708333333328</v>
      </c>
      <c r="U3170">
        <f t="shared" si="349"/>
        <v>31.810729166660167</v>
      </c>
    </row>
    <row r="3171" spans="1:21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41591.529641203699</v>
      </c>
      <c r="T3171" s="9">
        <f t="shared" si="348"/>
        <v>41620.999305555553</v>
      </c>
      <c r="U3171">
        <f t="shared" si="349"/>
        <v>29.46966435185459</v>
      </c>
    </row>
    <row r="3172" spans="1:21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9">
        <f t="shared" si="347"/>
        <v>41788.872037037036</v>
      </c>
      <c r="T3172" s="9">
        <f t="shared" si="348"/>
        <v>41821.958333333328</v>
      </c>
      <c r="U3172">
        <f t="shared" si="349"/>
        <v>33.086296296292858</v>
      </c>
    </row>
    <row r="3173" spans="1:21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42466.399976851848</v>
      </c>
      <c r="T3173" s="9">
        <f t="shared" si="348"/>
        <v>42496.399976851848</v>
      </c>
      <c r="U3173">
        <f t="shared" si="349"/>
        <v>30</v>
      </c>
    </row>
    <row r="3174" spans="1:21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40923.521620370368</v>
      </c>
      <c r="T3174" s="9">
        <f t="shared" si="348"/>
        <v>40953.521620370368</v>
      </c>
      <c r="U3174">
        <f t="shared" si="349"/>
        <v>30</v>
      </c>
    </row>
    <row r="3175" spans="1:21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41878.670046296298</v>
      </c>
      <c r="T3175" s="9">
        <f t="shared" si="348"/>
        <v>41908.670046296298</v>
      </c>
      <c r="U3175">
        <f t="shared" si="349"/>
        <v>30</v>
      </c>
    </row>
    <row r="3176" spans="1:21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41862.656342592592</v>
      </c>
      <c r="T3176" s="9">
        <f t="shared" si="348"/>
        <v>41876.656342592592</v>
      </c>
      <c r="U3176">
        <f t="shared" si="349"/>
        <v>14</v>
      </c>
    </row>
    <row r="3177" spans="1:21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40531.678553240738</v>
      </c>
      <c r="T3177" s="9">
        <f t="shared" si="348"/>
        <v>40591.678553240738</v>
      </c>
      <c r="U3177">
        <f t="shared" si="349"/>
        <v>60</v>
      </c>
    </row>
    <row r="3178" spans="1:21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41477.722581018512</v>
      </c>
      <c r="T3178" s="9">
        <f t="shared" si="348"/>
        <v>41504.416666666664</v>
      </c>
      <c r="U3178">
        <f t="shared" si="349"/>
        <v>26.694085648152395</v>
      </c>
    </row>
    <row r="3179" spans="1:21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41781.458437499998</v>
      </c>
      <c r="T3179" s="9">
        <f t="shared" si="348"/>
        <v>41811.458437499998</v>
      </c>
      <c r="U3179">
        <f t="shared" si="349"/>
        <v>30</v>
      </c>
    </row>
    <row r="3180" spans="1:21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41806.396701388883</v>
      </c>
      <c r="T3180" s="9">
        <f t="shared" si="348"/>
        <v>41836.396701388883</v>
      </c>
      <c r="U3180">
        <f t="shared" si="349"/>
        <v>30</v>
      </c>
    </row>
    <row r="3181" spans="1:21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41375.49387731481</v>
      </c>
      <c r="T3181" s="9">
        <f t="shared" si="348"/>
        <v>41400.49387731481</v>
      </c>
      <c r="U3181">
        <f t="shared" si="349"/>
        <v>25</v>
      </c>
    </row>
    <row r="3182" spans="1:21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41780.204270833332</v>
      </c>
      <c r="T3182" s="9">
        <f t="shared" si="348"/>
        <v>41810.204270833332</v>
      </c>
      <c r="U3182">
        <f t="shared" si="349"/>
        <v>30</v>
      </c>
    </row>
    <row r="3183" spans="1:21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41779.101701388885</v>
      </c>
      <c r="T3183" s="9">
        <f t="shared" si="348"/>
        <v>41805.458333333328</v>
      </c>
      <c r="U3183">
        <f t="shared" si="349"/>
        <v>26.356631944443507</v>
      </c>
    </row>
    <row r="3184" spans="1:21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40883.740983796291</v>
      </c>
      <c r="T3184" s="9">
        <f t="shared" si="348"/>
        <v>40939.5</v>
      </c>
      <c r="U3184">
        <f t="shared" si="349"/>
        <v>55.759016203708597</v>
      </c>
    </row>
    <row r="3185" spans="1:21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41491.586446759255</v>
      </c>
      <c r="T3185" s="9">
        <f t="shared" si="348"/>
        <v>41509.586446759255</v>
      </c>
      <c r="U3185">
        <f t="shared" si="349"/>
        <v>18</v>
      </c>
    </row>
    <row r="3186" spans="1:21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41791.785081018512</v>
      </c>
      <c r="T3186" s="9">
        <f t="shared" si="348"/>
        <v>41821.785081018512</v>
      </c>
      <c r="U3186">
        <f t="shared" si="349"/>
        <v>30</v>
      </c>
    </row>
    <row r="3187" spans="1:21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41829.768993055557</v>
      </c>
      <c r="T3187" s="9">
        <f t="shared" si="348"/>
        <v>41836.768993055557</v>
      </c>
      <c r="U3187">
        <f t="shared" si="349"/>
        <v>7</v>
      </c>
    </row>
    <row r="3188" spans="1:21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41868.715717592589</v>
      </c>
      <c r="T3188" s="9">
        <f t="shared" si="348"/>
        <v>41898.666666666664</v>
      </c>
      <c r="U3188">
        <f t="shared" si="349"/>
        <v>29.950949074074742</v>
      </c>
    </row>
    <row r="3189" spans="1:21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41835.458020833328</v>
      </c>
      <c r="T3189" s="9">
        <f t="shared" si="348"/>
        <v>41855.458020833328</v>
      </c>
      <c r="U3189">
        <f t="shared" si="349"/>
        <v>20</v>
      </c>
    </row>
    <row r="3190" spans="1:21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42144.207199074073</v>
      </c>
      <c r="T3190" s="9">
        <f t="shared" si="348"/>
        <v>42165.207199074073</v>
      </c>
      <c r="U3190">
        <f t="shared" si="349"/>
        <v>21</v>
      </c>
    </row>
    <row r="3191" spans="1:21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42118.138101851851</v>
      </c>
      <c r="T3191" s="9">
        <f t="shared" si="348"/>
        <v>42148.138101851851</v>
      </c>
      <c r="U3191">
        <f t="shared" si="349"/>
        <v>30</v>
      </c>
    </row>
    <row r="3192" spans="1:21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9">
        <f t="shared" si="347"/>
        <v>42682.942997685182</v>
      </c>
      <c r="T3192" s="9">
        <f t="shared" si="348"/>
        <v>42712.984664351847</v>
      </c>
      <c r="U3192">
        <f t="shared" si="349"/>
        <v>30.041666666664241</v>
      </c>
    </row>
    <row r="3193" spans="1:21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42538.547094907401</v>
      </c>
      <c r="T3193" s="9">
        <f t="shared" si="348"/>
        <v>42598.547094907401</v>
      </c>
      <c r="U3193">
        <f t="shared" si="349"/>
        <v>60</v>
      </c>
    </row>
    <row r="3194" spans="1:21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42018.732164351844</v>
      </c>
      <c r="T3194" s="9">
        <f t="shared" si="348"/>
        <v>42063.708333333336</v>
      </c>
      <c r="U3194">
        <f t="shared" si="349"/>
        <v>44.976168981491355</v>
      </c>
    </row>
    <row r="3195" spans="1:21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42010.759907407402</v>
      </c>
      <c r="T3195" s="9">
        <f t="shared" si="348"/>
        <v>42055.759907407402</v>
      </c>
      <c r="U3195">
        <f t="shared" si="349"/>
        <v>45</v>
      </c>
    </row>
    <row r="3196" spans="1:21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9">
        <f t="shared" si="347"/>
        <v>42181.854143518511</v>
      </c>
      <c r="T3196" s="9">
        <f t="shared" si="348"/>
        <v>42211.854143518511</v>
      </c>
      <c r="U3196">
        <f t="shared" si="349"/>
        <v>30</v>
      </c>
    </row>
    <row r="3197" spans="1:21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42017.385902777773</v>
      </c>
      <c r="T3197" s="9">
        <f t="shared" si="348"/>
        <v>42047.385902777773</v>
      </c>
      <c r="U3197">
        <f t="shared" si="349"/>
        <v>30</v>
      </c>
    </row>
    <row r="3198" spans="1:21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42157.389756944445</v>
      </c>
      <c r="T3198" s="9">
        <f t="shared" si="348"/>
        <v>42217.374999999993</v>
      </c>
      <c r="U3198">
        <f t="shared" si="349"/>
        <v>59.985243055547471</v>
      </c>
    </row>
    <row r="3199" spans="1:21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42009.28493055555</v>
      </c>
      <c r="T3199" s="9">
        <f t="shared" si="348"/>
        <v>42039.28493055555</v>
      </c>
      <c r="U3199">
        <f t="shared" si="349"/>
        <v>30</v>
      </c>
    </row>
    <row r="3200" spans="1:21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42013.216168981475</v>
      </c>
      <c r="T3200" s="9">
        <f t="shared" si="348"/>
        <v>42051.216168981475</v>
      </c>
      <c r="U3200">
        <f t="shared" si="349"/>
        <v>38</v>
      </c>
    </row>
    <row r="3201" spans="1:21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41858.553449074076</v>
      </c>
      <c r="T3201" s="9">
        <f t="shared" si="348"/>
        <v>41888.666666666664</v>
      </c>
      <c r="U3201">
        <f t="shared" si="349"/>
        <v>30.113217592588626</v>
      </c>
    </row>
    <row r="3202" spans="1:21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42460.112280092588</v>
      </c>
      <c r="T3202" s="9">
        <f t="shared" si="348"/>
        <v>42490.023611111108</v>
      </c>
      <c r="U3202">
        <f t="shared" si="349"/>
        <v>29.911331018520286</v>
      </c>
    </row>
    <row r="3203" spans="1:21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>
        <f t="shared" ref="P3203:P3266" si="351">E3203/L3203</f>
        <v>12.5</v>
      </c>
      <c r="Q3203" t="str">
        <f t="shared" ref="Q3203:Q3266" si="352">LEFT(N3203,FIND("/",N3203,1)-1)</f>
        <v>theater</v>
      </c>
      <c r="R3203" t="str">
        <f t="shared" ref="R3203:R3266" si="353">RIGHT(N3203,LEN(N3203)-(FIND("/",N3203,1)))</f>
        <v>musical</v>
      </c>
      <c r="S3203" s="9">
        <f t="shared" ref="S3203:S3266" si="354">(J3203/86400)+25569+(-5/24)</f>
        <v>41861.558761574073</v>
      </c>
      <c r="T3203" s="9">
        <f t="shared" ref="T3203:T3266" si="355">(I3203/86400)+25569+(-5/24)</f>
        <v>41882.558761574073</v>
      </c>
      <c r="U3203">
        <f t="shared" ref="U3203:U3266" si="356">T3203-S3203</f>
        <v>21</v>
      </c>
    </row>
    <row r="3204" spans="1:21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42293.645208333335</v>
      </c>
      <c r="T3204" s="9">
        <f t="shared" si="355"/>
        <v>42352.040972222218</v>
      </c>
      <c r="U3204">
        <f t="shared" si="356"/>
        <v>58.395763888882357</v>
      </c>
    </row>
    <row r="3205" spans="1:21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42242.780347222222</v>
      </c>
      <c r="T3205" s="9">
        <f t="shared" si="355"/>
        <v>42272.780347222222</v>
      </c>
      <c r="U3205">
        <f t="shared" si="356"/>
        <v>30</v>
      </c>
    </row>
    <row r="3206" spans="1:21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9">
        <f t="shared" si="354"/>
        <v>42172.477766203701</v>
      </c>
      <c r="T3206" s="9">
        <f t="shared" si="355"/>
        <v>42202.468055555553</v>
      </c>
      <c r="U3206">
        <f t="shared" si="356"/>
        <v>29.99028935185197</v>
      </c>
    </row>
    <row r="3207" spans="1:21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42095.166342592587</v>
      </c>
      <c r="T3207" s="9">
        <f t="shared" si="355"/>
        <v>42125.166342592587</v>
      </c>
      <c r="U3207">
        <f t="shared" si="356"/>
        <v>30</v>
      </c>
    </row>
    <row r="3208" spans="1:21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9">
        <f t="shared" si="354"/>
        <v>42236.067719907405</v>
      </c>
      <c r="T3208" s="9">
        <f t="shared" si="355"/>
        <v>42266.067719907405</v>
      </c>
      <c r="U3208">
        <f t="shared" si="356"/>
        <v>30</v>
      </c>
    </row>
    <row r="3209" spans="1:21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42057.069525462961</v>
      </c>
      <c r="T3209" s="9">
        <f t="shared" si="355"/>
        <v>42117.027858796289</v>
      </c>
      <c r="U3209">
        <f t="shared" si="356"/>
        <v>59.958333333328483</v>
      </c>
    </row>
    <row r="3210" spans="1:21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41827.396724537037</v>
      </c>
      <c r="T3210" s="9">
        <f t="shared" si="355"/>
        <v>41848.396724537037</v>
      </c>
      <c r="U3210">
        <f t="shared" si="356"/>
        <v>21</v>
      </c>
    </row>
    <row r="3211" spans="1:21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41778.42891203703</v>
      </c>
      <c r="T3211" s="9">
        <f t="shared" si="355"/>
        <v>41810.75</v>
      </c>
      <c r="U3211">
        <f t="shared" si="356"/>
        <v>32.321087962969614</v>
      </c>
    </row>
    <row r="3212" spans="1:21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41013.728229166663</v>
      </c>
      <c r="T3212" s="9">
        <f t="shared" si="355"/>
        <v>41060.957638888889</v>
      </c>
      <c r="U3212">
        <f t="shared" si="356"/>
        <v>47.229409722225682</v>
      </c>
    </row>
    <row r="3213" spans="1:21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41834.378240740734</v>
      </c>
      <c r="T3213" s="9">
        <f t="shared" si="355"/>
        <v>41865.875</v>
      </c>
      <c r="U3213">
        <f t="shared" si="356"/>
        <v>31.496759259265673</v>
      </c>
    </row>
    <row r="3214" spans="1:21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41829.587395833332</v>
      </c>
      <c r="T3214" s="9">
        <f t="shared" si="355"/>
        <v>41859.587395833332</v>
      </c>
      <c r="U3214">
        <f t="shared" si="356"/>
        <v>30</v>
      </c>
    </row>
    <row r="3215" spans="1:21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42171.555081018516</v>
      </c>
      <c r="T3215" s="9">
        <f t="shared" si="355"/>
        <v>42211.555081018516</v>
      </c>
      <c r="U3215">
        <f t="shared" si="356"/>
        <v>40</v>
      </c>
    </row>
    <row r="3216" spans="1:21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42337.584178240737</v>
      </c>
      <c r="T3216" s="9">
        <f t="shared" si="355"/>
        <v>42374.788194444445</v>
      </c>
      <c r="U3216">
        <f t="shared" si="356"/>
        <v>37.204016203708306</v>
      </c>
    </row>
    <row r="3217" spans="1:21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42219.456840277773</v>
      </c>
      <c r="T3217" s="9">
        <f t="shared" si="355"/>
        <v>42256.957638888889</v>
      </c>
      <c r="U3217">
        <f t="shared" si="356"/>
        <v>37.500798611115897</v>
      </c>
    </row>
    <row r="3218" spans="1:21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42165.254293981481</v>
      </c>
      <c r="T3218" s="9">
        <f t="shared" si="355"/>
        <v>42196.395833333336</v>
      </c>
      <c r="U3218">
        <f t="shared" si="356"/>
        <v>31.14153935185459</v>
      </c>
    </row>
    <row r="3219" spans="1:21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42648.337777777771</v>
      </c>
      <c r="T3219" s="9">
        <f t="shared" si="355"/>
        <v>42678.337777777771</v>
      </c>
      <c r="U3219">
        <f t="shared" si="356"/>
        <v>30</v>
      </c>
    </row>
    <row r="3220" spans="1:21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9">
        <f t="shared" si="354"/>
        <v>41970.793819444443</v>
      </c>
      <c r="T3220" s="9">
        <f t="shared" si="355"/>
        <v>42003.791666666664</v>
      </c>
      <c r="U3220">
        <f t="shared" si="356"/>
        <v>32.997847222221026</v>
      </c>
    </row>
    <row r="3221" spans="1:21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42050.77484953704</v>
      </c>
      <c r="T3221" s="9">
        <f t="shared" si="355"/>
        <v>42085.733182870368</v>
      </c>
      <c r="U3221">
        <f t="shared" si="356"/>
        <v>34.958333333328483</v>
      </c>
    </row>
    <row r="3222" spans="1:21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42772.625046296293</v>
      </c>
      <c r="T3222" s="9">
        <f t="shared" si="355"/>
        <v>42806.666666666664</v>
      </c>
      <c r="U3222">
        <f t="shared" si="356"/>
        <v>34.041620370371675</v>
      </c>
    </row>
    <row r="3223" spans="1:21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42155.488460648143</v>
      </c>
      <c r="T3223" s="9">
        <f t="shared" si="355"/>
        <v>42190.488460648143</v>
      </c>
      <c r="U3223">
        <f t="shared" si="356"/>
        <v>35</v>
      </c>
    </row>
    <row r="3224" spans="1:21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42270.373807870368</v>
      </c>
      <c r="T3224" s="9">
        <f t="shared" si="355"/>
        <v>42301.686805555553</v>
      </c>
      <c r="U3224">
        <f t="shared" si="356"/>
        <v>31.31299768518511</v>
      </c>
    </row>
    <row r="3225" spans="1:21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42206.627037037033</v>
      </c>
      <c r="T3225" s="9">
        <f t="shared" si="355"/>
        <v>42236.627037037033</v>
      </c>
      <c r="U3225">
        <f t="shared" si="356"/>
        <v>30</v>
      </c>
    </row>
    <row r="3226" spans="1:21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42697.642511574071</v>
      </c>
      <c r="T3226" s="9">
        <f t="shared" si="355"/>
        <v>42744.999999999993</v>
      </c>
      <c r="U3226">
        <f t="shared" si="356"/>
        <v>47.357488425921474</v>
      </c>
    </row>
    <row r="3227" spans="1:21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42503.351134259261</v>
      </c>
      <c r="T3227" s="9">
        <f t="shared" si="355"/>
        <v>42524.666666666664</v>
      </c>
      <c r="U3227">
        <f t="shared" si="356"/>
        <v>21.315532407403225</v>
      </c>
    </row>
    <row r="3228" spans="1:21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42277.375138888885</v>
      </c>
      <c r="T3228" s="9">
        <f t="shared" si="355"/>
        <v>42307.375138888885</v>
      </c>
      <c r="U3228">
        <f t="shared" si="356"/>
        <v>30</v>
      </c>
    </row>
    <row r="3229" spans="1:21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42722.674027777779</v>
      </c>
      <c r="T3229" s="9">
        <f t="shared" si="355"/>
        <v>42752.674027777779</v>
      </c>
      <c r="U3229">
        <f t="shared" si="356"/>
        <v>30</v>
      </c>
    </row>
    <row r="3230" spans="1:21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42323.500972222224</v>
      </c>
      <c r="T3230" s="9">
        <f t="shared" si="355"/>
        <v>42354.999305555553</v>
      </c>
      <c r="U3230">
        <f t="shared" si="356"/>
        <v>31.498333333329356</v>
      </c>
    </row>
    <row r="3231" spans="1:21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41933.083310185182</v>
      </c>
      <c r="T3231" s="9">
        <f t="shared" si="355"/>
        <v>41963.124976851854</v>
      </c>
      <c r="U3231">
        <f t="shared" si="356"/>
        <v>30.041666666671517</v>
      </c>
    </row>
    <row r="3232" spans="1:21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9">
        <f t="shared" si="354"/>
        <v>41897.959791666661</v>
      </c>
      <c r="T3232" s="9">
        <f t="shared" si="355"/>
        <v>41912.957638888889</v>
      </c>
      <c r="U3232">
        <f t="shared" si="356"/>
        <v>14.997847222228302</v>
      </c>
    </row>
    <row r="3233" spans="1:21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42446.735497685186</v>
      </c>
      <c r="T3233" s="9">
        <f t="shared" si="355"/>
        <v>42476.735497685186</v>
      </c>
      <c r="U3233">
        <f t="shared" si="356"/>
        <v>30</v>
      </c>
    </row>
    <row r="3234" spans="1:21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42463.605520833335</v>
      </c>
      <c r="T3234" s="9">
        <f t="shared" si="355"/>
        <v>42493.957638888889</v>
      </c>
      <c r="U3234">
        <f t="shared" si="356"/>
        <v>30.352118055554456</v>
      </c>
    </row>
    <row r="3235" spans="1:21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42766.596701388888</v>
      </c>
      <c r="T3235" s="9">
        <f t="shared" si="355"/>
        <v>42796.596701388888</v>
      </c>
      <c r="U3235">
        <f t="shared" si="356"/>
        <v>30</v>
      </c>
    </row>
    <row r="3236" spans="1:21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42734.581111111103</v>
      </c>
      <c r="T3236" s="9">
        <f t="shared" si="355"/>
        <v>42767.771527777775</v>
      </c>
      <c r="U3236">
        <f t="shared" si="356"/>
        <v>33.190416666671808</v>
      </c>
    </row>
    <row r="3237" spans="1:21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42522.139479166661</v>
      </c>
      <c r="T3237" s="9">
        <f t="shared" si="355"/>
        <v>42552.139479166661</v>
      </c>
      <c r="U3237">
        <f t="shared" si="356"/>
        <v>30</v>
      </c>
    </row>
    <row r="3238" spans="1:21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42702.708715277775</v>
      </c>
      <c r="T3238" s="9">
        <f t="shared" si="355"/>
        <v>42732.708715277775</v>
      </c>
      <c r="U3238">
        <f t="shared" si="356"/>
        <v>30</v>
      </c>
    </row>
    <row r="3239" spans="1:21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42252.266018518516</v>
      </c>
      <c r="T3239" s="9">
        <f t="shared" si="355"/>
        <v>42275.957638888889</v>
      </c>
      <c r="U3239">
        <f t="shared" si="356"/>
        <v>23.69162037037313</v>
      </c>
    </row>
    <row r="3240" spans="1:21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42156.302060185182</v>
      </c>
      <c r="T3240" s="9">
        <f t="shared" si="355"/>
        <v>42186.302060185182</v>
      </c>
      <c r="U3240">
        <f t="shared" si="356"/>
        <v>30</v>
      </c>
    </row>
    <row r="3241" spans="1:21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9">
        <f t="shared" si="354"/>
        <v>42277.880706018514</v>
      </c>
      <c r="T3241" s="9">
        <f t="shared" si="355"/>
        <v>42302.790972222218</v>
      </c>
      <c r="U3241">
        <f t="shared" si="356"/>
        <v>24.910266203703941</v>
      </c>
    </row>
    <row r="3242" spans="1:21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42754.485509259255</v>
      </c>
      <c r="T3242" s="9">
        <f t="shared" si="355"/>
        <v>42782.749999999993</v>
      </c>
      <c r="U3242">
        <f t="shared" si="356"/>
        <v>28.264490740737529</v>
      </c>
    </row>
    <row r="3243" spans="1:21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41893.116550925923</v>
      </c>
      <c r="T3243" s="9">
        <f t="shared" si="355"/>
        <v>41926.082638888889</v>
      </c>
      <c r="U3243">
        <f t="shared" si="356"/>
        <v>32.966087962966412</v>
      </c>
    </row>
    <row r="3244" spans="1:21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41871.547361111108</v>
      </c>
      <c r="T3244" s="9">
        <f t="shared" si="355"/>
        <v>41901.547361111108</v>
      </c>
      <c r="U3244">
        <f t="shared" si="356"/>
        <v>30</v>
      </c>
    </row>
    <row r="3245" spans="1:21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9">
        <f t="shared" si="354"/>
        <v>42261.888449074067</v>
      </c>
      <c r="T3245" s="9">
        <f t="shared" si="355"/>
        <v>42285.791666666664</v>
      </c>
      <c r="U3245">
        <f t="shared" si="356"/>
        <v>23.903217592596775</v>
      </c>
    </row>
    <row r="3246" spans="1:21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42675.485902777778</v>
      </c>
      <c r="T3246" s="9">
        <f t="shared" si="355"/>
        <v>42705.527569444443</v>
      </c>
      <c r="U3246">
        <f t="shared" si="356"/>
        <v>30.041666666664241</v>
      </c>
    </row>
    <row r="3247" spans="1:21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42135.391874999994</v>
      </c>
      <c r="T3247" s="9">
        <f t="shared" si="355"/>
        <v>42166.874999999993</v>
      </c>
      <c r="U3247">
        <f t="shared" si="356"/>
        <v>31.483124999998836</v>
      </c>
    </row>
    <row r="3248" spans="1:21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42230.263888888883</v>
      </c>
      <c r="T3248" s="9">
        <f t="shared" si="355"/>
        <v>42258.957638888889</v>
      </c>
      <c r="U3248">
        <f t="shared" si="356"/>
        <v>28.693750000005821</v>
      </c>
    </row>
    <row r="3249" spans="1:21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42167.22583333333</v>
      </c>
      <c r="T3249" s="9">
        <f t="shared" si="355"/>
        <v>42197.22583333333</v>
      </c>
      <c r="U3249">
        <f t="shared" si="356"/>
        <v>30</v>
      </c>
    </row>
    <row r="3250" spans="1:21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42068.68005787037</v>
      </c>
      <c r="T3250" s="9">
        <f t="shared" si="355"/>
        <v>42098.638391203705</v>
      </c>
      <c r="U3250">
        <f t="shared" si="356"/>
        <v>29.958333333335759</v>
      </c>
    </row>
    <row r="3251" spans="1:21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42145.538356481477</v>
      </c>
      <c r="T3251" s="9">
        <f t="shared" si="355"/>
        <v>42175.538356481477</v>
      </c>
      <c r="U3251">
        <f t="shared" si="356"/>
        <v>30</v>
      </c>
    </row>
    <row r="3252" spans="1:21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41918.533842592587</v>
      </c>
      <c r="T3252" s="9">
        <f t="shared" si="355"/>
        <v>41948.575509259259</v>
      </c>
      <c r="U3252">
        <f t="shared" si="356"/>
        <v>30.041666666671517</v>
      </c>
    </row>
    <row r="3253" spans="1:21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42146.52275462963</v>
      </c>
      <c r="T3253" s="9">
        <f t="shared" si="355"/>
        <v>42176.52275462963</v>
      </c>
      <c r="U3253">
        <f t="shared" si="356"/>
        <v>30</v>
      </c>
    </row>
    <row r="3254" spans="1:21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42590.264351851853</v>
      </c>
      <c r="T3254" s="9">
        <f t="shared" si="355"/>
        <v>42620.264351851853</v>
      </c>
      <c r="U3254">
        <f t="shared" si="356"/>
        <v>30</v>
      </c>
    </row>
    <row r="3255" spans="1:21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42602.368379629632</v>
      </c>
      <c r="T3255" s="9">
        <f t="shared" si="355"/>
        <v>42620.947916666664</v>
      </c>
      <c r="U3255">
        <f t="shared" si="356"/>
        <v>18.579537037032424</v>
      </c>
    </row>
    <row r="3256" spans="1:21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9">
        <f t="shared" si="354"/>
        <v>42058.877418981479</v>
      </c>
      <c r="T3256" s="9">
        <f t="shared" si="355"/>
        <v>42088.835752314808</v>
      </c>
      <c r="U3256">
        <f t="shared" si="356"/>
        <v>29.958333333328483</v>
      </c>
    </row>
    <row r="3257" spans="1:21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41889.559895833328</v>
      </c>
      <c r="T3257" s="9">
        <f t="shared" si="355"/>
        <v>41919.559895833328</v>
      </c>
      <c r="U3257">
        <f t="shared" si="356"/>
        <v>30</v>
      </c>
    </row>
    <row r="3258" spans="1:21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42144.365474537037</v>
      </c>
      <c r="T3258" s="9">
        <f t="shared" si="355"/>
        <v>42165.957638888889</v>
      </c>
      <c r="U3258">
        <f t="shared" si="356"/>
        <v>21.592164351852261</v>
      </c>
    </row>
    <row r="3259" spans="1:21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42758.351296296292</v>
      </c>
      <c r="T3259" s="9">
        <f t="shared" si="355"/>
        <v>42788.351296296292</v>
      </c>
      <c r="U3259">
        <f t="shared" si="356"/>
        <v>30</v>
      </c>
    </row>
    <row r="3260" spans="1:21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41982.678946759253</v>
      </c>
      <c r="T3260" s="9">
        <f t="shared" si="355"/>
        <v>42012.678946759253</v>
      </c>
      <c r="U3260">
        <f t="shared" si="356"/>
        <v>30</v>
      </c>
    </row>
    <row r="3261" spans="1:21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42614.552604166667</v>
      </c>
      <c r="T3261" s="9">
        <f t="shared" si="355"/>
        <v>42643.957638888889</v>
      </c>
      <c r="U3261">
        <f t="shared" si="356"/>
        <v>29.405034722221899</v>
      </c>
    </row>
    <row r="3262" spans="1:21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42303.464328703696</v>
      </c>
      <c r="T3262" s="9">
        <f t="shared" si="355"/>
        <v>42338.505995370368</v>
      </c>
      <c r="U3262">
        <f t="shared" si="356"/>
        <v>35.041666666671517</v>
      </c>
    </row>
    <row r="3263" spans="1:21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42171.517083333332</v>
      </c>
      <c r="T3263" s="9">
        <f t="shared" si="355"/>
        <v>42201.517083333332</v>
      </c>
      <c r="U3263">
        <f t="shared" si="356"/>
        <v>30</v>
      </c>
    </row>
    <row r="3264" spans="1:21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41964.107199074067</v>
      </c>
      <c r="T3264" s="9">
        <f t="shared" si="355"/>
        <v>41994.958333333336</v>
      </c>
      <c r="U3264">
        <f t="shared" si="356"/>
        <v>30.851134259268292</v>
      </c>
    </row>
    <row r="3265" spans="1:21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42284.30773148148</v>
      </c>
      <c r="T3265" s="9">
        <f t="shared" si="355"/>
        <v>42307.666666666664</v>
      </c>
      <c r="U3265">
        <f t="shared" si="356"/>
        <v>23.358935185184237</v>
      </c>
    </row>
    <row r="3266" spans="1:21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42016.591874999998</v>
      </c>
      <c r="T3266" s="9">
        <f t="shared" si="355"/>
        <v>42032.708333333336</v>
      </c>
      <c r="U3266">
        <f t="shared" si="356"/>
        <v>16.116458333337505</v>
      </c>
    </row>
    <row r="3267" spans="1:21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>
        <f t="shared" ref="P3267:P3330" si="358">E3267/L3267</f>
        <v>70.285714285714292</v>
      </c>
      <c r="Q3267" t="str">
        <f t="shared" ref="Q3267:Q3330" si="359">LEFT(N3267,FIND("/",N3267,1)-1)</f>
        <v>theater</v>
      </c>
      <c r="R3267" t="str">
        <f t="shared" ref="R3267:R3330" si="360">RIGHT(N3267,LEN(N3267)-(FIND("/",N3267,1)))</f>
        <v>plays</v>
      </c>
      <c r="S3267" s="9">
        <f t="shared" ref="S3267:S3330" si="361">(J3267/86400)+25569+(-5/24)</f>
        <v>42311.503645833327</v>
      </c>
      <c r="T3267" s="9">
        <f t="shared" ref="T3267:T3330" si="362">(I3267/86400)+25569+(-5/24)</f>
        <v>42341.499999999993</v>
      </c>
      <c r="U3267">
        <f t="shared" ref="U3267:U3330" si="363">T3267-S3267</f>
        <v>29.996354166665697</v>
      </c>
    </row>
    <row r="3268" spans="1:21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42136.327800925923</v>
      </c>
      <c r="T3268" s="9">
        <f t="shared" si="362"/>
        <v>42167.666666666664</v>
      </c>
      <c r="U3268">
        <f t="shared" si="363"/>
        <v>31.338865740741312</v>
      </c>
    </row>
    <row r="3269" spans="1:21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42172.549305555549</v>
      </c>
      <c r="T3269" s="9">
        <f t="shared" si="362"/>
        <v>42202.549305555549</v>
      </c>
      <c r="U3269">
        <f t="shared" si="363"/>
        <v>30</v>
      </c>
    </row>
    <row r="3270" spans="1:21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42590.695925925924</v>
      </c>
      <c r="T3270" s="9">
        <f t="shared" si="362"/>
        <v>42606.695925925924</v>
      </c>
      <c r="U3270">
        <f t="shared" si="363"/>
        <v>16</v>
      </c>
    </row>
    <row r="3271" spans="1:21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42137.187465277777</v>
      </c>
      <c r="T3271" s="9">
        <f t="shared" si="362"/>
        <v>42171.249999999993</v>
      </c>
      <c r="U3271">
        <f t="shared" si="363"/>
        <v>34.062534722215787</v>
      </c>
    </row>
    <row r="3272" spans="1:21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42167.324826388889</v>
      </c>
      <c r="T3272" s="9">
        <f t="shared" si="362"/>
        <v>42197.324826388889</v>
      </c>
      <c r="U3272">
        <f t="shared" si="363"/>
        <v>30</v>
      </c>
    </row>
    <row r="3273" spans="1:21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41915.22887731481</v>
      </c>
      <c r="T3273" s="9">
        <f t="shared" si="362"/>
        <v>41945.270543981482</v>
      </c>
      <c r="U3273">
        <f t="shared" si="363"/>
        <v>30.041666666671517</v>
      </c>
    </row>
    <row r="3274" spans="1:21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42284.291770833333</v>
      </c>
      <c r="T3274" s="9">
        <f t="shared" si="362"/>
        <v>42314.333437499998</v>
      </c>
      <c r="U3274">
        <f t="shared" si="363"/>
        <v>30.041666666664241</v>
      </c>
    </row>
    <row r="3275" spans="1:21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42611.5930787037</v>
      </c>
      <c r="T3275" s="9">
        <f t="shared" si="362"/>
        <v>42627.583333333336</v>
      </c>
      <c r="U3275">
        <f t="shared" si="363"/>
        <v>15.990254629636183</v>
      </c>
    </row>
    <row r="3276" spans="1:21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42400.496203703697</v>
      </c>
      <c r="T3276" s="9">
        <f t="shared" si="362"/>
        <v>42444.666666666664</v>
      </c>
      <c r="U3276">
        <f t="shared" si="363"/>
        <v>44.170462962967576</v>
      </c>
    </row>
    <row r="3277" spans="1:21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42017.672118055554</v>
      </c>
      <c r="T3277" s="9">
        <f t="shared" si="362"/>
        <v>42043.979166666664</v>
      </c>
      <c r="U3277">
        <f t="shared" si="363"/>
        <v>26.307048611110076</v>
      </c>
    </row>
    <row r="3278" spans="1:21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42426.741655092592</v>
      </c>
      <c r="T3278" s="9">
        <f t="shared" si="362"/>
        <v>42460.957638888889</v>
      </c>
      <c r="U3278">
        <f t="shared" si="363"/>
        <v>34.215983796297223</v>
      </c>
    </row>
    <row r="3279" spans="1:21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41931.474606481475</v>
      </c>
      <c r="T3279" s="9">
        <f t="shared" si="362"/>
        <v>41961.516273148147</v>
      </c>
      <c r="U3279">
        <f t="shared" si="363"/>
        <v>30.041666666671517</v>
      </c>
    </row>
    <row r="3280" spans="1:21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42124.640081018515</v>
      </c>
      <c r="T3280" s="9">
        <f t="shared" si="362"/>
        <v>42154.640081018515</v>
      </c>
      <c r="U3280">
        <f t="shared" si="363"/>
        <v>30</v>
      </c>
    </row>
    <row r="3281" spans="1:21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9">
        <f t="shared" si="361"/>
        <v>42430.894201388888</v>
      </c>
      <c r="T3281" s="9">
        <f t="shared" si="362"/>
        <v>42460.852534722224</v>
      </c>
      <c r="U3281">
        <f t="shared" si="363"/>
        <v>29.958333333335759</v>
      </c>
    </row>
    <row r="3282" spans="1:21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42121.548587962963</v>
      </c>
      <c r="T3282" s="9">
        <f t="shared" si="362"/>
        <v>42155.999999999993</v>
      </c>
      <c r="U3282">
        <f t="shared" si="363"/>
        <v>34.451412037029513</v>
      </c>
    </row>
    <row r="3283" spans="1:21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9">
        <f t="shared" si="361"/>
        <v>42218.811400462961</v>
      </c>
      <c r="T3283" s="9">
        <f t="shared" si="362"/>
        <v>42248.811400462961</v>
      </c>
      <c r="U3283">
        <f t="shared" si="363"/>
        <v>30</v>
      </c>
    </row>
    <row r="3284" spans="1:21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9">
        <f t="shared" si="361"/>
        <v>42444.985972222225</v>
      </c>
      <c r="T3284" s="9">
        <f t="shared" si="362"/>
        <v>42488.985972222225</v>
      </c>
      <c r="U3284">
        <f t="shared" si="363"/>
        <v>44</v>
      </c>
    </row>
    <row r="3285" spans="1:21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42379.535856481474</v>
      </c>
      <c r="T3285" s="9">
        <f t="shared" si="362"/>
        <v>42410.666666666664</v>
      </c>
      <c r="U3285">
        <f t="shared" si="363"/>
        <v>31.130810185190057</v>
      </c>
    </row>
    <row r="3286" spans="1:21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42380.676539351851</v>
      </c>
      <c r="T3286" s="9">
        <f t="shared" si="362"/>
        <v>42398.040972222218</v>
      </c>
      <c r="U3286">
        <f t="shared" si="363"/>
        <v>17.364432870366727</v>
      </c>
    </row>
    <row r="3287" spans="1:21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42762.734097222223</v>
      </c>
      <c r="T3287" s="9">
        <f t="shared" si="362"/>
        <v>42793.999999999993</v>
      </c>
      <c r="U3287">
        <f t="shared" si="363"/>
        <v>31.265902777769952</v>
      </c>
    </row>
    <row r="3288" spans="1:21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42567.631736111107</v>
      </c>
      <c r="T3288" s="9">
        <f t="shared" si="362"/>
        <v>42597.631736111107</v>
      </c>
      <c r="U3288">
        <f t="shared" si="363"/>
        <v>30</v>
      </c>
    </row>
    <row r="3289" spans="1:21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42311.541990740741</v>
      </c>
      <c r="T3289" s="9">
        <f t="shared" si="362"/>
        <v>42336.541990740741</v>
      </c>
      <c r="U3289">
        <f t="shared" si="363"/>
        <v>25</v>
      </c>
    </row>
    <row r="3290" spans="1:21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42505.566145833327</v>
      </c>
      <c r="T3290" s="9">
        <f t="shared" si="362"/>
        <v>42541.749999999993</v>
      </c>
      <c r="U3290">
        <f t="shared" si="363"/>
        <v>36.183854166665697</v>
      </c>
    </row>
    <row r="3291" spans="1:21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42758.159745370365</v>
      </c>
      <c r="T3291" s="9">
        <f t="shared" si="362"/>
        <v>42786.159745370365</v>
      </c>
      <c r="U3291">
        <f t="shared" si="363"/>
        <v>28</v>
      </c>
    </row>
    <row r="3292" spans="1:21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42775.306608796294</v>
      </c>
      <c r="T3292" s="9">
        <f t="shared" si="362"/>
        <v>42805.306608796294</v>
      </c>
      <c r="U3292">
        <f t="shared" si="363"/>
        <v>30</v>
      </c>
    </row>
    <row r="3293" spans="1:21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42232.494212962956</v>
      </c>
      <c r="T3293" s="9">
        <f t="shared" si="362"/>
        <v>42263.957638888889</v>
      </c>
      <c r="U3293">
        <f t="shared" si="363"/>
        <v>31.463425925932825</v>
      </c>
    </row>
    <row r="3294" spans="1:21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42282.561898148146</v>
      </c>
      <c r="T3294" s="9">
        <f t="shared" si="362"/>
        <v>42342.603564814817</v>
      </c>
      <c r="U3294">
        <f t="shared" si="363"/>
        <v>60.041666666671517</v>
      </c>
    </row>
    <row r="3295" spans="1:21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42768.217037037037</v>
      </c>
      <c r="T3295" s="9">
        <f t="shared" si="362"/>
        <v>42798.217037037037</v>
      </c>
      <c r="U3295">
        <f t="shared" si="363"/>
        <v>30</v>
      </c>
    </row>
    <row r="3296" spans="1:21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42141.33280092592</v>
      </c>
      <c r="T3296" s="9">
        <f t="shared" si="362"/>
        <v>42171.33280092592</v>
      </c>
      <c r="U3296">
        <f t="shared" si="363"/>
        <v>30</v>
      </c>
    </row>
    <row r="3297" spans="1:21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42609.234131944446</v>
      </c>
      <c r="T3297" s="9">
        <f t="shared" si="362"/>
        <v>42639.234131944446</v>
      </c>
      <c r="U3297">
        <f t="shared" si="363"/>
        <v>30</v>
      </c>
    </row>
    <row r="3298" spans="1:21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42309.54828703704</v>
      </c>
      <c r="T3298" s="9">
        <f t="shared" si="362"/>
        <v>42330.708333333336</v>
      </c>
      <c r="U3298">
        <f t="shared" si="363"/>
        <v>21.160046296296059</v>
      </c>
    </row>
    <row r="3299" spans="1:21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42193.563148148147</v>
      </c>
      <c r="T3299" s="9">
        <f t="shared" si="362"/>
        <v>42212.749305555553</v>
      </c>
      <c r="U3299">
        <f t="shared" si="363"/>
        <v>19.186157407406427</v>
      </c>
    </row>
    <row r="3300" spans="1:21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42239.749629629623</v>
      </c>
      <c r="T3300" s="9">
        <f t="shared" si="362"/>
        <v>42259.791666666664</v>
      </c>
      <c r="U3300">
        <f t="shared" si="363"/>
        <v>20.042037037041155</v>
      </c>
    </row>
    <row r="3301" spans="1:21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42261.709062499998</v>
      </c>
      <c r="T3301" s="9">
        <f t="shared" si="362"/>
        <v>42291.709062499998</v>
      </c>
      <c r="U3301">
        <f t="shared" si="363"/>
        <v>30</v>
      </c>
    </row>
    <row r="3302" spans="1:21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42102.535439814812</v>
      </c>
      <c r="T3302" s="9">
        <f t="shared" si="362"/>
        <v>42123.535439814812</v>
      </c>
      <c r="U3302">
        <f t="shared" si="363"/>
        <v>21</v>
      </c>
    </row>
    <row r="3303" spans="1:21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42538.527499999997</v>
      </c>
      <c r="T3303" s="9">
        <f t="shared" si="362"/>
        <v>42583.082638888889</v>
      </c>
      <c r="U3303">
        <f t="shared" si="363"/>
        <v>44.555138888892543</v>
      </c>
    </row>
    <row r="3304" spans="1:21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42681.143240740734</v>
      </c>
      <c r="T3304" s="9">
        <f t="shared" si="362"/>
        <v>42711.143240740734</v>
      </c>
      <c r="U3304">
        <f t="shared" si="363"/>
        <v>30</v>
      </c>
    </row>
    <row r="3305" spans="1:21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42056.443101851844</v>
      </c>
      <c r="T3305" s="9">
        <f t="shared" si="362"/>
        <v>42091.401435185187</v>
      </c>
      <c r="U3305">
        <f t="shared" si="363"/>
        <v>34.958333333343035</v>
      </c>
    </row>
    <row r="3306" spans="1:21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42696.41611111111</v>
      </c>
      <c r="T3306" s="9">
        <f t="shared" si="362"/>
        <v>42726.41611111111</v>
      </c>
      <c r="U3306">
        <f t="shared" si="363"/>
        <v>30</v>
      </c>
    </row>
    <row r="3307" spans="1:21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42186.647546296292</v>
      </c>
      <c r="T3307" s="9">
        <f t="shared" si="362"/>
        <v>42216.647546296292</v>
      </c>
      <c r="U3307">
        <f t="shared" si="363"/>
        <v>30</v>
      </c>
    </row>
    <row r="3308" spans="1:21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42493.010902777773</v>
      </c>
      <c r="T3308" s="9">
        <f t="shared" si="362"/>
        <v>42530.916666666664</v>
      </c>
      <c r="U3308">
        <f t="shared" si="363"/>
        <v>37.90576388889167</v>
      </c>
    </row>
    <row r="3309" spans="1:21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9">
        <f t="shared" si="361"/>
        <v>42474.848831018513</v>
      </c>
      <c r="T3309" s="9">
        <f t="shared" si="362"/>
        <v>42504.848831018513</v>
      </c>
      <c r="U3309">
        <f t="shared" si="363"/>
        <v>30</v>
      </c>
    </row>
    <row r="3310" spans="1:21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42452.668576388889</v>
      </c>
      <c r="T3310" s="9">
        <f t="shared" si="362"/>
        <v>42473.668576388889</v>
      </c>
      <c r="U3310">
        <f t="shared" si="363"/>
        <v>21</v>
      </c>
    </row>
    <row r="3311" spans="1:21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42628.441874999997</v>
      </c>
      <c r="T3311" s="9">
        <f t="shared" si="362"/>
        <v>42659.441874999997</v>
      </c>
      <c r="U3311">
        <f t="shared" si="363"/>
        <v>31</v>
      </c>
    </row>
    <row r="3312" spans="1:21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42253.720196759255</v>
      </c>
      <c r="T3312" s="9">
        <f t="shared" si="362"/>
        <v>42283.720196759255</v>
      </c>
      <c r="U3312">
        <f t="shared" si="363"/>
        <v>30</v>
      </c>
    </row>
    <row r="3313" spans="1:21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42264.083449074074</v>
      </c>
      <c r="T3313" s="9">
        <f t="shared" si="362"/>
        <v>42294.083449074074</v>
      </c>
      <c r="U3313">
        <f t="shared" si="363"/>
        <v>30</v>
      </c>
    </row>
    <row r="3314" spans="1:21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42664.601226851846</v>
      </c>
      <c r="T3314" s="9">
        <f t="shared" si="362"/>
        <v>42685.708333333336</v>
      </c>
      <c r="U3314">
        <f t="shared" si="363"/>
        <v>21.107106481489609</v>
      </c>
    </row>
    <row r="3315" spans="1:21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42382.036076388882</v>
      </c>
      <c r="T3315" s="9">
        <f t="shared" si="362"/>
        <v>42395.833333333336</v>
      </c>
      <c r="U3315">
        <f t="shared" si="363"/>
        <v>13.797256944453693</v>
      </c>
    </row>
    <row r="3316" spans="1:21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42105.059155092589</v>
      </c>
      <c r="T3316" s="9">
        <f t="shared" si="362"/>
        <v>42132.628472222219</v>
      </c>
      <c r="U3316">
        <f t="shared" si="363"/>
        <v>27.569317129629781</v>
      </c>
    </row>
    <row r="3317" spans="1:21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42466.09538194444</v>
      </c>
      <c r="T3317" s="9">
        <f t="shared" si="362"/>
        <v>42496.09538194444</v>
      </c>
      <c r="U3317">
        <f t="shared" si="363"/>
        <v>30</v>
      </c>
    </row>
    <row r="3318" spans="1:21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41826.662905092591</v>
      </c>
      <c r="T3318" s="9">
        <f t="shared" si="362"/>
        <v>41859.370833333327</v>
      </c>
      <c r="U3318">
        <f t="shared" si="363"/>
        <v>32.707928240735782</v>
      </c>
    </row>
    <row r="3319" spans="1:21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9">
        <f t="shared" si="361"/>
        <v>42498.831296296295</v>
      </c>
      <c r="T3319" s="9">
        <f t="shared" si="362"/>
        <v>42528.831296296295</v>
      </c>
      <c r="U3319">
        <f t="shared" si="363"/>
        <v>30</v>
      </c>
    </row>
    <row r="3320" spans="1:21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42431.093668981477</v>
      </c>
      <c r="T3320" s="9">
        <f t="shared" si="362"/>
        <v>42470.895833333336</v>
      </c>
      <c r="U3320">
        <f t="shared" si="363"/>
        <v>39.802164351858664</v>
      </c>
    </row>
    <row r="3321" spans="1:21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41990.377152777779</v>
      </c>
      <c r="T3321" s="9">
        <f t="shared" si="362"/>
        <v>42035.377152777779</v>
      </c>
      <c r="U3321">
        <f t="shared" si="363"/>
        <v>45</v>
      </c>
    </row>
    <row r="3322" spans="1:21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9">
        <f t="shared" si="361"/>
        <v>42512.837465277778</v>
      </c>
      <c r="T3322" s="9">
        <f t="shared" si="362"/>
        <v>42542.837465277778</v>
      </c>
      <c r="U3322">
        <f t="shared" si="363"/>
        <v>30</v>
      </c>
    </row>
    <row r="3323" spans="1:21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41913.891956018517</v>
      </c>
      <c r="T3323" s="9">
        <f t="shared" si="362"/>
        <v>41927.957638888889</v>
      </c>
      <c r="U3323">
        <f t="shared" si="363"/>
        <v>14.065682870372257</v>
      </c>
    </row>
    <row r="3324" spans="1:21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9">
        <f t="shared" si="361"/>
        <v>42520.802037037036</v>
      </c>
      <c r="T3324" s="9">
        <f t="shared" si="362"/>
        <v>42542.954861111109</v>
      </c>
      <c r="U3324">
        <f t="shared" si="363"/>
        <v>22.152824074073578</v>
      </c>
    </row>
    <row r="3325" spans="1:21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42608.157499999994</v>
      </c>
      <c r="T3325" s="9">
        <f t="shared" si="362"/>
        <v>42638.157499999994</v>
      </c>
      <c r="U3325">
        <f t="shared" si="363"/>
        <v>30</v>
      </c>
    </row>
    <row r="3326" spans="1:21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42512.374884259254</v>
      </c>
      <c r="T3326" s="9">
        <f t="shared" si="362"/>
        <v>42526.374884259254</v>
      </c>
      <c r="U3326">
        <f t="shared" si="363"/>
        <v>14</v>
      </c>
    </row>
    <row r="3327" spans="1:21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42064.577280092592</v>
      </c>
      <c r="T3327" s="9">
        <f t="shared" si="362"/>
        <v>42099.535613425927</v>
      </c>
      <c r="U3327">
        <f t="shared" si="363"/>
        <v>34.958333333335759</v>
      </c>
    </row>
    <row r="3328" spans="1:21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42041.505844907406</v>
      </c>
      <c r="T3328" s="9">
        <f t="shared" si="362"/>
        <v>42071.464178240734</v>
      </c>
      <c r="U3328">
        <f t="shared" si="363"/>
        <v>29.958333333328483</v>
      </c>
    </row>
    <row r="3329" spans="1:21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42468.166273148141</v>
      </c>
      <c r="T3329" s="9">
        <f t="shared" si="362"/>
        <v>42498.166273148141</v>
      </c>
      <c r="U3329">
        <f t="shared" si="363"/>
        <v>30</v>
      </c>
    </row>
    <row r="3330" spans="1:21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41822.366701388884</v>
      </c>
      <c r="T3330" s="9">
        <f t="shared" si="362"/>
        <v>41824.833333333328</v>
      </c>
      <c r="U3330">
        <f t="shared" si="363"/>
        <v>2.4666319444440887</v>
      </c>
    </row>
    <row r="3331" spans="1:21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>
        <f t="shared" ref="P3331:P3394" si="365">E3331/L3331</f>
        <v>44.92307692307692</v>
      </c>
      <c r="Q3331" t="str">
        <f t="shared" ref="Q3331:Q3394" si="366">LEFT(N3331,FIND("/",N3331,1)-1)</f>
        <v>theater</v>
      </c>
      <c r="R3331" t="str">
        <f t="shared" ref="R3331:R3394" si="367">RIGHT(N3331,LEN(N3331)-(FIND("/",N3331,1)))</f>
        <v>plays</v>
      </c>
      <c r="S3331" s="9">
        <f t="shared" ref="S3331:S3394" si="368">(J3331/86400)+25569+(-5/24)</f>
        <v>41837.114675925921</v>
      </c>
      <c r="T3331" s="9">
        <f t="shared" ref="T3331:T3394" si="369">(I3331/86400)+25569+(-5/24)</f>
        <v>41847.75</v>
      </c>
      <c r="U3331">
        <f t="shared" ref="U3331:U3394" si="370">T3331-S3331</f>
        <v>10.635324074079108</v>
      </c>
    </row>
    <row r="3332" spans="1:21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42065.679027777776</v>
      </c>
      <c r="T3332" s="9">
        <f t="shared" si="369"/>
        <v>42095.637361111112</v>
      </c>
      <c r="U3332">
        <f t="shared" si="370"/>
        <v>29.958333333335759</v>
      </c>
    </row>
    <row r="3333" spans="1:21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42248.48942129629</v>
      </c>
      <c r="T3333" s="9">
        <f t="shared" si="369"/>
        <v>42283.48942129629</v>
      </c>
      <c r="U3333">
        <f t="shared" si="370"/>
        <v>35</v>
      </c>
    </row>
    <row r="3334" spans="1:21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41809.651967592588</v>
      </c>
      <c r="T3334" s="9">
        <f t="shared" si="369"/>
        <v>41839.651967592588</v>
      </c>
      <c r="U3334">
        <f t="shared" si="370"/>
        <v>30</v>
      </c>
    </row>
    <row r="3335" spans="1:21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42148.468518518515</v>
      </c>
      <c r="T3335" s="9">
        <f t="shared" si="369"/>
        <v>42170.468518518515</v>
      </c>
      <c r="U3335">
        <f t="shared" si="370"/>
        <v>22</v>
      </c>
    </row>
    <row r="3336" spans="1:21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42185.312754629624</v>
      </c>
      <c r="T3336" s="9">
        <f t="shared" si="369"/>
        <v>42215.312754629624</v>
      </c>
      <c r="U3336">
        <f t="shared" si="370"/>
        <v>30</v>
      </c>
    </row>
    <row r="3337" spans="1:21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41827.465810185182</v>
      </c>
      <c r="T3337" s="9">
        <f t="shared" si="369"/>
        <v>41854.75</v>
      </c>
      <c r="U3337">
        <f t="shared" si="370"/>
        <v>27.284189814818092</v>
      </c>
    </row>
    <row r="3338" spans="1:21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42437.190347222218</v>
      </c>
      <c r="T3338" s="9">
        <f t="shared" si="369"/>
        <v>42465.148680555554</v>
      </c>
      <c r="U3338">
        <f t="shared" si="370"/>
        <v>27.958333333335759</v>
      </c>
    </row>
    <row r="3339" spans="1:21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41901.073692129627</v>
      </c>
      <c r="T3339" s="9">
        <f t="shared" si="369"/>
        <v>41922.666666666664</v>
      </c>
      <c r="U3339">
        <f t="shared" si="370"/>
        <v>21.592974537037662</v>
      </c>
    </row>
    <row r="3340" spans="1:21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42769.366666666661</v>
      </c>
      <c r="T3340" s="9">
        <f t="shared" si="369"/>
        <v>42790.366666666661</v>
      </c>
      <c r="U3340">
        <f t="shared" si="370"/>
        <v>21</v>
      </c>
    </row>
    <row r="3341" spans="1:21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42549.457384259258</v>
      </c>
      <c r="T3341" s="9">
        <f t="shared" si="369"/>
        <v>42579.457384259258</v>
      </c>
      <c r="U3341">
        <f t="shared" si="370"/>
        <v>30</v>
      </c>
    </row>
    <row r="3342" spans="1:21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42685.765671296293</v>
      </c>
      <c r="T3342" s="9">
        <f t="shared" si="369"/>
        <v>42710.765671296293</v>
      </c>
      <c r="U3342">
        <f t="shared" si="370"/>
        <v>25</v>
      </c>
    </row>
    <row r="3343" spans="1:21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42510.590520833335</v>
      </c>
      <c r="T3343" s="9">
        <f t="shared" si="369"/>
        <v>42533.499999999993</v>
      </c>
      <c r="U3343">
        <f t="shared" si="370"/>
        <v>22.909479166657547</v>
      </c>
    </row>
    <row r="3344" spans="1:21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42062.088078703702</v>
      </c>
      <c r="T3344" s="9">
        <f t="shared" si="369"/>
        <v>42094.999305555553</v>
      </c>
      <c r="U3344">
        <f t="shared" si="370"/>
        <v>32.911226851851097</v>
      </c>
    </row>
    <row r="3345" spans="1:21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42452.708148148151</v>
      </c>
      <c r="T3345" s="9">
        <f t="shared" si="369"/>
        <v>42473.345833333333</v>
      </c>
      <c r="U3345">
        <f t="shared" si="370"/>
        <v>20.637685185181908</v>
      </c>
    </row>
    <row r="3346" spans="1:21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9">
        <f t="shared" si="368"/>
        <v>41850.991817129623</v>
      </c>
      <c r="T3346" s="9">
        <f t="shared" si="369"/>
        <v>41880.991817129623</v>
      </c>
      <c r="U3346">
        <f t="shared" si="370"/>
        <v>30</v>
      </c>
    </row>
    <row r="3347" spans="1:21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42052.897777777776</v>
      </c>
      <c r="T3347" s="9">
        <f t="shared" si="369"/>
        <v>42111.817361111105</v>
      </c>
      <c r="U3347">
        <f t="shared" si="370"/>
        <v>58.919583333328774</v>
      </c>
    </row>
    <row r="3348" spans="1:21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9">
        <f t="shared" si="368"/>
        <v>42053.816087962965</v>
      </c>
      <c r="T3348" s="9">
        <f t="shared" si="369"/>
        <v>42060.816087962965</v>
      </c>
      <c r="U3348">
        <f t="shared" si="370"/>
        <v>7</v>
      </c>
    </row>
    <row r="3349" spans="1:21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42484.343217592592</v>
      </c>
      <c r="T3349" s="9">
        <f t="shared" si="369"/>
        <v>42498.666666666664</v>
      </c>
      <c r="U3349">
        <f t="shared" si="370"/>
        <v>14.323449074072414</v>
      </c>
    </row>
    <row r="3350" spans="1:21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42466.350462962961</v>
      </c>
      <c r="T3350" s="9">
        <f t="shared" si="369"/>
        <v>42489.957638888889</v>
      </c>
      <c r="U3350">
        <f t="shared" si="370"/>
        <v>23.607175925928459</v>
      </c>
    </row>
    <row r="3351" spans="1:21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9">
        <f t="shared" si="368"/>
        <v>42512.902453703697</v>
      </c>
      <c r="T3351" s="9">
        <f t="shared" si="369"/>
        <v>42534.499999999993</v>
      </c>
      <c r="U3351">
        <f t="shared" si="370"/>
        <v>21.597546296296059</v>
      </c>
    </row>
    <row r="3352" spans="1:21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42302.493182870363</v>
      </c>
      <c r="T3352" s="9">
        <f t="shared" si="369"/>
        <v>42337.749999999993</v>
      </c>
      <c r="U3352">
        <f t="shared" si="370"/>
        <v>35.256817129629781</v>
      </c>
    </row>
    <row r="3353" spans="1:21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41806.187094907407</v>
      </c>
      <c r="T3353" s="9">
        <f t="shared" si="369"/>
        <v>41843.25</v>
      </c>
      <c r="U3353">
        <f t="shared" si="370"/>
        <v>37.0629050925927</v>
      </c>
    </row>
    <row r="3354" spans="1:21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42495.784467592595</v>
      </c>
      <c r="T3354" s="9">
        <f t="shared" si="369"/>
        <v>42552.749999999993</v>
      </c>
      <c r="U3354">
        <f t="shared" si="370"/>
        <v>56.965532407397404</v>
      </c>
    </row>
    <row r="3355" spans="1:21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42479.223958333336</v>
      </c>
      <c r="T3355" s="9">
        <f t="shared" si="369"/>
        <v>42492.749999999993</v>
      </c>
      <c r="U3355">
        <f t="shared" si="370"/>
        <v>13.526041666656965</v>
      </c>
    </row>
    <row r="3356" spans="1:21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42270.518587962964</v>
      </c>
      <c r="T3356" s="9">
        <f t="shared" si="369"/>
        <v>42305.959027777775</v>
      </c>
      <c r="U3356">
        <f t="shared" si="370"/>
        <v>35.440439814810816</v>
      </c>
    </row>
    <row r="3357" spans="1:21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42489.411192129628</v>
      </c>
      <c r="T3357" s="9">
        <f t="shared" si="369"/>
        <v>42500.261805555558</v>
      </c>
      <c r="U3357">
        <f t="shared" si="370"/>
        <v>10.850613425929623</v>
      </c>
    </row>
    <row r="3358" spans="1:21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42536.607314814813</v>
      </c>
      <c r="T3358" s="9">
        <f t="shared" si="369"/>
        <v>42566.607314814813</v>
      </c>
      <c r="U3358">
        <f t="shared" si="370"/>
        <v>30</v>
      </c>
    </row>
    <row r="3359" spans="1:21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41822.209606481476</v>
      </c>
      <c r="T3359" s="9">
        <f t="shared" si="369"/>
        <v>41852.209606481476</v>
      </c>
      <c r="U3359">
        <f t="shared" si="370"/>
        <v>30</v>
      </c>
    </row>
    <row r="3360" spans="1:21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41932.102766203701</v>
      </c>
      <c r="T3360" s="9">
        <f t="shared" si="369"/>
        <v>41962.144432870373</v>
      </c>
      <c r="U3360">
        <f t="shared" si="370"/>
        <v>30.041666666671517</v>
      </c>
    </row>
    <row r="3361" spans="1:21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9">
        <f t="shared" si="368"/>
        <v>42745.848773148151</v>
      </c>
      <c r="T3361" s="9">
        <f t="shared" si="369"/>
        <v>42790.848773148151</v>
      </c>
      <c r="U3361">
        <f t="shared" si="370"/>
        <v>45</v>
      </c>
    </row>
    <row r="3362" spans="1:21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9">
        <f t="shared" si="368"/>
        <v>42696.874340277776</v>
      </c>
      <c r="T3362" s="9">
        <f t="shared" si="369"/>
        <v>42718.457638888889</v>
      </c>
      <c r="U3362">
        <f t="shared" si="370"/>
        <v>21.583298611112696</v>
      </c>
    </row>
    <row r="3363" spans="1:21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9">
        <f t="shared" si="368"/>
        <v>41865.817013888889</v>
      </c>
      <c r="T3363" s="9">
        <f t="shared" si="369"/>
        <v>41883.457638888889</v>
      </c>
      <c r="U3363">
        <f t="shared" si="370"/>
        <v>17.640625</v>
      </c>
    </row>
    <row r="3364" spans="1:21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42055.883298611108</v>
      </c>
      <c r="T3364" s="9">
        <f t="shared" si="369"/>
        <v>42069.996527777774</v>
      </c>
      <c r="U3364">
        <f t="shared" si="370"/>
        <v>14.113229166665406</v>
      </c>
    </row>
    <row r="3365" spans="1:21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41851.563020833331</v>
      </c>
      <c r="T3365" s="9">
        <f t="shared" si="369"/>
        <v>41870.458333333328</v>
      </c>
      <c r="U3365">
        <f t="shared" si="370"/>
        <v>18.89531249999709</v>
      </c>
    </row>
    <row r="3366" spans="1:21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42422.769085648142</v>
      </c>
      <c r="T3366" s="9">
        <f t="shared" si="369"/>
        <v>42444.666666666664</v>
      </c>
      <c r="U3366">
        <f t="shared" si="370"/>
        <v>21.897581018522033</v>
      </c>
    </row>
    <row r="3367" spans="1:21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9">
        <f t="shared" si="368"/>
        <v>42320.893425925919</v>
      </c>
      <c r="T3367" s="9">
        <f t="shared" si="369"/>
        <v>42350.893425925919</v>
      </c>
      <c r="U3367">
        <f t="shared" si="370"/>
        <v>30</v>
      </c>
    </row>
    <row r="3368" spans="1:21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9">
        <f t="shared" si="368"/>
        <v>42106.859224537031</v>
      </c>
      <c r="T3368" s="9">
        <f t="shared" si="369"/>
        <v>42136.859224537031</v>
      </c>
      <c r="U3368">
        <f t="shared" si="370"/>
        <v>30</v>
      </c>
    </row>
    <row r="3369" spans="1:21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42192.725624999999</v>
      </c>
      <c r="T3369" s="9">
        <f t="shared" si="369"/>
        <v>42217.725624999999</v>
      </c>
      <c r="U3369">
        <f t="shared" si="370"/>
        <v>25</v>
      </c>
    </row>
    <row r="3370" spans="1:21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9">
        <f t="shared" si="368"/>
        <v>41968.991423611107</v>
      </c>
      <c r="T3370" s="9">
        <f t="shared" si="369"/>
        <v>42004.999999999993</v>
      </c>
      <c r="U3370">
        <f t="shared" si="370"/>
        <v>36.008576388885558</v>
      </c>
    </row>
    <row r="3371" spans="1:21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9">
        <f t="shared" si="368"/>
        <v>42689.833101851851</v>
      </c>
      <c r="T3371" s="9">
        <f t="shared" si="369"/>
        <v>42749.833101851851</v>
      </c>
      <c r="U3371">
        <f t="shared" si="370"/>
        <v>60</v>
      </c>
    </row>
    <row r="3372" spans="1:21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42690.125983796293</v>
      </c>
      <c r="T3372" s="9">
        <f t="shared" si="369"/>
        <v>42721.124999999993</v>
      </c>
      <c r="U3372">
        <f t="shared" si="370"/>
        <v>30.999016203699284</v>
      </c>
    </row>
    <row r="3373" spans="1:21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42312.666261574072</v>
      </c>
      <c r="T3373" s="9">
        <f t="shared" si="369"/>
        <v>42340.666261574072</v>
      </c>
      <c r="U3373">
        <f t="shared" si="370"/>
        <v>28</v>
      </c>
    </row>
    <row r="3374" spans="1:21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41855.339768518512</v>
      </c>
      <c r="T3374" s="9">
        <f t="shared" si="369"/>
        <v>41875.999305555553</v>
      </c>
      <c r="U3374">
        <f t="shared" si="370"/>
        <v>20.659537037041446</v>
      </c>
    </row>
    <row r="3375" spans="1:21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42179.646296296291</v>
      </c>
      <c r="T3375" s="9">
        <f t="shared" si="369"/>
        <v>42203.458333333336</v>
      </c>
      <c r="U3375">
        <f t="shared" si="370"/>
        <v>23.812037037045229</v>
      </c>
    </row>
    <row r="3376" spans="1:21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42275.523333333331</v>
      </c>
      <c r="T3376" s="9">
        <f t="shared" si="369"/>
        <v>42305.523333333331</v>
      </c>
      <c r="U3376">
        <f t="shared" si="370"/>
        <v>30</v>
      </c>
    </row>
    <row r="3377" spans="1:21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41765.402465277773</v>
      </c>
      <c r="T3377" s="9">
        <f t="shared" si="369"/>
        <v>41777.402465277773</v>
      </c>
      <c r="U3377">
        <f t="shared" si="370"/>
        <v>12</v>
      </c>
    </row>
    <row r="3378" spans="1:21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42059.492986111109</v>
      </c>
      <c r="T3378" s="9">
        <f t="shared" si="369"/>
        <v>42119.451319444437</v>
      </c>
      <c r="U3378">
        <f t="shared" si="370"/>
        <v>59.958333333328483</v>
      </c>
    </row>
    <row r="3379" spans="1:21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42053.524293981478</v>
      </c>
      <c r="T3379" s="9">
        <f t="shared" si="369"/>
        <v>42083.49722222222</v>
      </c>
      <c r="U3379">
        <f t="shared" si="370"/>
        <v>29.972928240742476</v>
      </c>
    </row>
    <row r="3380" spans="1:21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41858.147060185183</v>
      </c>
      <c r="T3380" s="9">
        <f t="shared" si="369"/>
        <v>41882.338888888888</v>
      </c>
      <c r="U3380">
        <f t="shared" si="370"/>
        <v>24.191828703704232</v>
      </c>
    </row>
    <row r="3381" spans="1:21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42225.305555555555</v>
      </c>
      <c r="T3381" s="9">
        <f t="shared" si="369"/>
        <v>42242.749999999993</v>
      </c>
      <c r="U3381">
        <f t="shared" si="370"/>
        <v>17.444444444437977</v>
      </c>
    </row>
    <row r="3382" spans="1:21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41937.745115740741</v>
      </c>
      <c r="T3382" s="9">
        <f t="shared" si="369"/>
        <v>41972.786782407406</v>
      </c>
      <c r="U3382">
        <f t="shared" si="370"/>
        <v>35.041666666664241</v>
      </c>
    </row>
    <row r="3383" spans="1:21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9">
        <f t="shared" si="368"/>
        <v>42043.976655092592</v>
      </c>
      <c r="T3383" s="9">
        <f t="shared" si="369"/>
        <v>42073.934988425921</v>
      </c>
      <c r="U3383">
        <f t="shared" si="370"/>
        <v>29.958333333328483</v>
      </c>
    </row>
    <row r="3384" spans="1:21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42559.222870370366</v>
      </c>
      <c r="T3384" s="9">
        <f t="shared" si="369"/>
        <v>42583.749305555553</v>
      </c>
      <c r="U3384">
        <f t="shared" si="370"/>
        <v>24.526435185187438</v>
      </c>
    </row>
    <row r="3385" spans="1:21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42524.574305555558</v>
      </c>
      <c r="T3385" s="9">
        <f t="shared" si="369"/>
        <v>42544.574305555558</v>
      </c>
      <c r="U3385">
        <f t="shared" si="370"/>
        <v>20</v>
      </c>
    </row>
    <row r="3386" spans="1:21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9">
        <f t="shared" si="368"/>
        <v>42291.879259259258</v>
      </c>
      <c r="T3386" s="9">
        <f t="shared" si="369"/>
        <v>42328.916666666664</v>
      </c>
      <c r="U3386">
        <f t="shared" si="370"/>
        <v>37.037407407406135</v>
      </c>
    </row>
    <row r="3387" spans="1:21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41953.659166666665</v>
      </c>
      <c r="T3387" s="9">
        <f t="shared" si="369"/>
        <v>41983.659166666665</v>
      </c>
      <c r="U3387">
        <f t="shared" si="370"/>
        <v>30</v>
      </c>
    </row>
    <row r="3388" spans="1:21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41946.436412037037</v>
      </c>
      <c r="T3388" s="9">
        <f t="shared" si="369"/>
        <v>41976.436412037037</v>
      </c>
      <c r="U3388">
        <f t="shared" si="370"/>
        <v>30</v>
      </c>
    </row>
    <row r="3389" spans="1:21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41947.554259259261</v>
      </c>
      <c r="T3389" s="9">
        <f t="shared" si="369"/>
        <v>41987.554259259261</v>
      </c>
      <c r="U3389">
        <f t="shared" si="370"/>
        <v>40</v>
      </c>
    </row>
    <row r="3390" spans="1:21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42143.252789351849</v>
      </c>
      <c r="T3390" s="9">
        <f t="shared" si="369"/>
        <v>42173.252789351849</v>
      </c>
      <c r="U3390">
        <f t="shared" si="370"/>
        <v>30</v>
      </c>
    </row>
    <row r="3391" spans="1:21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42494.355115740742</v>
      </c>
      <c r="T3391" s="9">
        <f t="shared" si="369"/>
        <v>42524.355115740742</v>
      </c>
      <c r="U3391">
        <f t="shared" si="370"/>
        <v>30</v>
      </c>
    </row>
    <row r="3392" spans="1:21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41815.566493055558</v>
      </c>
      <c r="T3392" s="9">
        <f t="shared" si="369"/>
        <v>41830.566493055558</v>
      </c>
      <c r="U3392">
        <f t="shared" si="370"/>
        <v>15</v>
      </c>
    </row>
    <row r="3393" spans="1:21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41830.337361111109</v>
      </c>
      <c r="T3393" s="9">
        <f t="shared" si="369"/>
        <v>41859.727777777771</v>
      </c>
      <c r="U3393">
        <f t="shared" si="370"/>
        <v>29.390416666661622</v>
      </c>
    </row>
    <row r="3394" spans="1:21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42446.63721064815</v>
      </c>
      <c r="T3394" s="9">
        <f t="shared" si="369"/>
        <v>42496.63721064815</v>
      </c>
      <c r="U3394">
        <f t="shared" si="370"/>
        <v>50</v>
      </c>
    </row>
    <row r="3395" spans="1:21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>
        <f t="shared" ref="P3395:P3458" si="372">E3395/L3395</f>
        <v>36.06818181818182</v>
      </c>
      <c r="Q3395" t="str">
        <f t="shared" ref="Q3395:Q3458" si="373">LEFT(N3395,FIND("/",N3395,1)-1)</f>
        <v>theater</v>
      </c>
      <c r="R3395" t="str">
        <f t="shared" ref="R3395:R3458" si="374">RIGHT(N3395,LEN(N3395)-(FIND("/",N3395,1)))</f>
        <v>plays</v>
      </c>
      <c r="S3395" s="9">
        <f t="shared" ref="S3395:S3458" si="375">(J3395/86400)+25569+(-5/24)</f>
        <v>41923.713310185187</v>
      </c>
      <c r="T3395" s="9">
        <f t="shared" ref="T3395:T3458" si="376">(I3395/86400)+25569+(-5/24)</f>
        <v>41948.823611111111</v>
      </c>
      <c r="U3395">
        <f t="shared" ref="U3395:U3458" si="377">T3395-S3395</f>
        <v>25.110300925924093</v>
      </c>
    </row>
    <row r="3396" spans="1:21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41817.387094907404</v>
      </c>
      <c r="T3396" s="9">
        <f t="shared" si="376"/>
        <v>41847.387094907404</v>
      </c>
      <c r="U3396">
        <f t="shared" si="377"/>
        <v>30</v>
      </c>
    </row>
    <row r="3397" spans="1:21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42140.503981481474</v>
      </c>
      <c r="T3397" s="9">
        <f t="shared" si="376"/>
        <v>42154.548611111109</v>
      </c>
      <c r="U3397">
        <f t="shared" si="377"/>
        <v>14.044629629635892</v>
      </c>
    </row>
    <row r="3398" spans="1:21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41764.238298611112</v>
      </c>
      <c r="T3398" s="9">
        <f t="shared" si="376"/>
        <v>41790.957638888889</v>
      </c>
      <c r="U3398">
        <f t="shared" si="377"/>
        <v>26.719340277777519</v>
      </c>
    </row>
    <row r="3399" spans="1:21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42378.270011574066</v>
      </c>
      <c r="T3399" s="9">
        <f t="shared" si="376"/>
        <v>42418.708333333336</v>
      </c>
      <c r="U3399">
        <f t="shared" si="377"/>
        <v>40.438321759269456</v>
      </c>
    </row>
    <row r="3400" spans="1:21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41941.543703703697</v>
      </c>
      <c r="T3400" s="9">
        <f t="shared" si="376"/>
        <v>41964.499999999993</v>
      </c>
      <c r="U3400">
        <f t="shared" si="377"/>
        <v>22.956296296295477</v>
      </c>
    </row>
    <row r="3401" spans="1:21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42026.712094907409</v>
      </c>
      <c r="T3401" s="9">
        <f t="shared" si="376"/>
        <v>42056.712094907409</v>
      </c>
      <c r="U3401">
        <f t="shared" si="377"/>
        <v>30</v>
      </c>
    </row>
    <row r="3402" spans="1:21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41834.745532407404</v>
      </c>
      <c r="T3402" s="9">
        <f t="shared" si="376"/>
        <v>41879.745532407404</v>
      </c>
      <c r="U3402">
        <f t="shared" si="377"/>
        <v>45</v>
      </c>
    </row>
    <row r="3403" spans="1:21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42193.5155787037</v>
      </c>
      <c r="T3403" s="9">
        <f t="shared" si="376"/>
        <v>42223.5155787037</v>
      </c>
      <c r="U3403">
        <f t="shared" si="377"/>
        <v>30</v>
      </c>
    </row>
    <row r="3404" spans="1:21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42290.410219907404</v>
      </c>
      <c r="T3404" s="9">
        <f t="shared" si="376"/>
        <v>42319.896527777775</v>
      </c>
      <c r="U3404">
        <f t="shared" si="377"/>
        <v>29.486307870371093</v>
      </c>
    </row>
    <row r="3405" spans="1:21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42150.253749999996</v>
      </c>
      <c r="T3405" s="9">
        <f t="shared" si="376"/>
        <v>42180.253749999996</v>
      </c>
      <c r="U3405">
        <f t="shared" si="377"/>
        <v>30</v>
      </c>
    </row>
    <row r="3406" spans="1:21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42152.295162037037</v>
      </c>
      <c r="T3406" s="9">
        <f t="shared" si="376"/>
        <v>42172.295162037037</v>
      </c>
      <c r="U3406">
        <f t="shared" si="377"/>
        <v>20</v>
      </c>
    </row>
    <row r="3407" spans="1:21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9">
        <f t="shared" si="375"/>
        <v>42409.808865740742</v>
      </c>
      <c r="T3407" s="9">
        <f t="shared" si="376"/>
        <v>42430.790972222218</v>
      </c>
      <c r="U3407">
        <f t="shared" si="377"/>
        <v>20.982106481475057</v>
      </c>
    </row>
    <row r="3408" spans="1:21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41791.284444444442</v>
      </c>
      <c r="T3408" s="9">
        <f t="shared" si="376"/>
        <v>41836.284444444442</v>
      </c>
      <c r="U3408">
        <f t="shared" si="377"/>
        <v>45</v>
      </c>
    </row>
    <row r="3409" spans="1:21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41796.21399305555</v>
      </c>
      <c r="T3409" s="9">
        <f t="shared" si="376"/>
        <v>41826.21399305555</v>
      </c>
      <c r="U3409">
        <f t="shared" si="377"/>
        <v>30</v>
      </c>
    </row>
    <row r="3410" spans="1:21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41808.78361111111</v>
      </c>
      <c r="T3410" s="9">
        <f t="shared" si="376"/>
        <v>41838.78361111111</v>
      </c>
      <c r="U3410">
        <f t="shared" si="377"/>
        <v>30</v>
      </c>
    </row>
    <row r="3411" spans="1:21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42544.605995370366</v>
      </c>
      <c r="T3411" s="9">
        <f t="shared" si="376"/>
        <v>42582.665277777771</v>
      </c>
      <c r="U3411">
        <f t="shared" si="377"/>
        <v>38.05928240740468</v>
      </c>
    </row>
    <row r="3412" spans="1:21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>
        <f t="shared" si="372"/>
        <v>81.375</v>
      </c>
      <c r="Q3412" t="str">
        <f t="shared" si="373"/>
        <v>theater</v>
      </c>
      <c r="R3412" t="str">
        <f t="shared" si="374"/>
        <v>plays</v>
      </c>
      <c r="S3412" s="9">
        <f t="shared" si="375"/>
        <v>42499.83321759259</v>
      </c>
      <c r="T3412" s="9">
        <f t="shared" si="376"/>
        <v>42527.083333333336</v>
      </c>
      <c r="U3412">
        <f t="shared" si="377"/>
        <v>27.250115740745969</v>
      </c>
    </row>
    <row r="3413" spans="1:21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9">
        <f t="shared" si="375"/>
        <v>42264.814490740733</v>
      </c>
      <c r="T3413" s="9">
        <f t="shared" si="376"/>
        <v>42284.814490740733</v>
      </c>
      <c r="U3413">
        <f t="shared" si="377"/>
        <v>20</v>
      </c>
    </row>
    <row r="3414" spans="1:21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41879.750717592593</v>
      </c>
      <c r="T3414" s="9">
        <f t="shared" si="376"/>
        <v>41909.750717592593</v>
      </c>
      <c r="U3414">
        <f t="shared" si="377"/>
        <v>30</v>
      </c>
    </row>
    <row r="3415" spans="1:21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42053.524745370371</v>
      </c>
      <c r="T3415" s="9">
        <f t="shared" si="376"/>
        <v>42062.999305555553</v>
      </c>
      <c r="U3415">
        <f t="shared" si="377"/>
        <v>9.4745601851827814</v>
      </c>
    </row>
    <row r="3416" spans="1:21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42675.624131944445</v>
      </c>
      <c r="T3416" s="9">
        <f t="shared" si="376"/>
        <v>42705.124305555553</v>
      </c>
      <c r="U3416">
        <f t="shared" si="377"/>
        <v>29.500173611108039</v>
      </c>
    </row>
    <row r="3417" spans="1:21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9">
        <f t="shared" si="375"/>
        <v>42466.935833333329</v>
      </c>
      <c r="T3417" s="9">
        <f t="shared" si="376"/>
        <v>42477.770833333336</v>
      </c>
      <c r="U3417">
        <f t="shared" si="377"/>
        <v>10.835000000006403</v>
      </c>
    </row>
    <row r="3418" spans="1:21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42089.204224537032</v>
      </c>
      <c r="T3418" s="9">
        <f t="shared" si="376"/>
        <v>42117.562499999993</v>
      </c>
      <c r="U3418">
        <f t="shared" si="377"/>
        <v>28.358275462960592</v>
      </c>
    </row>
    <row r="3419" spans="1:21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41894.705416666664</v>
      </c>
      <c r="T3419" s="9">
        <f t="shared" si="376"/>
        <v>41937.821527777771</v>
      </c>
      <c r="U3419">
        <f t="shared" si="377"/>
        <v>43.116111111106875</v>
      </c>
    </row>
    <row r="3420" spans="1:21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41752.626238425924</v>
      </c>
      <c r="T3420" s="9">
        <f t="shared" si="376"/>
        <v>41782.626238425924</v>
      </c>
      <c r="U3420">
        <f t="shared" si="377"/>
        <v>30</v>
      </c>
    </row>
    <row r="3421" spans="1:21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42448.613252314812</v>
      </c>
      <c r="T3421" s="9">
        <f t="shared" si="376"/>
        <v>42466.687499999993</v>
      </c>
      <c r="U3421">
        <f t="shared" si="377"/>
        <v>18.074247685181035</v>
      </c>
    </row>
    <row r="3422" spans="1:21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9">
        <f t="shared" si="375"/>
        <v>42404.881967592592</v>
      </c>
      <c r="T3422" s="9">
        <f t="shared" si="376"/>
        <v>42413.791666666664</v>
      </c>
      <c r="U3422">
        <f t="shared" si="377"/>
        <v>8.9096990740727051</v>
      </c>
    </row>
    <row r="3423" spans="1:21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42037.582905092589</v>
      </c>
      <c r="T3423" s="9">
        <f t="shared" si="376"/>
        <v>42067.582905092589</v>
      </c>
      <c r="U3423">
        <f t="shared" si="377"/>
        <v>30</v>
      </c>
    </row>
    <row r="3424" spans="1:21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42323.353888888887</v>
      </c>
      <c r="T3424" s="9">
        <f t="shared" si="376"/>
        <v>42351.791666666664</v>
      </c>
      <c r="U3424">
        <f t="shared" si="377"/>
        <v>28.437777777777228</v>
      </c>
    </row>
    <row r="3425" spans="1:21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42088.703020833331</v>
      </c>
      <c r="T3425" s="9">
        <f t="shared" si="376"/>
        <v>42118.703020833331</v>
      </c>
      <c r="U3425">
        <f t="shared" si="377"/>
        <v>30</v>
      </c>
    </row>
    <row r="3426" spans="1:21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42018.468564814808</v>
      </c>
      <c r="T3426" s="9">
        <f t="shared" si="376"/>
        <v>42040.082638888889</v>
      </c>
      <c r="U3426">
        <f t="shared" si="377"/>
        <v>21.614074074081145</v>
      </c>
    </row>
    <row r="3427" spans="1:21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41884.40898148148</v>
      </c>
      <c r="T3427" s="9">
        <f t="shared" si="376"/>
        <v>41916.40898148148</v>
      </c>
      <c r="U3427">
        <f t="shared" si="377"/>
        <v>32</v>
      </c>
    </row>
    <row r="3428" spans="1:21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9">
        <f t="shared" si="375"/>
        <v>41883.848414351851</v>
      </c>
      <c r="T3428" s="9">
        <f t="shared" si="376"/>
        <v>41902.875</v>
      </c>
      <c r="U3428">
        <f t="shared" si="377"/>
        <v>19.026585648149194</v>
      </c>
    </row>
    <row r="3429" spans="1:21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41792.436944444438</v>
      </c>
      <c r="T3429" s="9">
        <f t="shared" si="376"/>
        <v>41822.436944444438</v>
      </c>
      <c r="U3429">
        <f t="shared" si="377"/>
        <v>30</v>
      </c>
    </row>
    <row r="3430" spans="1:21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42038.512118055551</v>
      </c>
      <c r="T3430" s="9">
        <f t="shared" si="376"/>
        <v>42063.499999999993</v>
      </c>
      <c r="U3430">
        <f t="shared" si="377"/>
        <v>24.987881944442051</v>
      </c>
    </row>
    <row r="3431" spans="1:21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42661.813206018516</v>
      </c>
      <c r="T3431" s="9">
        <f t="shared" si="376"/>
        <v>42675.813206018516</v>
      </c>
      <c r="U3431">
        <f t="shared" si="377"/>
        <v>14</v>
      </c>
    </row>
    <row r="3432" spans="1:21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41820.737280092588</v>
      </c>
      <c r="T3432" s="9">
        <f t="shared" si="376"/>
        <v>41850.737280092588</v>
      </c>
      <c r="U3432">
        <f t="shared" si="377"/>
        <v>30</v>
      </c>
    </row>
    <row r="3433" spans="1:21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41839.522604166668</v>
      </c>
      <c r="T3433" s="9">
        <f t="shared" si="376"/>
        <v>41869.522604166668</v>
      </c>
      <c r="U3433">
        <f t="shared" si="377"/>
        <v>30</v>
      </c>
    </row>
    <row r="3434" spans="1:21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42380.372847222221</v>
      </c>
      <c r="T3434" s="9">
        <f t="shared" si="376"/>
        <v>42405.708333333336</v>
      </c>
      <c r="U3434">
        <f t="shared" si="377"/>
        <v>25.335486111114733</v>
      </c>
    </row>
    <row r="3435" spans="1:21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9">
        <f t="shared" si="375"/>
        <v>41775.854803240734</v>
      </c>
      <c r="T3435" s="9">
        <f t="shared" si="376"/>
        <v>41806.916666666664</v>
      </c>
      <c r="U3435">
        <f t="shared" si="377"/>
        <v>31.061863425929914</v>
      </c>
    </row>
    <row r="3436" spans="1:21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41800.172094907401</v>
      </c>
      <c r="T3436" s="9">
        <f t="shared" si="376"/>
        <v>41830.172094907401</v>
      </c>
      <c r="U3436">
        <f t="shared" si="377"/>
        <v>30</v>
      </c>
    </row>
    <row r="3437" spans="1:21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42572.408483796295</v>
      </c>
      <c r="T3437" s="9">
        <f t="shared" si="376"/>
        <v>42588.916666666664</v>
      </c>
      <c r="U3437">
        <f t="shared" si="377"/>
        <v>16.508182870369637</v>
      </c>
    </row>
    <row r="3438" spans="1:21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41851.333252314813</v>
      </c>
      <c r="T3438" s="9">
        <f t="shared" si="376"/>
        <v>41872.477777777771</v>
      </c>
      <c r="U3438">
        <f t="shared" si="377"/>
        <v>21.144525462957972</v>
      </c>
    </row>
    <row r="3439" spans="1:21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42205.502546296295</v>
      </c>
      <c r="T3439" s="9">
        <f t="shared" si="376"/>
        <v>42235.502546296295</v>
      </c>
      <c r="U3439">
        <f t="shared" si="377"/>
        <v>30</v>
      </c>
    </row>
    <row r="3440" spans="1:21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42100.719525462962</v>
      </c>
      <c r="T3440" s="9">
        <f t="shared" si="376"/>
        <v>42126.666666666664</v>
      </c>
      <c r="U3440">
        <f t="shared" si="377"/>
        <v>25.947141203701904</v>
      </c>
    </row>
    <row r="3441" spans="1:21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42374.702893518515</v>
      </c>
      <c r="T3441" s="9">
        <f t="shared" si="376"/>
        <v>42387.999305555553</v>
      </c>
      <c r="U3441">
        <f t="shared" si="377"/>
        <v>13.296412037037953</v>
      </c>
    </row>
    <row r="3442" spans="1:21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9">
        <f t="shared" si="375"/>
        <v>41808.914675925924</v>
      </c>
      <c r="T3442" s="9">
        <f t="shared" si="376"/>
        <v>41831.46875</v>
      </c>
      <c r="U3442">
        <f t="shared" si="377"/>
        <v>22.554074074076198</v>
      </c>
    </row>
    <row r="3443" spans="1:21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42294.221307870372</v>
      </c>
      <c r="T3443" s="9">
        <f t="shared" si="376"/>
        <v>42321.636805555558</v>
      </c>
      <c r="U3443">
        <f t="shared" si="377"/>
        <v>27.415497685185983</v>
      </c>
    </row>
    <row r="3444" spans="1:21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42124.632777777777</v>
      </c>
      <c r="T3444" s="9">
        <f t="shared" si="376"/>
        <v>42154.632777777777</v>
      </c>
      <c r="U3444">
        <f t="shared" si="377"/>
        <v>30</v>
      </c>
    </row>
    <row r="3445" spans="1:21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41861.316504629627</v>
      </c>
      <c r="T3445" s="9">
        <f t="shared" si="376"/>
        <v>41891.316504629627</v>
      </c>
      <c r="U3445">
        <f t="shared" si="377"/>
        <v>30</v>
      </c>
    </row>
    <row r="3446" spans="1:21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42521.08317129629</v>
      </c>
      <c r="T3446" s="9">
        <f t="shared" si="376"/>
        <v>42529.374305555553</v>
      </c>
      <c r="U3446">
        <f t="shared" si="377"/>
        <v>8.2911342592633446</v>
      </c>
    </row>
    <row r="3447" spans="1:21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42272.322175925925</v>
      </c>
      <c r="T3447" s="9">
        <f t="shared" si="376"/>
        <v>42300.322175925925</v>
      </c>
      <c r="U3447">
        <f t="shared" si="377"/>
        <v>28</v>
      </c>
    </row>
    <row r="3448" spans="1:21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42016.624131944445</v>
      </c>
      <c r="T3448" s="9">
        <f t="shared" si="376"/>
        <v>42040.305555555555</v>
      </c>
      <c r="U3448">
        <f t="shared" si="377"/>
        <v>23.681423611109494</v>
      </c>
    </row>
    <row r="3449" spans="1:21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42402.680694444447</v>
      </c>
      <c r="T3449" s="9">
        <f t="shared" si="376"/>
        <v>42447.639027777775</v>
      </c>
      <c r="U3449">
        <f t="shared" si="377"/>
        <v>44.958333333328483</v>
      </c>
    </row>
    <row r="3450" spans="1:21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9">
        <f t="shared" si="375"/>
        <v>41959.910752314812</v>
      </c>
      <c r="T3450" s="9">
        <f t="shared" si="376"/>
        <v>41989.910752314812</v>
      </c>
      <c r="U3450">
        <f t="shared" si="377"/>
        <v>30</v>
      </c>
    </row>
    <row r="3451" spans="1:21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42531.844189814808</v>
      </c>
      <c r="T3451" s="9">
        <f t="shared" si="376"/>
        <v>42559.958333333336</v>
      </c>
      <c r="U3451">
        <f t="shared" si="377"/>
        <v>28.114143518527271</v>
      </c>
    </row>
    <row r="3452" spans="1:21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42036.496192129627</v>
      </c>
      <c r="T3452" s="9">
        <f t="shared" si="376"/>
        <v>42096.454525462956</v>
      </c>
      <c r="U3452">
        <f t="shared" si="377"/>
        <v>59.958333333328483</v>
      </c>
    </row>
    <row r="3453" spans="1:21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>
        <f t="shared" si="372"/>
        <v>41.125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42088.515358796292</v>
      </c>
      <c r="T3453" s="9">
        <f t="shared" si="376"/>
        <v>42115.515358796292</v>
      </c>
      <c r="U3453">
        <f t="shared" si="377"/>
        <v>27</v>
      </c>
    </row>
    <row r="3454" spans="1:21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41820.430856481478</v>
      </c>
      <c r="T3454" s="9">
        <f t="shared" si="376"/>
        <v>41842.957638888889</v>
      </c>
      <c r="U3454">
        <f t="shared" si="377"/>
        <v>22.526782407410792</v>
      </c>
    </row>
    <row r="3455" spans="1:21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42535.770324074074</v>
      </c>
      <c r="T3455" s="9">
        <f t="shared" si="376"/>
        <v>42595.770324074074</v>
      </c>
      <c r="U3455">
        <f t="shared" si="377"/>
        <v>60</v>
      </c>
    </row>
    <row r="3456" spans="1:21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41821.490266203698</v>
      </c>
      <c r="T3456" s="9">
        <f t="shared" si="376"/>
        <v>41851.490266203698</v>
      </c>
      <c r="U3456">
        <f t="shared" si="377"/>
        <v>30</v>
      </c>
    </row>
    <row r="3457" spans="1:21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42626.541979166665</v>
      </c>
      <c r="T3457" s="9">
        <f t="shared" si="376"/>
        <v>42656.541979166665</v>
      </c>
      <c r="U3457">
        <f t="shared" si="377"/>
        <v>30</v>
      </c>
    </row>
    <row r="3458" spans="1:21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9">
        <f t="shared" si="375"/>
        <v>41820.997303240736</v>
      </c>
      <c r="T3458" s="9">
        <f t="shared" si="376"/>
        <v>41852.082638888889</v>
      </c>
      <c r="U3458">
        <f t="shared" si="377"/>
        <v>31.085335648152977</v>
      </c>
    </row>
    <row r="3459" spans="1:21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>
        <f t="shared" ref="P3459:P3522" si="379">E3459/L3459</f>
        <v>50.981818181818184</v>
      </c>
      <c r="Q3459" t="str">
        <f t="shared" ref="Q3459:Q3522" si="380">LEFT(N3459,FIND("/",N3459,1)-1)</f>
        <v>theater</v>
      </c>
      <c r="R3459" t="str">
        <f t="shared" ref="R3459:R3522" si="381">RIGHT(N3459,LEN(N3459)-(FIND("/",N3459,1)))</f>
        <v>plays</v>
      </c>
      <c r="S3459" s="9">
        <f t="shared" ref="S3459:S3522" si="382">(J3459/86400)+25569+(-5/24)</f>
        <v>42016.498344907406</v>
      </c>
      <c r="T3459" s="9">
        <f t="shared" ref="T3459:T3522" si="383">(I3459/86400)+25569+(-5/24)</f>
        <v>42047.040972222218</v>
      </c>
      <c r="U3459">
        <f t="shared" ref="U3459:U3522" si="384">T3459-S3459</f>
        <v>30.542627314811398</v>
      </c>
    </row>
    <row r="3460" spans="1:21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9">
        <f t="shared" si="382"/>
        <v>42010.994247685179</v>
      </c>
      <c r="T3460" s="9">
        <f t="shared" si="383"/>
        <v>42037.977083333331</v>
      </c>
      <c r="U3460">
        <f t="shared" si="384"/>
        <v>26.982835648152104</v>
      </c>
    </row>
    <row r="3461" spans="1:21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42480.271527777775</v>
      </c>
      <c r="T3461" s="9">
        <f t="shared" si="383"/>
        <v>42510.271527777775</v>
      </c>
      <c r="U3461">
        <f t="shared" si="384"/>
        <v>30</v>
      </c>
    </row>
    <row r="3462" spans="1:21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41852.318888888891</v>
      </c>
      <c r="T3462" s="9">
        <f t="shared" si="383"/>
        <v>41866.318888888891</v>
      </c>
      <c r="U3462">
        <f t="shared" si="384"/>
        <v>14</v>
      </c>
    </row>
    <row r="3463" spans="1:21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42643.424525462957</v>
      </c>
      <c r="T3463" s="9">
        <f t="shared" si="383"/>
        <v>42671.916666666664</v>
      </c>
      <c r="U3463">
        <f t="shared" si="384"/>
        <v>28.492141203707433</v>
      </c>
    </row>
    <row r="3464" spans="1:21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42179.690138888887</v>
      </c>
      <c r="T3464" s="9">
        <f t="shared" si="383"/>
        <v>42195.541666666664</v>
      </c>
      <c r="U3464">
        <f t="shared" si="384"/>
        <v>15.851527777776937</v>
      </c>
    </row>
    <row r="3465" spans="1:21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42612.710474537038</v>
      </c>
      <c r="T3465" s="9">
        <f t="shared" si="383"/>
        <v>42653.957638888889</v>
      </c>
      <c r="U3465">
        <f t="shared" si="384"/>
        <v>41.247164351851097</v>
      </c>
    </row>
    <row r="3466" spans="1:21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9">
        <f t="shared" si="382"/>
        <v>42574.921724537031</v>
      </c>
      <c r="T3466" s="9">
        <f t="shared" si="383"/>
        <v>42604.921724537031</v>
      </c>
      <c r="U3466">
        <f t="shared" si="384"/>
        <v>30</v>
      </c>
    </row>
    <row r="3467" spans="1:21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42200.417499999996</v>
      </c>
      <c r="T3467" s="9">
        <f t="shared" si="383"/>
        <v>42225.458333333336</v>
      </c>
      <c r="U3467">
        <f t="shared" si="384"/>
        <v>25.040833333339833</v>
      </c>
    </row>
    <row r="3468" spans="1:21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9">
        <f t="shared" si="382"/>
        <v>42419.810763888883</v>
      </c>
      <c r="T3468" s="9">
        <f t="shared" si="383"/>
        <v>42479.769097222219</v>
      </c>
      <c r="U3468">
        <f t="shared" si="384"/>
        <v>59.958333333335759</v>
      </c>
    </row>
    <row r="3469" spans="1:21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42053.463333333326</v>
      </c>
      <c r="T3469" s="9">
        <f t="shared" si="383"/>
        <v>42083.421666666669</v>
      </c>
      <c r="U3469">
        <f t="shared" si="384"/>
        <v>29.958333333343035</v>
      </c>
    </row>
    <row r="3470" spans="1:21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42605.55704861111</v>
      </c>
      <c r="T3470" s="9">
        <f t="shared" si="383"/>
        <v>42633.916666666664</v>
      </c>
      <c r="U3470">
        <f t="shared" si="384"/>
        <v>28.359618055554165</v>
      </c>
    </row>
    <row r="3471" spans="1:21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42458.433391203704</v>
      </c>
      <c r="T3471" s="9">
        <f t="shared" si="383"/>
        <v>42488.433391203704</v>
      </c>
      <c r="U3471">
        <f t="shared" si="384"/>
        <v>30</v>
      </c>
    </row>
    <row r="3472" spans="1:21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9">
        <f t="shared" si="382"/>
        <v>42528.813680555548</v>
      </c>
      <c r="T3472" s="9">
        <f t="shared" si="383"/>
        <v>42566.693055555552</v>
      </c>
      <c r="U3472">
        <f t="shared" si="384"/>
        <v>37.879375000004075</v>
      </c>
    </row>
    <row r="3473" spans="1:21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41841.61215277778</v>
      </c>
      <c r="T3473" s="9">
        <f t="shared" si="383"/>
        <v>41882.625</v>
      </c>
      <c r="U3473">
        <f t="shared" si="384"/>
        <v>41.012847222220444</v>
      </c>
    </row>
    <row r="3474" spans="1:21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9">
        <f t="shared" si="382"/>
        <v>41927.962164351848</v>
      </c>
      <c r="T3474" s="9">
        <f t="shared" si="383"/>
        <v>41949.040972222218</v>
      </c>
      <c r="U3474">
        <f t="shared" si="384"/>
        <v>21.078807870369928</v>
      </c>
    </row>
    <row r="3475" spans="1:21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42062.626111111109</v>
      </c>
      <c r="T3475" s="9">
        <f t="shared" si="383"/>
        <v>42083.643749999996</v>
      </c>
      <c r="U3475">
        <f t="shared" si="384"/>
        <v>21.017638888886722</v>
      </c>
    </row>
    <row r="3476" spans="1:21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42541.293182870366</v>
      </c>
      <c r="T3476" s="9">
        <f t="shared" si="383"/>
        <v>42571.293182870366</v>
      </c>
      <c r="U3476">
        <f t="shared" si="384"/>
        <v>30</v>
      </c>
    </row>
    <row r="3477" spans="1:21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41918.672499999993</v>
      </c>
      <c r="T3477" s="9">
        <f t="shared" si="383"/>
        <v>41945.791666666664</v>
      </c>
      <c r="U3477">
        <f t="shared" si="384"/>
        <v>27.119166666670935</v>
      </c>
    </row>
    <row r="3478" spans="1:21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41921.071643518517</v>
      </c>
      <c r="T3478" s="9">
        <f t="shared" si="383"/>
        <v>41938.916666666664</v>
      </c>
      <c r="U3478">
        <f t="shared" si="384"/>
        <v>17.845023148147448</v>
      </c>
    </row>
    <row r="3479" spans="1:21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42128.528275462959</v>
      </c>
      <c r="T3479" s="9">
        <f t="shared" si="383"/>
        <v>42140.916666666664</v>
      </c>
      <c r="U3479">
        <f t="shared" si="384"/>
        <v>12.388391203705396</v>
      </c>
    </row>
    <row r="3480" spans="1:21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42053.708587962959</v>
      </c>
      <c r="T3480" s="9">
        <f t="shared" si="383"/>
        <v>42079.666666666664</v>
      </c>
      <c r="U3480">
        <f t="shared" si="384"/>
        <v>25.958078703704814</v>
      </c>
    </row>
    <row r="3481" spans="1:21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41781.64675925926</v>
      </c>
      <c r="T3481" s="9">
        <f t="shared" si="383"/>
        <v>41811.64675925926</v>
      </c>
      <c r="U3481">
        <f t="shared" si="384"/>
        <v>30</v>
      </c>
    </row>
    <row r="3482" spans="1:21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42171.109108796292</v>
      </c>
      <c r="T3482" s="9">
        <f t="shared" si="383"/>
        <v>42195.666666666664</v>
      </c>
      <c r="U3482">
        <f t="shared" si="384"/>
        <v>24.557557870371966</v>
      </c>
    </row>
    <row r="3483" spans="1:21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41989.039212962962</v>
      </c>
      <c r="T3483" s="9">
        <f t="shared" si="383"/>
        <v>42006.039212962962</v>
      </c>
      <c r="U3483">
        <f t="shared" si="384"/>
        <v>17</v>
      </c>
    </row>
    <row r="3484" spans="1:21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>
        <f t="shared" si="379"/>
        <v>51.875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41796.563263888886</v>
      </c>
      <c r="T3484" s="9">
        <f t="shared" si="383"/>
        <v>41826.563263888886</v>
      </c>
      <c r="U3484">
        <f t="shared" si="384"/>
        <v>30</v>
      </c>
    </row>
    <row r="3485" spans="1:21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41793.460428240738</v>
      </c>
      <c r="T3485" s="9">
        <f t="shared" si="383"/>
        <v>41823.460428240738</v>
      </c>
      <c r="U3485">
        <f t="shared" si="384"/>
        <v>30</v>
      </c>
    </row>
    <row r="3486" spans="1:21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42506.552071759252</v>
      </c>
      <c r="T3486" s="9">
        <f t="shared" si="383"/>
        <v>42536.552071759252</v>
      </c>
      <c r="U3486">
        <f t="shared" si="384"/>
        <v>30</v>
      </c>
    </row>
    <row r="3487" spans="1:21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42372.484722222223</v>
      </c>
      <c r="T3487" s="9">
        <f t="shared" si="383"/>
        <v>42402.484722222223</v>
      </c>
      <c r="U3487">
        <f t="shared" si="384"/>
        <v>30</v>
      </c>
    </row>
    <row r="3488" spans="1:21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42126.666678240734</v>
      </c>
      <c r="T3488" s="9">
        <f t="shared" si="383"/>
        <v>42158.082638888889</v>
      </c>
      <c r="U3488">
        <f t="shared" si="384"/>
        <v>31.415960648155306</v>
      </c>
    </row>
    <row r="3489" spans="1:21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42149.732083333329</v>
      </c>
      <c r="T3489" s="9">
        <f t="shared" si="383"/>
        <v>42179.732083333329</v>
      </c>
      <c r="U3489">
        <f t="shared" si="384"/>
        <v>30</v>
      </c>
    </row>
    <row r="3490" spans="1:21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42087.55972222222</v>
      </c>
      <c r="T3490" s="9">
        <f t="shared" si="383"/>
        <v>42111.458333333336</v>
      </c>
      <c r="U3490">
        <f t="shared" si="384"/>
        <v>23.898611111115315</v>
      </c>
    </row>
    <row r="3491" spans="1:21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41753.427442129629</v>
      </c>
      <c r="T3491" s="9">
        <f t="shared" si="383"/>
        <v>41783.666666666664</v>
      </c>
      <c r="U3491">
        <f t="shared" si="384"/>
        <v>30.239224537035625</v>
      </c>
    </row>
    <row r="3492" spans="1:21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42443.594027777777</v>
      </c>
      <c r="T3492" s="9">
        <f t="shared" si="383"/>
        <v>42473.594027777777</v>
      </c>
      <c r="U3492">
        <f t="shared" si="384"/>
        <v>30</v>
      </c>
    </row>
    <row r="3493" spans="1:21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42121.041481481479</v>
      </c>
      <c r="T3493" s="9">
        <f t="shared" si="383"/>
        <v>42142.041481481479</v>
      </c>
      <c r="U3493">
        <f t="shared" si="384"/>
        <v>21</v>
      </c>
    </row>
    <row r="3494" spans="1:21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9">
        <f t="shared" si="382"/>
        <v>42267.800891203697</v>
      </c>
      <c r="T3494" s="9">
        <f t="shared" si="383"/>
        <v>42302.800891203697</v>
      </c>
      <c r="U3494">
        <f t="shared" si="384"/>
        <v>35</v>
      </c>
    </row>
    <row r="3495" spans="1:21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41848.657824074071</v>
      </c>
      <c r="T3495" s="9">
        <f t="shared" si="383"/>
        <v>41868.007638888885</v>
      </c>
      <c r="U3495">
        <f t="shared" si="384"/>
        <v>19.349814814813726</v>
      </c>
    </row>
    <row r="3496" spans="1:21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42689.006655092591</v>
      </c>
      <c r="T3496" s="9">
        <f t="shared" si="383"/>
        <v>42700.041666666664</v>
      </c>
      <c r="U3496">
        <f t="shared" si="384"/>
        <v>11.035011574072996</v>
      </c>
    </row>
    <row r="3497" spans="1:21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41915.554502314808</v>
      </c>
      <c r="T3497" s="9">
        <f t="shared" si="383"/>
        <v>41944.512499999997</v>
      </c>
      <c r="U3497">
        <f t="shared" si="384"/>
        <v>28.957997685189184</v>
      </c>
    </row>
    <row r="3498" spans="1:21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42584.638495370367</v>
      </c>
      <c r="T3498" s="9">
        <f t="shared" si="383"/>
        <v>42624.638495370367</v>
      </c>
      <c r="U3498">
        <f t="shared" si="384"/>
        <v>40</v>
      </c>
    </row>
    <row r="3499" spans="1:21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42511.53361111111</v>
      </c>
      <c r="T3499" s="9">
        <f t="shared" si="383"/>
        <v>42523.708333333336</v>
      </c>
      <c r="U3499">
        <f t="shared" si="384"/>
        <v>12.174722222225682</v>
      </c>
    </row>
    <row r="3500" spans="1:21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9">
        <f t="shared" si="382"/>
        <v>42458.950277777774</v>
      </c>
      <c r="T3500" s="9">
        <f t="shared" si="383"/>
        <v>42518.697222222218</v>
      </c>
      <c r="U3500">
        <f t="shared" si="384"/>
        <v>59.746944444443216</v>
      </c>
    </row>
    <row r="3501" spans="1:21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9">
        <f t="shared" si="382"/>
        <v>42131.827835648146</v>
      </c>
      <c r="T3501" s="9">
        <f t="shared" si="383"/>
        <v>42186.082638888889</v>
      </c>
      <c r="U3501">
        <f t="shared" si="384"/>
        <v>54.254803240743058</v>
      </c>
    </row>
    <row r="3502" spans="1:21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42419.711087962962</v>
      </c>
      <c r="T3502" s="9">
        <f t="shared" si="383"/>
        <v>42435.999305555553</v>
      </c>
      <c r="U3502">
        <f t="shared" si="384"/>
        <v>16.288217592591536</v>
      </c>
    </row>
    <row r="3503" spans="1:21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42233.555497685178</v>
      </c>
      <c r="T3503" s="9">
        <f t="shared" si="383"/>
        <v>42258.555497685178</v>
      </c>
      <c r="U3503">
        <f t="shared" si="384"/>
        <v>25</v>
      </c>
    </row>
    <row r="3504" spans="1:21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42430.631064814814</v>
      </c>
      <c r="T3504" s="9">
        <f t="shared" si="383"/>
        <v>42444.957638888889</v>
      </c>
      <c r="U3504">
        <f t="shared" si="384"/>
        <v>14.326574074075324</v>
      </c>
    </row>
    <row r="3505" spans="1:21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42545.27</v>
      </c>
      <c r="T3505" s="9">
        <f t="shared" si="383"/>
        <v>42575.27</v>
      </c>
      <c r="U3505">
        <f t="shared" si="384"/>
        <v>30</v>
      </c>
    </row>
    <row r="3506" spans="1:21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42297.540405092594</v>
      </c>
      <c r="T3506" s="9">
        <f t="shared" si="383"/>
        <v>42327.582071759258</v>
      </c>
      <c r="U3506">
        <f t="shared" si="384"/>
        <v>30.041666666664241</v>
      </c>
    </row>
    <row r="3507" spans="1:21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41760.727372685185</v>
      </c>
      <c r="T3507" s="9">
        <f t="shared" si="383"/>
        <v>41771.958333333328</v>
      </c>
      <c r="U3507">
        <f t="shared" si="384"/>
        <v>11.230960648143082</v>
      </c>
    </row>
    <row r="3508" spans="1:21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41829.525925925926</v>
      </c>
      <c r="T3508" s="9">
        <f t="shared" si="383"/>
        <v>41874.525925925926</v>
      </c>
      <c r="U3508">
        <f t="shared" si="384"/>
        <v>45</v>
      </c>
    </row>
    <row r="3509" spans="1:21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42491.714548611104</v>
      </c>
      <c r="T3509" s="9">
        <f t="shared" si="383"/>
        <v>42521.714548611104</v>
      </c>
      <c r="U3509">
        <f t="shared" si="384"/>
        <v>30</v>
      </c>
    </row>
    <row r="3510" spans="1:21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42477.521446759252</v>
      </c>
      <c r="T3510" s="9">
        <f t="shared" si="383"/>
        <v>42500.666666666664</v>
      </c>
      <c r="U3510">
        <f t="shared" si="384"/>
        <v>23.145219907411956</v>
      </c>
    </row>
    <row r="3511" spans="1:21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41950.651226851849</v>
      </c>
      <c r="T3511" s="9">
        <f t="shared" si="383"/>
        <v>41963.996527777774</v>
      </c>
      <c r="U3511">
        <f t="shared" si="384"/>
        <v>13.345300925924676</v>
      </c>
    </row>
    <row r="3512" spans="1:21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41802.412569444445</v>
      </c>
      <c r="T3512" s="9">
        <f t="shared" si="383"/>
        <v>41822.412569444445</v>
      </c>
      <c r="U3512">
        <f t="shared" si="384"/>
        <v>20</v>
      </c>
    </row>
    <row r="3513" spans="1:21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41927.665451388886</v>
      </c>
      <c r="T3513" s="9">
        <f t="shared" si="383"/>
        <v>41950.5625</v>
      </c>
      <c r="U3513">
        <f t="shared" si="384"/>
        <v>22.89704861111386</v>
      </c>
    </row>
    <row r="3514" spans="1:21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42057.328611111108</v>
      </c>
      <c r="T3514" s="9">
        <f t="shared" si="383"/>
        <v>42117.286944444444</v>
      </c>
      <c r="U3514">
        <f t="shared" si="384"/>
        <v>59.958333333335759</v>
      </c>
    </row>
    <row r="3515" spans="1:21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9">
        <f t="shared" si="382"/>
        <v>41780.887870370367</v>
      </c>
      <c r="T3515" s="9">
        <f t="shared" si="383"/>
        <v>41793.999305555553</v>
      </c>
      <c r="U3515">
        <f t="shared" si="384"/>
        <v>13.111435185186565</v>
      </c>
    </row>
    <row r="3516" spans="1:21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42020.638333333329</v>
      </c>
      <c r="T3516" s="9">
        <f t="shared" si="383"/>
        <v>42036.999305555553</v>
      </c>
      <c r="U3516">
        <f t="shared" si="384"/>
        <v>16.360972222224518</v>
      </c>
    </row>
    <row r="3517" spans="1:21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42125.564479166664</v>
      </c>
      <c r="T3517" s="9">
        <f t="shared" si="383"/>
        <v>42155.564479166664</v>
      </c>
      <c r="U3517">
        <f t="shared" si="384"/>
        <v>30</v>
      </c>
    </row>
    <row r="3518" spans="1:21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9">
        <f t="shared" si="382"/>
        <v>41855.801736111105</v>
      </c>
      <c r="T3518" s="9">
        <f t="shared" si="383"/>
        <v>41889.916666666664</v>
      </c>
      <c r="U3518">
        <f t="shared" si="384"/>
        <v>34.114930555559113</v>
      </c>
    </row>
    <row r="3519" spans="1:21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41794.609189814808</v>
      </c>
      <c r="T3519" s="9">
        <f t="shared" si="383"/>
        <v>41824.25</v>
      </c>
      <c r="U3519">
        <f t="shared" si="384"/>
        <v>29.640810185192095</v>
      </c>
    </row>
    <row r="3520" spans="1:21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41893.575219907405</v>
      </c>
      <c r="T3520" s="9">
        <f t="shared" si="383"/>
        <v>41914.38958333333</v>
      </c>
      <c r="U3520">
        <f t="shared" si="384"/>
        <v>20.814363425924967</v>
      </c>
    </row>
    <row r="3521" spans="1:21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42037.390624999993</v>
      </c>
      <c r="T3521" s="9">
        <f t="shared" si="383"/>
        <v>42067.390624999993</v>
      </c>
      <c r="U3521">
        <f t="shared" si="384"/>
        <v>30</v>
      </c>
    </row>
    <row r="3522" spans="1:21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42227.615879629629</v>
      </c>
      <c r="T3522" s="9">
        <f t="shared" si="383"/>
        <v>42253.365972222215</v>
      </c>
      <c r="U3522">
        <f t="shared" si="384"/>
        <v>25.750092592585133</v>
      </c>
    </row>
    <row r="3523" spans="1:21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>
        <f t="shared" ref="P3523:P3586" si="386">E3523/L3523</f>
        <v>45.615384615384613</v>
      </c>
      <c r="Q3523" t="str">
        <f t="shared" ref="Q3523:Q3586" si="387">LEFT(N3523,FIND("/",N3523,1)-1)</f>
        <v>theater</v>
      </c>
      <c r="R3523" t="str">
        <f t="shared" ref="R3523:R3586" si="388">RIGHT(N3523,LEN(N3523)-(FIND("/",N3523,1)))</f>
        <v>plays</v>
      </c>
      <c r="S3523" s="9">
        <f t="shared" ref="S3523:S3586" si="389">(J3523/86400)+25569+(-5/24)</f>
        <v>41881.153009259258</v>
      </c>
      <c r="T3523" s="9">
        <f t="shared" ref="T3523:T3586" si="390">(I3523/86400)+25569+(-5/24)</f>
        <v>41911.153009259258</v>
      </c>
      <c r="U3523">
        <f t="shared" ref="U3523:U3586" si="391">T3523-S3523</f>
        <v>30</v>
      </c>
    </row>
    <row r="3524" spans="1:21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42234.581550925919</v>
      </c>
      <c r="T3524" s="9">
        <f t="shared" si="390"/>
        <v>42262.212500000001</v>
      </c>
      <c r="U3524">
        <f t="shared" si="391"/>
        <v>27.630949074082309</v>
      </c>
    </row>
    <row r="3525" spans="1:21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42581.189212962963</v>
      </c>
      <c r="T3525" s="9">
        <f t="shared" si="390"/>
        <v>42638.749999999993</v>
      </c>
      <c r="U3525">
        <f t="shared" si="391"/>
        <v>57.560787037029513</v>
      </c>
    </row>
    <row r="3526" spans="1:21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41880.555243055554</v>
      </c>
      <c r="T3526" s="9">
        <f t="shared" si="390"/>
        <v>41894.958333333328</v>
      </c>
      <c r="U3526">
        <f t="shared" si="391"/>
        <v>14.403090277774027</v>
      </c>
    </row>
    <row r="3527" spans="1:21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42214.487337962964</v>
      </c>
      <c r="T3527" s="9">
        <f t="shared" si="390"/>
        <v>42225.458333333336</v>
      </c>
      <c r="U3527">
        <f t="shared" si="391"/>
        <v>10.970995370371384</v>
      </c>
    </row>
    <row r="3528" spans="1:21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42460.126979166664</v>
      </c>
      <c r="T3528" s="9">
        <f t="shared" si="390"/>
        <v>42488.040972222218</v>
      </c>
      <c r="U3528">
        <f t="shared" si="391"/>
        <v>27.913993055553874</v>
      </c>
    </row>
    <row r="3529" spans="1:21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9">
        <f t="shared" si="389"/>
        <v>42166.814872685187</v>
      </c>
      <c r="T3529" s="9">
        <f t="shared" si="390"/>
        <v>42195.957638888889</v>
      </c>
      <c r="U3529">
        <f t="shared" si="391"/>
        <v>29.142766203702195</v>
      </c>
    </row>
    <row r="3530" spans="1:21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42733.293032407404</v>
      </c>
      <c r="T3530" s="9">
        <f t="shared" si="390"/>
        <v>42753.293032407404</v>
      </c>
      <c r="U3530">
        <f t="shared" si="391"/>
        <v>20</v>
      </c>
    </row>
    <row r="3531" spans="1:21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42177.553449074076</v>
      </c>
      <c r="T3531" s="9">
        <f t="shared" si="390"/>
        <v>42197.833333333336</v>
      </c>
      <c r="U3531">
        <f t="shared" si="391"/>
        <v>20.279884259260143</v>
      </c>
    </row>
    <row r="3532" spans="1:21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42442.41501157407</v>
      </c>
      <c r="T3532" s="9">
        <f t="shared" si="390"/>
        <v>42470.624999999993</v>
      </c>
      <c r="U3532">
        <f t="shared" si="391"/>
        <v>28.209988425922347</v>
      </c>
    </row>
    <row r="3533" spans="1:21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42521.44599537037</v>
      </c>
      <c r="T3533" s="9">
        <f t="shared" si="390"/>
        <v>42551.44599537037</v>
      </c>
      <c r="U3533">
        <f t="shared" si="391"/>
        <v>30</v>
      </c>
    </row>
    <row r="3534" spans="1:21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41884.391516203701</v>
      </c>
      <c r="T3534" s="9">
        <f t="shared" si="390"/>
        <v>41899.957638888889</v>
      </c>
      <c r="U3534">
        <f t="shared" si="391"/>
        <v>15.56612268518802</v>
      </c>
    </row>
    <row r="3535" spans="1:21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42289.552858796298</v>
      </c>
      <c r="T3535" s="9">
        <f t="shared" si="390"/>
        <v>42319.594525462962</v>
      </c>
      <c r="U3535">
        <f t="shared" si="391"/>
        <v>30.041666666664241</v>
      </c>
    </row>
    <row r="3536" spans="1:21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42243.416932870365</v>
      </c>
      <c r="T3536" s="9">
        <f t="shared" si="390"/>
        <v>42278.416932870365</v>
      </c>
      <c r="U3536">
        <f t="shared" si="391"/>
        <v>35</v>
      </c>
    </row>
    <row r="3537" spans="1:21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42248.431828703702</v>
      </c>
      <c r="T3537" s="9">
        <f t="shared" si="390"/>
        <v>42279.541666666664</v>
      </c>
      <c r="U3537">
        <f t="shared" si="391"/>
        <v>31.109837962962047</v>
      </c>
    </row>
    <row r="3538" spans="1:21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42328.518807870372</v>
      </c>
      <c r="T3538" s="9">
        <f t="shared" si="390"/>
        <v>42358.290972222218</v>
      </c>
      <c r="U3538">
        <f t="shared" si="391"/>
        <v>29.772164351845277</v>
      </c>
    </row>
    <row r="3539" spans="1:21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41923.146018518521</v>
      </c>
      <c r="T3539" s="9">
        <f t="shared" si="390"/>
        <v>41960.124305555553</v>
      </c>
      <c r="U3539">
        <f t="shared" si="391"/>
        <v>36.978287037032715</v>
      </c>
    </row>
    <row r="3540" spans="1:21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42571.212268518517</v>
      </c>
      <c r="T3540" s="9">
        <f t="shared" si="390"/>
        <v>42599.212268518517</v>
      </c>
      <c r="U3540">
        <f t="shared" si="391"/>
        <v>28</v>
      </c>
    </row>
    <row r="3541" spans="1:21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42600.547708333332</v>
      </c>
      <c r="T3541" s="9">
        <f t="shared" si="390"/>
        <v>42621.547708333332</v>
      </c>
      <c r="U3541">
        <f t="shared" si="391"/>
        <v>21</v>
      </c>
    </row>
    <row r="3542" spans="1:21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>
        <f t="shared" si="386"/>
        <v>46.125</v>
      </c>
      <c r="Q3542" t="str">
        <f t="shared" si="387"/>
        <v>theater</v>
      </c>
      <c r="R3542" t="str">
        <f t="shared" si="388"/>
        <v>plays</v>
      </c>
      <c r="S3542" s="9">
        <f t="shared" si="389"/>
        <v>42516.795034722221</v>
      </c>
      <c r="T3542" s="9">
        <f t="shared" si="390"/>
        <v>42546.795034722221</v>
      </c>
      <c r="U3542">
        <f t="shared" si="391"/>
        <v>30</v>
      </c>
    </row>
    <row r="3543" spans="1:21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>
        <f t="shared" si="386"/>
        <v>39.375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42222.521701388883</v>
      </c>
      <c r="T3543" s="9">
        <f t="shared" si="390"/>
        <v>42247.521701388883</v>
      </c>
      <c r="U3543">
        <f t="shared" si="391"/>
        <v>25</v>
      </c>
    </row>
    <row r="3544" spans="1:21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41829.391458333332</v>
      </c>
      <c r="T3544" s="9">
        <f t="shared" si="390"/>
        <v>41889.391458333332</v>
      </c>
      <c r="U3544">
        <f t="shared" si="391"/>
        <v>60</v>
      </c>
    </row>
    <row r="3545" spans="1:21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42150.546979166662</v>
      </c>
      <c r="T3545" s="9">
        <f t="shared" si="390"/>
        <v>42180.546979166662</v>
      </c>
      <c r="U3545">
        <f t="shared" si="391"/>
        <v>30</v>
      </c>
    </row>
    <row r="3546" spans="1:21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42040.623344907406</v>
      </c>
      <c r="T3546" s="9">
        <f t="shared" si="390"/>
        <v>42070.623344907406</v>
      </c>
      <c r="U3546">
        <f t="shared" si="391"/>
        <v>30</v>
      </c>
    </row>
    <row r="3547" spans="1:21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42075.599062499998</v>
      </c>
      <c r="T3547" s="9">
        <f t="shared" si="390"/>
        <v>42105.599062499998</v>
      </c>
      <c r="U3547">
        <f t="shared" si="391"/>
        <v>30</v>
      </c>
    </row>
    <row r="3548" spans="1:21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42073.452361111107</v>
      </c>
      <c r="T3548" s="9">
        <f t="shared" si="390"/>
        <v>42094.957638888889</v>
      </c>
      <c r="U3548">
        <f t="shared" si="391"/>
        <v>21.505277777781885</v>
      </c>
    </row>
    <row r="3549" spans="1:21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9">
        <f t="shared" si="389"/>
        <v>42479.870381944442</v>
      </c>
      <c r="T3549" s="9">
        <f t="shared" si="390"/>
        <v>42503.957638888889</v>
      </c>
      <c r="U3549">
        <f t="shared" si="391"/>
        <v>24.08725694444729</v>
      </c>
    </row>
    <row r="3550" spans="1:21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42411.733958333331</v>
      </c>
      <c r="T3550" s="9">
        <f t="shared" si="390"/>
        <v>42433.833333333336</v>
      </c>
      <c r="U3550">
        <f t="shared" si="391"/>
        <v>22.099375000005239</v>
      </c>
    </row>
    <row r="3551" spans="1:21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42223.186030092591</v>
      </c>
      <c r="T3551" s="9">
        <f t="shared" si="390"/>
        <v>42251.186030092591</v>
      </c>
      <c r="U3551">
        <f t="shared" si="391"/>
        <v>28</v>
      </c>
    </row>
    <row r="3552" spans="1:21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42462.685162037036</v>
      </c>
      <c r="T3552" s="9">
        <f t="shared" si="390"/>
        <v>42492.685162037036</v>
      </c>
      <c r="U3552">
        <f t="shared" si="391"/>
        <v>30</v>
      </c>
    </row>
    <row r="3553" spans="1:21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41753.307523148142</v>
      </c>
      <c r="T3553" s="9">
        <f t="shared" si="390"/>
        <v>41781.713194444441</v>
      </c>
      <c r="U3553">
        <f t="shared" si="391"/>
        <v>28.405671296299261</v>
      </c>
    </row>
    <row r="3554" spans="1:21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41788.378749999996</v>
      </c>
      <c r="T3554" s="9">
        <f t="shared" si="390"/>
        <v>41818.378749999996</v>
      </c>
      <c r="U3554">
        <f t="shared" si="391"/>
        <v>30</v>
      </c>
    </row>
    <row r="3555" spans="1:21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9">
        <f t="shared" si="389"/>
        <v>42195.820370370369</v>
      </c>
      <c r="T3555" s="9">
        <f t="shared" si="390"/>
        <v>42227.791666666664</v>
      </c>
      <c r="U3555">
        <f t="shared" si="391"/>
        <v>31.971296296294895</v>
      </c>
    </row>
    <row r="3556" spans="1:21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9">
        <f t="shared" si="389"/>
        <v>42015.842118055552</v>
      </c>
      <c r="T3556" s="9">
        <f t="shared" si="390"/>
        <v>42046.499999999993</v>
      </c>
      <c r="U3556">
        <f t="shared" si="391"/>
        <v>30.657881944440305</v>
      </c>
    </row>
    <row r="3557" spans="1:21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42661.233726851853</v>
      </c>
      <c r="T3557" s="9">
        <f t="shared" si="390"/>
        <v>42691.275393518517</v>
      </c>
      <c r="U3557">
        <f t="shared" si="391"/>
        <v>30.041666666664241</v>
      </c>
    </row>
    <row r="3558" spans="1:21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41808.441249999996</v>
      </c>
      <c r="T3558" s="9">
        <f t="shared" si="390"/>
        <v>41868.441249999996</v>
      </c>
      <c r="U3558">
        <f t="shared" si="391"/>
        <v>60</v>
      </c>
    </row>
    <row r="3559" spans="1:21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41730.068414351852</v>
      </c>
      <c r="T3559" s="9">
        <f t="shared" si="390"/>
        <v>41764.068414351852</v>
      </c>
      <c r="U3559">
        <f t="shared" si="391"/>
        <v>34</v>
      </c>
    </row>
    <row r="3560" spans="1:21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42139.608506944445</v>
      </c>
      <c r="T3560" s="9">
        <f t="shared" si="390"/>
        <v>42181.666666666664</v>
      </c>
      <c r="U3560">
        <f t="shared" si="391"/>
        <v>42.058159722218988</v>
      </c>
    </row>
    <row r="3561" spans="1:21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>
        <f t="shared" si="386"/>
        <v>43.125</v>
      </c>
      <c r="Q3561" t="str">
        <f t="shared" si="387"/>
        <v>theater</v>
      </c>
      <c r="R3561" t="str">
        <f t="shared" si="388"/>
        <v>plays</v>
      </c>
      <c r="S3561" s="9">
        <f t="shared" si="389"/>
        <v>42193.887824074067</v>
      </c>
      <c r="T3561" s="9">
        <f t="shared" si="390"/>
        <v>42216.165277777771</v>
      </c>
      <c r="U3561">
        <f t="shared" si="391"/>
        <v>22.277453703703941</v>
      </c>
    </row>
    <row r="3562" spans="1:21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42115.68131944444</v>
      </c>
      <c r="T3562" s="9">
        <f t="shared" si="390"/>
        <v>42150.906249999993</v>
      </c>
      <c r="U3562">
        <f t="shared" si="391"/>
        <v>35.224930555552419</v>
      </c>
    </row>
    <row r="3563" spans="1:21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42203.471967592595</v>
      </c>
      <c r="T3563" s="9">
        <f t="shared" si="390"/>
        <v>42221.566666666666</v>
      </c>
      <c r="U3563">
        <f t="shared" si="391"/>
        <v>18.094699074070377</v>
      </c>
    </row>
    <row r="3564" spans="1:21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42433.553553240738</v>
      </c>
      <c r="T3564" s="9">
        <f t="shared" si="390"/>
        <v>42442.708333333336</v>
      </c>
      <c r="U3564">
        <f t="shared" si="391"/>
        <v>9.1547800925982301</v>
      </c>
    </row>
    <row r="3565" spans="1:21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42555.46361111111</v>
      </c>
      <c r="T3565" s="9">
        <f t="shared" si="390"/>
        <v>42583.583333333336</v>
      </c>
      <c r="U3565">
        <f t="shared" si="391"/>
        <v>28.119722222225391</v>
      </c>
    </row>
    <row r="3566" spans="1:21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42236.414918981478</v>
      </c>
      <c r="T3566" s="9">
        <f t="shared" si="390"/>
        <v>42282.458333333336</v>
      </c>
      <c r="U3566">
        <f t="shared" si="391"/>
        <v>46.043414351857791</v>
      </c>
    </row>
    <row r="3567" spans="1:21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41974.534814814811</v>
      </c>
      <c r="T3567" s="9">
        <f t="shared" si="390"/>
        <v>42004.534814814811</v>
      </c>
      <c r="U3567">
        <f t="shared" si="391"/>
        <v>30</v>
      </c>
    </row>
    <row r="3568" spans="1:21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41997.299571759257</v>
      </c>
      <c r="T3568" s="9">
        <f t="shared" si="390"/>
        <v>42027.299571759257</v>
      </c>
      <c r="U3568">
        <f t="shared" si="391"/>
        <v>30</v>
      </c>
    </row>
    <row r="3569" spans="1:21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42135.602361111109</v>
      </c>
      <c r="T3569" s="9">
        <f t="shared" si="390"/>
        <v>42165.602361111109</v>
      </c>
      <c r="U3569">
        <f t="shared" si="391"/>
        <v>30</v>
      </c>
    </row>
    <row r="3570" spans="1:21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41869.532337962963</v>
      </c>
      <c r="T3570" s="9">
        <f t="shared" si="390"/>
        <v>41899.532337962963</v>
      </c>
      <c r="U3570">
        <f t="shared" si="391"/>
        <v>30</v>
      </c>
    </row>
    <row r="3571" spans="1:21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41982.480277777773</v>
      </c>
      <c r="T3571" s="9">
        <f t="shared" si="390"/>
        <v>42012.480277777773</v>
      </c>
      <c r="U3571">
        <f t="shared" si="391"/>
        <v>30</v>
      </c>
    </row>
    <row r="3572" spans="1:21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41976.12364583333</v>
      </c>
      <c r="T3572" s="9">
        <f t="shared" si="390"/>
        <v>42004.083333333336</v>
      </c>
      <c r="U3572">
        <f t="shared" si="391"/>
        <v>27.959687500006112</v>
      </c>
    </row>
    <row r="3573" spans="1:21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41912.650613425925</v>
      </c>
      <c r="T3573" s="9">
        <f t="shared" si="390"/>
        <v>41942.650613425925</v>
      </c>
      <c r="U3573">
        <f t="shared" si="391"/>
        <v>30</v>
      </c>
    </row>
    <row r="3574" spans="1:21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42146.36206018518</v>
      </c>
      <c r="T3574" s="9">
        <f t="shared" si="390"/>
        <v>42176.36206018518</v>
      </c>
      <c r="U3574">
        <f t="shared" si="391"/>
        <v>30</v>
      </c>
    </row>
    <row r="3575" spans="1:21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41921.167199074072</v>
      </c>
      <c r="T3575" s="9">
        <f t="shared" si="390"/>
        <v>41951.208865740737</v>
      </c>
      <c r="U3575">
        <f t="shared" si="391"/>
        <v>30.041666666664241</v>
      </c>
    </row>
    <row r="3576" spans="1:21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41926.734351851854</v>
      </c>
      <c r="T3576" s="9">
        <f t="shared" si="390"/>
        <v>41956.776018518511</v>
      </c>
      <c r="U3576">
        <f t="shared" si="391"/>
        <v>30.041666666656965</v>
      </c>
    </row>
    <row r="3577" spans="1:21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42561.575543981475</v>
      </c>
      <c r="T3577" s="9">
        <f t="shared" si="390"/>
        <v>42592.957638888889</v>
      </c>
      <c r="U3577">
        <f t="shared" si="391"/>
        <v>31.382094907414285</v>
      </c>
    </row>
    <row r="3578" spans="1:21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42649.340902777774</v>
      </c>
      <c r="T3578" s="9">
        <f t="shared" si="390"/>
        <v>42709.382569444446</v>
      </c>
      <c r="U3578">
        <f t="shared" si="391"/>
        <v>60.041666666671517</v>
      </c>
    </row>
    <row r="3579" spans="1:21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42093.578506944446</v>
      </c>
      <c r="T3579" s="9">
        <f t="shared" si="390"/>
        <v>42120.061111111114</v>
      </c>
      <c r="U3579">
        <f t="shared" si="391"/>
        <v>26.482604166667443</v>
      </c>
    </row>
    <row r="3580" spans="1:21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42460.525196759256</v>
      </c>
      <c r="T3580" s="9">
        <f t="shared" si="390"/>
        <v>42490.525196759256</v>
      </c>
      <c r="U3580">
        <f t="shared" si="391"/>
        <v>30</v>
      </c>
    </row>
    <row r="3581" spans="1:21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42430.553888888891</v>
      </c>
      <c r="T3581" s="9">
        <f t="shared" si="390"/>
        <v>42460.51222222222</v>
      </c>
      <c r="U3581">
        <f t="shared" si="391"/>
        <v>29.958333333328483</v>
      </c>
    </row>
    <row r="3582" spans="1:21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9">
        <f t="shared" si="389"/>
        <v>42025.967847222222</v>
      </c>
      <c r="T3582" s="9">
        <f t="shared" si="390"/>
        <v>42063.999305555553</v>
      </c>
      <c r="U3582">
        <f t="shared" si="391"/>
        <v>38.031458333331102</v>
      </c>
    </row>
    <row r="3583" spans="1:21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41836.26284722222</v>
      </c>
      <c r="T3583" s="9">
        <f t="shared" si="390"/>
        <v>41850.26284722222</v>
      </c>
      <c r="U3583">
        <f t="shared" si="391"/>
        <v>14</v>
      </c>
    </row>
    <row r="3584" spans="1:21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9">
        <f t="shared" si="389"/>
        <v>42450.887523148143</v>
      </c>
      <c r="T3584" s="9">
        <f t="shared" si="390"/>
        <v>42464.887523148143</v>
      </c>
      <c r="U3584">
        <f t="shared" si="391"/>
        <v>14</v>
      </c>
    </row>
    <row r="3585" spans="1:21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42418.217650462961</v>
      </c>
      <c r="T3585" s="9">
        <f t="shared" si="390"/>
        <v>42478.175983796296</v>
      </c>
      <c r="U3585">
        <f t="shared" si="391"/>
        <v>59.958333333335759</v>
      </c>
    </row>
    <row r="3586" spans="1:21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42168.108148148145</v>
      </c>
      <c r="T3586" s="9">
        <f t="shared" si="390"/>
        <v>42198.108148148145</v>
      </c>
      <c r="U3586">
        <f t="shared" si="391"/>
        <v>30</v>
      </c>
    </row>
    <row r="3587" spans="1:21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>
        <f t="shared" ref="P3587:P3650" si="393">E3587/L3587</f>
        <v>176.08695652173913</v>
      </c>
      <c r="Q3587" t="str">
        <f t="shared" ref="Q3587:Q3650" si="394">LEFT(N3587,FIND("/",N3587,1)-1)</f>
        <v>theater</v>
      </c>
      <c r="R3587" t="str">
        <f t="shared" ref="R3587:R3650" si="395">RIGHT(N3587,LEN(N3587)-(FIND("/",N3587,1)))</f>
        <v>plays</v>
      </c>
      <c r="S3587" s="9">
        <f t="shared" ref="S3587:S3650" si="396">(J3587/86400)+25569+(-5/24)</f>
        <v>41964.507986111108</v>
      </c>
      <c r="T3587" s="9">
        <f t="shared" ref="T3587:T3650" si="397">(I3587/86400)+25569+(-5/24)</f>
        <v>41994.507986111108</v>
      </c>
      <c r="U3587">
        <f t="shared" ref="U3587:U3650" si="398">T3587-S3587</f>
        <v>30</v>
      </c>
    </row>
    <row r="3588" spans="1:21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42576.489236111105</v>
      </c>
      <c r="T3588" s="9">
        <f t="shared" si="397"/>
        <v>42636.489236111105</v>
      </c>
      <c r="U3588">
        <f t="shared" si="398"/>
        <v>60</v>
      </c>
    </row>
    <row r="3589" spans="1:21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42503.331643518519</v>
      </c>
      <c r="T3589" s="9">
        <f t="shared" si="397"/>
        <v>42548.583333333336</v>
      </c>
      <c r="U3589">
        <f t="shared" si="398"/>
        <v>45.251689814816928</v>
      </c>
    </row>
    <row r="3590" spans="1:21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42101.620486111111</v>
      </c>
      <c r="T3590" s="9">
        <f t="shared" si="397"/>
        <v>42123.749999999993</v>
      </c>
      <c r="U3590">
        <f t="shared" si="398"/>
        <v>22.129513888881775</v>
      </c>
    </row>
    <row r="3591" spans="1:21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42125.439201388886</v>
      </c>
      <c r="T3591" s="9">
        <f t="shared" si="397"/>
        <v>42150.439201388886</v>
      </c>
      <c r="U3591">
        <f t="shared" si="398"/>
        <v>25</v>
      </c>
    </row>
    <row r="3592" spans="1:21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41902.125393518516</v>
      </c>
      <c r="T3592" s="9">
        <f t="shared" si="397"/>
        <v>41932.125393518516</v>
      </c>
      <c r="U3592">
        <f t="shared" si="398"/>
        <v>30</v>
      </c>
    </row>
    <row r="3593" spans="1:21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42003.74009259259</v>
      </c>
      <c r="T3593" s="9">
        <f t="shared" si="397"/>
        <v>42027.999305555553</v>
      </c>
      <c r="U3593">
        <f t="shared" si="398"/>
        <v>24.25921296296292</v>
      </c>
    </row>
    <row r="3594" spans="1:21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41988.621608796289</v>
      </c>
      <c r="T3594" s="9">
        <f t="shared" si="397"/>
        <v>42045.999305555553</v>
      </c>
      <c r="U3594">
        <f t="shared" si="398"/>
        <v>57.377696759263927</v>
      </c>
    </row>
    <row r="3595" spans="1:21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41974.690266203703</v>
      </c>
      <c r="T3595" s="9">
        <f t="shared" si="397"/>
        <v>42009.643055555549</v>
      </c>
      <c r="U3595">
        <f t="shared" si="398"/>
        <v>34.95278935184615</v>
      </c>
    </row>
    <row r="3596" spans="1:21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9">
        <f t="shared" si="396"/>
        <v>42591.858587962961</v>
      </c>
      <c r="T3596" s="9">
        <f t="shared" si="397"/>
        <v>42616.858587962961</v>
      </c>
      <c r="U3596">
        <f t="shared" si="398"/>
        <v>25</v>
      </c>
    </row>
    <row r="3597" spans="1:21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9">
        <f t="shared" si="396"/>
        <v>42049.800034722219</v>
      </c>
      <c r="T3597" s="9">
        <f t="shared" si="397"/>
        <v>42076.082638888889</v>
      </c>
      <c r="U3597">
        <f t="shared" si="398"/>
        <v>26.282604166670353</v>
      </c>
    </row>
    <row r="3598" spans="1:21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41856.506736111107</v>
      </c>
      <c r="T3598" s="9">
        <f t="shared" si="397"/>
        <v>41877.506736111107</v>
      </c>
      <c r="U3598">
        <f t="shared" si="398"/>
        <v>21</v>
      </c>
    </row>
    <row r="3599" spans="1:21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42417.377199074072</v>
      </c>
      <c r="T3599" s="9">
        <f t="shared" si="397"/>
        <v>42432.040972222218</v>
      </c>
      <c r="U3599">
        <f t="shared" si="398"/>
        <v>14.663773148145992</v>
      </c>
    </row>
    <row r="3600" spans="1:21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41866.590532407405</v>
      </c>
      <c r="T3600" s="9">
        <f t="shared" si="397"/>
        <v>41884.999305555553</v>
      </c>
      <c r="U3600">
        <f t="shared" si="398"/>
        <v>18.408773148148612</v>
      </c>
    </row>
    <row r="3601" spans="1:21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42220.586539351854</v>
      </c>
      <c r="T3601" s="9">
        <f t="shared" si="397"/>
        <v>42245.791666666664</v>
      </c>
      <c r="U3601">
        <f t="shared" si="398"/>
        <v>25.205127314809943</v>
      </c>
    </row>
    <row r="3602" spans="1:21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42628.640787037039</v>
      </c>
      <c r="T3602" s="9">
        <f t="shared" si="397"/>
        <v>42656.640787037039</v>
      </c>
      <c r="U3602">
        <f t="shared" si="398"/>
        <v>28</v>
      </c>
    </row>
    <row r="3603" spans="1:21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41990.790300925924</v>
      </c>
      <c r="T3603" s="9">
        <f t="shared" si="397"/>
        <v>42020.790300925924</v>
      </c>
      <c r="U3603">
        <f t="shared" si="398"/>
        <v>30</v>
      </c>
    </row>
    <row r="3604" spans="1:21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42447.68609953703</v>
      </c>
      <c r="T3604" s="9">
        <f t="shared" si="397"/>
        <v>42507.68609953703</v>
      </c>
      <c r="U3604">
        <f t="shared" si="398"/>
        <v>60</v>
      </c>
    </row>
    <row r="3605" spans="1:21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42283.656018518515</v>
      </c>
      <c r="T3605" s="9">
        <f t="shared" si="397"/>
        <v>42313.697685185187</v>
      </c>
      <c r="U3605">
        <f t="shared" si="398"/>
        <v>30.041666666671517</v>
      </c>
    </row>
    <row r="3606" spans="1:21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9">
        <f t="shared" si="396"/>
        <v>42482.80736111111</v>
      </c>
      <c r="T3606" s="9">
        <f t="shared" si="397"/>
        <v>42489.082638888889</v>
      </c>
      <c r="U3606">
        <f t="shared" si="398"/>
        <v>6.2752777777786832</v>
      </c>
    </row>
    <row r="3607" spans="1:21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42383.584791666661</v>
      </c>
      <c r="T3607" s="9">
        <f t="shared" si="397"/>
        <v>42413.584791666661</v>
      </c>
      <c r="U3607">
        <f t="shared" si="398"/>
        <v>30</v>
      </c>
    </row>
    <row r="3608" spans="1:21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42566.396493055552</v>
      </c>
      <c r="T3608" s="9">
        <f t="shared" si="397"/>
        <v>42596.396493055552</v>
      </c>
      <c r="U3608">
        <f t="shared" si="398"/>
        <v>30</v>
      </c>
    </row>
    <row r="3609" spans="1:21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42338.755578703705</v>
      </c>
      <c r="T3609" s="9">
        <f t="shared" si="397"/>
        <v>42352.791666666664</v>
      </c>
      <c r="U3609">
        <f t="shared" si="398"/>
        <v>14.036087962958845</v>
      </c>
    </row>
    <row r="3610" spans="1:21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42506.501041666663</v>
      </c>
      <c r="T3610" s="9">
        <f t="shared" si="397"/>
        <v>42538.374999999993</v>
      </c>
      <c r="U3610">
        <f t="shared" si="398"/>
        <v>31.873958333329938</v>
      </c>
    </row>
    <row r="3611" spans="1:21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42429.783391203702</v>
      </c>
      <c r="T3611" s="9">
        <f t="shared" si="397"/>
        <v>42459.741724537038</v>
      </c>
      <c r="U3611">
        <f t="shared" si="398"/>
        <v>29.958333333335759</v>
      </c>
    </row>
    <row r="3612" spans="1:21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42203.22379629629</v>
      </c>
      <c r="T3612" s="9">
        <f t="shared" si="397"/>
        <v>42233.22379629629</v>
      </c>
      <c r="U3612">
        <f t="shared" si="398"/>
        <v>30</v>
      </c>
    </row>
    <row r="3613" spans="1:21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42072.162048611113</v>
      </c>
      <c r="T3613" s="9">
        <f t="shared" si="397"/>
        <v>42102.162048611113</v>
      </c>
      <c r="U3613">
        <f t="shared" si="398"/>
        <v>30</v>
      </c>
    </row>
    <row r="3614" spans="1:21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41789.518645833326</v>
      </c>
      <c r="T3614" s="9">
        <f t="shared" si="397"/>
        <v>41799.518645833326</v>
      </c>
      <c r="U3614">
        <f t="shared" si="398"/>
        <v>10</v>
      </c>
    </row>
    <row r="3615" spans="1:21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41788.381643518514</v>
      </c>
      <c r="T3615" s="9">
        <f t="shared" si="397"/>
        <v>41818.381643518514</v>
      </c>
      <c r="U3615">
        <f t="shared" si="398"/>
        <v>30</v>
      </c>
    </row>
    <row r="3616" spans="1:21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9">
        <f t="shared" si="396"/>
        <v>42143.833518518521</v>
      </c>
      <c r="T3616" s="9">
        <f t="shared" si="397"/>
        <v>42173.833518518521</v>
      </c>
      <c r="U3616">
        <f t="shared" si="398"/>
        <v>30</v>
      </c>
    </row>
    <row r="3617" spans="1:21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42318.385370370372</v>
      </c>
      <c r="T3617" s="9">
        <f t="shared" si="397"/>
        <v>42348.385370370372</v>
      </c>
      <c r="U3617">
        <f t="shared" si="398"/>
        <v>30</v>
      </c>
    </row>
    <row r="3618" spans="1:21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42052.741481481477</v>
      </c>
      <c r="T3618" s="9">
        <f t="shared" si="397"/>
        <v>42082.699814814812</v>
      </c>
      <c r="U3618">
        <f t="shared" si="398"/>
        <v>29.958333333335759</v>
      </c>
    </row>
    <row r="3619" spans="1:21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42779.401956018519</v>
      </c>
      <c r="T3619" s="9">
        <f t="shared" si="397"/>
        <v>42793.791666666664</v>
      </c>
      <c r="U3619">
        <f t="shared" si="398"/>
        <v>14.38971064814541</v>
      </c>
    </row>
    <row r="3620" spans="1:21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42128.419560185182</v>
      </c>
      <c r="T3620" s="9">
        <f t="shared" si="397"/>
        <v>42158.419560185182</v>
      </c>
      <c r="U3620">
        <f t="shared" si="398"/>
        <v>30</v>
      </c>
    </row>
    <row r="3621" spans="1:21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9">
        <f t="shared" si="396"/>
        <v>42660.923912037033</v>
      </c>
      <c r="T3621" s="9">
        <f t="shared" si="397"/>
        <v>42693.708333333336</v>
      </c>
      <c r="U3621">
        <f t="shared" si="398"/>
        <v>32.784421296302753</v>
      </c>
    </row>
    <row r="3622" spans="1:21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42037.72987268518</v>
      </c>
      <c r="T3622" s="9">
        <f t="shared" si="397"/>
        <v>42067.958333333336</v>
      </c>
      <c r="U3622">
        <f t="shared" si="398"/>
        <v>30.228460648155306</v>
      </c>
    </row>
    <row r="3623" spans="1:21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42619.727361111109</v>
      </c>
      <c r="T3623" s="9">
        <f t="shared" si="397"/>
        <v>42643.666666666664</v>
      </c>
      <c r="U3623">
        <f t="shared" si="398"/>
        <v>23.93930555555562</v>
      </c>
    </row>
    <row r="3624" spans="1:21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41877.013553240737</v>
      </c>
      <c r="T3624" s="9">
        <f t="shared" si="397"/>
        <v>41909.932638888888</v>
      </c>
      <c r="U3624">
        <f t="shared" si="398"/>
        <v>32.91908564815094</v>
      </c>
    </row>
    <row r="3625" spans="1:21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41828.528587962959</v>
      </c>
      <c r="T3625" s="9">
        <f t="shared" si="397"/>
        <v>41846.083333333328</v>
      </c>
      <c r="U3625">
        <f t="shared" si="398"/>
        <v>17.554745370369346</v>
      </c>
    </row>
    <row r="3626" spans="1:21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42545.56585648148</v>
      </c>
      <c r="T3626" s="9">
        <f t="shared" si="397"/>
        <v>42605.56585648148</v>
      </c>
      <c r="U3626">
        <f t="shared" si="398"/>
        <v>60</v>
      </c>
    </row>
    <row r="3627" spans="1:21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42157.444178240738</v>
      </c>
      <c r="T3627" s="9">
        <f t="shared" si="397"/>
        <v>42187.444178240738</v>
      </c>
      <c r="U3627">
        <f t="shared" si="398"/>
        <v>30</v>
      </c>
    </row>
    <row r="3628" spans="1:21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41846.458993055552</v>
      </c>
      <c r="T3628" s="9">
        <f t="shared" si="397"/>
        <v>41867.458993055552</v>
      </c>
      <c r="U3628">
        <f t="shared" si="398"/>
        <v>21</v>
      </c>
    </row>
    <row r="3629" spans="1:21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42460.533414351848</v>
      </c>
      <c r="T3629" s="9">
        <f t="shared" si="397"/>
        <v>42510.957638888889</v>
      </c>
      <c r="U3629">
        <f t="shared" si="398"/>
        <v>50.424224537040573</v>
      </c>
    </row>
    <row r="3630" spans="1:21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9">
        <f t="shared" si="396"/>
        <v>42291.6249537037</v>
      </c>
      <c r="T3630" s="9">
        <f t="shared" si="397"/>
        <v>42351.666620370372</v>
      </c>
      <c r="U3630">
        <f t="shared" si="398"/>
        <v>60.041666666671517</v>
      </c>
    </row>
    <row r="3631" spans="1:21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42436.886157407404</v>
      </c>
      <c r="T3631" s="9">
        <f t="shared" si="397"/>
        <v>42495.499999999993</v>
      </c>
      <c r="U3631">
        <f t="shared" si="398"/>
        <v>58.613842592589208</v>
      </c>
    </row>
    <row r="3632" spans="1:21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41942.638773148145</v>
      </c>
      <c r="T3632" s="9">
        <f t="shared" si="397"/>
        <v>41972.680439814816</v>
      </c>
      <c r="U3632">
        <f t="shared" si="398"/>
        <v>30.041666666671517</v>
      </c>
    </row>
    <row r="3633" spans="1:21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41880.54510416666</v>
      </c>
      <c r="T3633" s="9">
        <f t="shared" si="397"/>
        <v>41904.957638888889</v>
      </c>
      <c r="U3633">
        <f t="shared" si="398"/>
        <v>24.412534722228884</v>
      </c>
    </row>
    <row r="3634" spans="1:21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41946.728576388887</v>
      </c>
      <c r="T3634" s="9">
        <f t="shared" si="397"/>
        <v>41966.728576388887</v>
      </c>
      <c r="U3634">
        <f t="shared" si="398"/>
        <v>20</v>
      </c>
    </row>
    <row r="3635" spans="1:21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42649.415127314809</v>
      </c>
      <c r="T3635" s="9">
        <f t="shared" si="397"/>
        <v>42692.833333333336</v>
      </c>
      <c r="U3635">
        <f t="shared" si="398"/>
        <v>43.418206018526689</v>
      </c>
    </row>
    <row r="3636" spans="1:21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42700.958032407405</v>
      </c>
      <c r="T3636" s="9">
        <f t="shared" si="397"/>
        <v>42748.957638888889</v>
      </c>
      <c r="U3636">
        <f t="shared" si="398"/>
        <v>47.999606481484079</v>
      </c>
    </row>
    <row r="3637" spans="1:21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42450.674490740734</v>
      </c>
      <c r="T3637" s="9">
        <f t="shared" si="397"/>
        <v>42480.674490740734</v>
      </c>
      <c r="U3637">
        <f t="shared" si="398"/>
        <v>30</v>
      </c>
    </row>
    <row r="3638" spans="1:21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9">
        <f t="shared" si="396"/>
        <v>42226.486446759256</v>
      </c>
      <c r="T3638" s="9">
        <f t="shared" si="397"/>
        <v>42261.486446759256</v>
      </c>
      <c r="U3638">
        <f t="shared" si="398"/>
        <v>35</v>
      </c>
    </row>
    <row r="3639" spans="1:21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41975.492303240739</v>
      </c>
      <c r="T3639" s="9">
        <f t="shared" si="397"/>
        <v>42005.492303240739</v>
      </c>
      <c r="U3639">
        <f t="shared" si="398"/>
        <v>30</v>
      </c>
    </row>
    <row r="3640" spans="1:21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42053.464490740742</v>
      </c>
      <c r="T3640" s="9">
        <f t="shared" si="397"/>
        <v>42113.42282407407</v>
      </c>
      <c r="U3640">
        <f t="shared" si="398"/>
        <v>59.958333333328483</v>
      </c>
    </row>
    <row r="3641" spans="1:21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42590.468819444439</v>
      </c>
      <c r="T3641" s="9">
        <f t="shared" si="397"/>
        <v>42650.424305555549</v>
      </c>
      <c r="U3641">
        <f t="shared" si="398"/>
        <v>59.955486111110076</v>
      </c>
    </row>
    <row r="3642" spans="1:21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42104.573263888888</v>
      </c>
      <c r="T3642" s="9">
        <f t="shared" si="397"/>
        <v>42134.573263888888</v>
      </c>
      <c r="U3642">
        <f t="shared" si="398"/>
        <v>30</v>
      </c>
    </row>
    <row r="3643" spans="1:21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9">
        <f t="shared" si="396"/>
        <v>41899.41873842592</v>
      </c>
      <c r="T3643" s="9">
        <f t="shared" si="397"/>
        <v>41917</v>
      </c>
      <c r="U3643">
        <f t="shared" si="398"/>
        <v>17.58126157407969</v>
      </c>
    </row>
    <row r="3644" spans="1:21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42297.607951388891</v>
      </c>
      <c r="T3644" s="9">
        <f t="shared" si="397"/>
        <v>42338.499999999993</v>
      </c>
      <c r="U3644">
        <f t="shared" si="398"/>
        <v>40.892048611101927</v>
      </c>
    </row>
    <row r="3645" spans="1:21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9">
        <f t="shared" si="396"/>
        <v>42284.935636574075</v>
      </c>
      <c r="T3645" s="9">
        <f t="shared" si="397"/>
        <v>42324.977303240739</v>
      </c>
      <c r="U3645">
        <f t="shared" si="398"/>
        <v>40.041666666664241</v>
      </c>
    </row>
    <row r="3646" spans="1:21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42409.033414351848</v>
      </c>
      <c r="T3646" s="9">
        <f t="shared" si="397"/>
        <v>42436.999305555553</v>
      </c>
      <c r="U3646">
        <f t="shared" si="398"/>
        <v>27.965891203704814</v>
      </c>
    </row>
    <row r="3647" spans="1:21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42665.762013888881</v>
      </c>
      <c r="T3647" s="9">
        <f t="shared" si="397"/>
        <v>42695.803680555553</v>
      </c>
      <c r="U3647">
        <f t="shared" si="398"/>
        <v>30.041666666671517</v>
      </c>
    </row>
    <row r="3648" spans="1:21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42140.21298611111</v>
      </c>
      <c r="T3648" s="9">
        <f t="shared" si="397"/>
        <v>42171.770833333336</v>
      </c>
      <c r="U3648">
        <f t="shared" si="398"/>
        <v>31.557847222225973</v>
      </c>
    </row>
    <row r="3649" spans="1:21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42598.540821759256</v>
      </c>
      <c r="T3649" s="9">
        <f t="shared" si="397"/>
        <v>42643.540821759256</v>
      </c>
      <c r="U3649">
        <f t="shared" si="398"/>
        <v>45</v>
      </c>
    </row>
    <row r="3650" spans="1:21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41887.083854166667</v>
      </c>
      <c r="T3650" s="9">
        <f t="shared" si="397"/>
        <v>41917.083854166667</v>
      </c>
      <c r="U3650">
        <f t="shared" si="398"/>
        <v>30</v>
      </c>
    </row>
    <row r="3651" spans="1:21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>
        <f t="shared" ref="P3651:P3714" si="400">E3651/L3651</f>
        <v>97.5</v>
      </c>
      <c r="Q3651" t="str">
        <f t="shared" ref="Q3651:Q3714" si="401">LEFT(N3651,FIND("/",N3651,1)-1)</f>
        <v>theater</v>
      </c>
      <c r="R3651" t="str">
        <f t="shared" ref="R3651:R3714" si="402">RIGHT(N3651,LEN(N3651)-(FIND("/",N3651,1)))</f>
        <v>plays</v>
      </c>
      <c r="S3651" s="9">
        <f t="shared" ref="S3651:S3714" si="403">(J3651/86400)+25569+(-5/24)</f>
        <v>41780.504560185182</v>
      </c>
      <c r="T3651" s="9">
        <f t="shared" ref="T3651:T3714" si="404">(I3651/86400)+25569+(-5/24)</f>
        <v>41806.504560185182</v>
      </c>
      <c r="U3651">
        <f t="shared" ref="U3651:U3714" si="405">T3651-S3651</f>
        <v>26</v>
      </c>
    </row>
    <row r="3652" spans="1:21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42381.270648148151</v>
      </c>
      <c r="T3652" s="9">
        <f t="shared" si="404"/>
        <v>42402.270648148151</v>
      </c>
      <c r="U3652">
        <f t="shared" si="405"/>
        <v>21</v>
      </c>
    </row>
    <row r="3653" spans="1:21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41828.437986111108</v>
      </c>
      <c r="T3653" s="9">
        <f t="shared" si="404"/>
        <v>41861.457638888889</v>
      </c>
      <c r="U3653">
        <f t="shared" si="405"/>
        <v>33.01965277778072</v>
      </c>
    </row>
    <row r="3654" spans="1:21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42596.436365740738</v>
      </c>
      <c r="T3654" s="9">
        <f t="shared" si="404"/>
        <v>42606.957638888889</v>
      </c>
      <c r="U3654">
        <f t="shared" si="405"/>
        <v>10.521273148151522</v>
      </c>
    </row>
    <row r="3655" spans="1:21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42191.155173611107</v>
      </c>
      <c r="T3655" s="9">
        <f t="shared" si="404"/>
        <v>42221.155173611107</v>
      </c>
      <c r="U3655">
        <f t="shared" si="405"/>
        <v>30</v>
      </c>
    </row>
    <row r="3656" spans="1:21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42440.20817129629</v>
      </c>
      <c r="T3656" s="9">
        <f t="shared" si="404"/>
        <v>42463.499999999993</v>
      </c>
      <c r="U3656">
        <f t="shared" si="405"/>
        <v>23.291828703702777</v>
      </c>
    </row>
    <row r="3657" spans="1:21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42173.594884259255</v>
      </c>
      <c r="T3657" s="9">
        <f t="shared" si="404"/>
        <v>42203.082638888889</v>
      </c>
      <c r="U3657">
        <f t="shared" si="405"/>
        <v>29.487754629633855</v>
      </c>
    </row>
    <row r="3658" spans="1:21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42737.701805555553</v>
      </c>
      <c r="T3658" s="9">
        <f t="shared" si="404"/>
        <v>42767.749305555553</v>
      </c>
      <c r="U3658">
        <f t="shared" si="405"/>
        <v>30.047500000000582</v>
      </c>
    </row>
    <row r="3659" spans="1:21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42499.4215162037</v>
      </c>
      <c r="T3659" s="9">
        <f t="shared" si="404"/>
        <v>42522.695833333331</v>
      </c>
      <c r="U3659">
        <f t="shared" si="405"/>
        <v>23.274317129631527</v>
      </c>
    </row>
    <row r="3660" spans="1:21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41775.650231481479</v>
      </c>
      <c r="T3660" s="9">
        <f t="shared" si="404"/>
        <v>41821.957638888889</v>
      </c>
      <c r="U3660">
        <f t="shared" si="405"/>
        <v>46.30740740741021</v>
      </c>
    </row>
    <row r="3661" spans="1:21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42055.068865740737</v>
      </c>
      <c r="T3661" s="9">
        <f t="shared" si="404"/>
        <v>42082.402083333327</v>
      </c>
      <c r="U3661">
        <f t="shared" si="405"/>
        <v>27.33321759258979</v>
      </c>
    </row>
    <row r="3662" spans="1:21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41971.672743055555</v>
      </c>
      <c r="T3662" s="9">
        <f t="shared" si="404"/>
        <v>41996.672743055555</v>
      </c>
      <c r="U3662">
        <f t="shared" si="405"/>
        <v>25</v>
      </c>
    </row>
    <row r="3663" spans="1:21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42447.688333333332</v>
      </c>
      <c r="T3663" s="9">
        <f t="shared" si="404"/>
        <v>42469.958333333336</v>
      </c>
      <c r="U3663">
        <f t="shared" si="405"/>
        <v>22.270000000004075</v>
      </c>
    </row>
    <row r="3664" spans="1:21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42064.011736111112</v>
      </c>
      <c r="T3664" s="9">
        <f t="shared" si="404"/>
        <v>42093.97006944444</v>
      </c>
      <c r="U3664">
        <f t="shared" si="405"/>
        <v>29.958333333328483</v>
      </c>
    </row>
    <row r="3665" spans="1:21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42665.243402777771</v>
      </c>
      <c r="T3665" s="9">
        <f t="shared" si="404"/>
        <v>42725.285069444442</v>
      </c>
      <c r="U3665">
        <f t="shared" si="405"/>
        <v>60.041666666671517</v>
      </c>
    </row>
    <row r="3666" spans="1:21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42523.04038194444</v>
      </c>
      <c r="T3666" s="9">
        <f t="shared" si="404"/>
        <v>42537.04038194444</v>
      </c>
      <c r="U3666">
        <f t="shared" si="405"/>
        <v>14</v>
      </c>
    </row>
    <row r="3667" spans="1:21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42294.59979166666</v>
      </c>
      <c r="T3667" s="9">
        <f t="shared" si="404"/>
        <v>42305.620833333327</v>
      </c>
      <c r="U3667">
        <f t="shared" si="405"/>
        <v>11.021041666666861</v>
      </c>
    </row>
    <row r="3668" spans="1:21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41822.696550925924</v>
      </c>
      <c r="T3668" s="9">
        <f t="shared" si="404"/>
        <v>41844.083333333328</v>
      </c>
      <c r="U3668">
        <f t="shared" si="405"/>
        <v>21.386782407404098</v>
      </c>
    </row>
    <row r="3669" spans="1:21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42173.761793981474</v>
      </c>
      <c r="T3669" s="9">
        <f t="shared" si="404"/>
        <v>42203.761793981474</v>
      </c>
      <c r="U3669">
        <f t="shared" si="405"/>
        <v>30</v>
      </c>
    </row>
    <row r="3670" spans="1:21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42185.347824074073</v>
      </c>
      <c r="T3670" s="9">
        <f t="shared" si="404"/>
        <v>42208.564583333333</v>
      </c>
      <c r="U3670">
        <f t="shared" si="405"/>
        <v>23.216759259259561</v>
      </c>
    </row>
    <row r="3671" spans="1:21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42136.466863425921</v>
      </c>
      <c r="T3671" s="9">
        <f t="shared" si="404"/>
        <v>42166.466863425921</v>
      </c>
      <c r="U3671">
        <f t="shared" si="405"/>
        <v>30</v>
      </c>
    </row>
    <row r="3672" spans="1:21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42142.305682870363</v>
      </c>
      <c r="T3672" s="9">
        <f t="shared" si="404"/>
        <v>42155.749999999993</v>
      </c>
      <c r="U3672">
        <f t="shared" si="405"/>
        <v>13.444317129629781</v>
      </c>
    </row>
    <row r="3673" spans="1:21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41820.419756944444</v>
      </c>
      <c r="T3673" s="9">
        <f t="shared" si="404"/>
        <v>41840.957638888889</v>
      </c>
      <c r="U3673">
        <f t="shared" si="405"/>
        <v>20.537881944444962</v>
      </c>
    </row>
    <row r="3674" spans="1:21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41878.738240740735</v>
      </c>
      <c r="T3674" s="9">
        <f t="shared" si="404"/>
        <v>41908.738240740735</v>
      </c>
      <c r="U3674">
        <f t="shared" si="405"/>
        <v>30</v>
      </c>
    </row>
    <row r="3675" spans="1:21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41914.086770833332</v>
      </c>
      <c r="T3675" s="9">
        <f t="shared" si="404"/>
        <v>41948.327777777777</v>
      </c>
      <c r="U3675">
        <f t="shared" si="405"/>
        <v>34.241006944444962</v>
      </c>
    </row>
    <row r="3676" spans="1:21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42556.664687499993</v>
      </c>
      <c r="T3676" s="9">
        <f t="shared" si="404"/>
        <v>42616.664687499993</v>
      </c>
      <c r="U3676">
        <f t="shared" si="405"/>
        <v>60</v>
      </c>
    </row>
    <row r="3677" spans="1:21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42493.388680555552</v>
      </c>
      <c r="T3677" s="9">
        <f t="shared" si="404"/>
        <v>42505.749999999993</v>
      </c>
      <c r="U3677">
        <f t="shared" si="405"/>
        <v>12.361319444440596</v>
      </c>
    </row>
    <row r="3678" spans="1:21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41876.607453703698</v>
      </c>
      <c r="T3678" s="9">
        <f t="shared" si="404"/>
        <v>41894.607453703698</v>
      </c>
      <c r="U3678">
        <f t="shared" si="405"/>
        <v>18</v>
      </c>
    </row>
    <row r="3679" spans="1:21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41802.365949074076</v>
      </c>
      <c r="T3679" s="9">
        <f t="shared" si="404"/>
        <v>41822.957638888889</v>
      </c>
      <c r="U3679">
        <f t="shared" si="405"/>
        <v>20.591689814813435</v>
      </c>
    </row>
    <row r="3680" spans="1:21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42120.322893518511</v>
      </c>
      <c r="T3680" s="9">
        <f t="shared" si="404"/>
        <v>42155.322893518511</v>
      </c>
      <c r="U3680">
        <f t="shared" si="405"/>
        <v>35</v>
      </c>
    </row>
    <row r="3681" spans="1:21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41786.553020833329</v>
      </c>
      <c r="T3681" s="9">
        <f t="shared" si="404"/>
        <v>41820.999305555553</v>
      </c>
      <c r="U3681">
        <f t="shared" si="405"/>
        <v>34.446284722223936</v>
      </c>
    </row>
    <row r="3682" spans="1:21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42627.245763888888</v>
      </c>
      <c r="T3682" s="9">
        <f t="shared" si="404"/>
        <v>42648.245763888888</v>
      </c>
      <c r="U3682">
        <f t="shared" si="405"/>
        <v>21</v>
      </c>
    </row>
    <row r="3683" spans="1:21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42374.443171296291</v>
      </c>
      <c r="T3683" s="9">
        <f t="shared" si="404"/>
        <v>42384.443171296291</v>
      </c>
      <c r="U3683">
        <f t="shared" si="405"/>
        <v>10</v>
      </c>
    </row>
    <row r="3684" spans="1:21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41772.477060185185</v>
      </c>
      <c r="T3684" s="9">
        <f t="shared" si="404"/>
        <v>41806.082638888889</v>
      </c>
      <c r="U3684">
        <f t="shared" si="405"/>
        <v>33.605578703703941</v>
      </c>
    </row>
    <row r="3685" spans="1:21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9">
        <f t="shared" si="403"/>
        <v>42632.908518518518</v>
      </c>
      <c r="T3685" s="9">
        <f t="shared" si="404"/>
        <v>42662.908518518518</v>
      </c>
      <c r="U3685">
        <f t="shared" si="405"/>
        <v>30</v>
      </c>
    </row>
    <row r="3686" spans="1:21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9">
        <f t="shared" si="403"/>
        <v>42218.97206018518</v>
      </c>
      <c r="T3686" s="9">
        <f t="shared" si="404"/>
        <v>42248.97206018518</v>
      </c>
      <c r="U3686">
        <f t="shared" si="405"/>
        <v>30</v>
      </c>
    </row>
    <row r="3687" spans="1:21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41753.384942129625</v>
      </c>
      <c r="T3687" s="9">
        <f t="shared" si="404"/>
        <v>41778.666666666664</v>
      </c>
      <c r="U3687">
        <f t="shared" si="405"/>
        <v>25.281724537038826</v>
      </c>
    </row>
    <row r="3688" spans="1:21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42230.454398148147</v>
      </c>
      <c r="T3688" s="9">
        <f t="shared" si="404"/>
        <v>42244.957638888889</v>
      </c>
      <c r="U3688">
        <f t="shared" si="405"/>
        <v>14.503240740741603</v>
      </c>
    </row>
    <row r="3689" spans="1:21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41787.009895833333</v>
      </c>
      <c r="T3689" s="9">
        <f t="shared" si="404"/>
        <v>41817.009895833333</v>
      </c>
      <c r="U3689">
        <f t="shared" si="405"/>
        <v>30</v>
      </c>
    </row>
    <row r="3690" spans="1:21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41829.578749999993</v>
      </c>
      <c r="T3690" s="9">
        <f t="shared" si="404"/>
        <v>41859.578749999993</v>
      </c>
      <c r="U3690">
        <f t="shared" si="405"/>
        <v>30</v>
      </c>
    </row>
    <row r="3691" spans="1:21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42147.61850694444</v>
      </c>
      <c r="T3691" s="9">
        <f t="shared" si="404"/>
        <v>42176.725694444445</v>
      </c>
      <c r="U3691">
        <f t="shared" si="405"/>
        <v>29.107187500005239</v>
      </c>
    </row>
    <row r="3692" spans="1:21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41940.38984953703</v>
      </c>
      <c r="T3692" s="9">
        <f t="shared" si="404"/>
        <v>41970.431516203702</v>
      </c>
      <c r="U3692">
        <f t="shared" si="405"/>
        <v>30.041666666671517</v>
      </c>
    </row>
    <row r="3693" spans="1:21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42020.492233796293</v>
      </c>
      <c r="T3693" s="9">
        <f t="shared" si="404"/>
        <v>42064.999305555553</v>
      </c>
      <c r="U3693">
        <f t="shared" si="405"/>
        <v>44.507071759260725</v>
      </c>
    </row>
    <row r="3694" spans="1:21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41891.756701388884</v>
      </c>
      <c r="T3694" s="9">
        <f t="shared" si="404"/>
        <v>41900.791666666664</v>
      </c>
      <c r="U3694">
        <f t="shared" si="405"/>
        <v>9.0349652777804295</v>
      </c>
    </row>
    <row r="3695" spans="1:21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9">
        <f t="shared" si="403"/>
        <v>42308.98297453703</v>
      </c>
      <c r="T3695" s="9">
        <f t="shared" si="404"/>
        <v>42338.729166666664</v>
      </c>
      <c r="U3695">
        <f t="shared" si="405"/>
        <v>29.746192129634437</v>
      </c>
    </row>
    <row r="3696" spans="1:21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9">
        <f t="shared" si="403"/>
        <v>42489.925543981481</v>
      </c>
      <c r="T3696" s="9">
        <f t="shared" si="404"/>
        <v>42526.874999999993</v>
      </c>
      <c r="U3696">
        <f t="shared" si="405"/>
        <v>36.949456018512137</v>
      </c>
    </row>
    <row r="3697" spans="1:21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41995.662152777775</v>
      </c>
      <c r="T3697" s="9">
        <f t="shared" si="404"/>
        <v>42015.662152777775</v>
      </c>
      <c r="U3697">
        <f t="shared" si="405"/>
        <v>20</v>
      </c>
    </row>
    <row r="3698" spans="1:21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41988.408749999995</v>
      </c>
      <c r="T3698" s="9">
        <f t="shared" si="404"/>
        <v>42048.408749999995</v>
      </c>
      <c r="U3698">
        <f t="shared" si="405"/>
        <v>60</v>
      </c>
    </row>
    <row r="3699" spans="1:21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42479.2575</v>
      </c>
      <c r="T3699" s="9">
        <f t="shared" si="404"/>
        <v>42500.2575</v>
      </c>
      <c r="U3699">
        <f t="shared" si="405"/>
        <v>21</v>
      </c>
    </row>
    <row r="3700" spans="1:21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42401.598229166666</v>
      </c>
      <c r="T3700" s="9">
        <f t="shared" si="404"/>
        <v>42431.598229166666</v>
      </c>
      <c r="U3700">
        <f t="shared" si="405"/>
        <v>30</v>
      </c>
    </row>
    <row r="3701" spans="1:21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41897.393703703703</v>
      </c>
      <c r="T3701" s="9">
        <f t="shared" si="404"/>
        <v>41927.393703703703</v>
      </c>
      <c r="U3701">
        <f t="shared" si="405"/>
        <v>30</v>
      </c>
    </row>
    <row r="3702" spans="1:21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41882.37731481481</v>
      </c>
      <c r="T3702" s="9">
        <f t="shared" si="404"/>
        <v>41912.458333333328</v>
      </c>
      <c r="U3702">
        <f t="shared" si="405"/>
        <v>30.081018518518249</v>
      </c>
    </row>
    <row r="3703" spans="1:21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42129.333252314813</v>
      </c>
      <c r="T3703" s="9">
        <f t="shared" si="404"/>
        <v>42159.333252314813</v>
      </c>
      <c r="U3703">
        <f t="shared" si="405"/>
        <v>30</v>
      </c>
    </row>
    <row r="3704" spans="1:21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42524.329675925925</v>
      </c>
      <c r="T3704" s="9">
        <f t="shared" si="404"/>
        <v>42561.749305555553</v>
      </c>
      <c r="U3704">
        <f t="shared" si="405"/>
        <v>37.419629629628616</v>
      </c>
    </row>
    <row r="3705" spans="1:21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42556.296157407407</v>
      </c>
      <c r="T3705" s="9">
        <f t="shared" si="404"/>
        <v>42595.082638888889</v>
      </c>
      <c r="U3705">
        <f t="shared" si="405"/>
        <v>38.786481481482042</v>
      </c>
    </row>
    <row r="3706" spans="1:21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42461.481412037036</v>
      </c>
      <c r="T3706" s="9">
        <f t="shared" si="404"/>
        <v>42521.481412037036</v>
      </c>
      <c r="U3706">
        <f t="shared" si="405"/>
        <v>60</v>
      </c>
    </row>
    <row r="3707" spans="1:21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41792.334652777776</v>
      </c>
      <c r="T3707" s="9">
        <f t="shared" si="404"/>
        <v>41813.541666666664</v>
      </c>
      <c r="U3707">
        <f t="shared" si="405"/>
        <v>21.207013888888469</v>
      </c>
    </row>
    <row r="3708" spans="1:21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41879.705428240741</v>
      </c>
      <c r="T3708" s="9">
        <f t="shared" si="404"/>
        <v>41894.705428240741</v>
      </c>
      <c r="U3708">
        <f t="shared" si="405"/>
        <v>15</v>
      </c>
    </row>
    <row r="3709" spans="1:21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9">
        <f t="shared" si="403"/>
        <v>42551.840023148143</v>
      </c>
      <c r="T3709" s="9">
        <f t="shared" si="404"/>
        <v>42573.018055555549</v>
      </c>
      <c r="U3709">
        <f t="shared" si="405"/>
        <v>21.178032407406135</v>
      </c>
    </row>
    <row r="3710" spans="1:21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9">
        <f t="shared" si="403"/>
        <v>41809.933865740742</v>
      </c>
      <c r="T3710" s="9">
        <f t="shared" si="404"/>
        <v>41823.933865740742</v>
      </c>
      <c r="U3710">
        <f t="shared" si="405"/>
        <v>14</v>
      </c>
    </row>
    <row r="3711" spans="1:21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41785.499374999999</v>
      </c>
      <c r="T3711" s="9">
        <f t="shared" si="404"/>
        <v>41815.499374999999</v>
      </c>
      <c r="U3711">
        <f t="shared" si="405"/>
        <v>30</v>
      </c>
    </row>
    <row r="3712" spans="1:21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42072.367916666662</v>
      </c>
      <c r="T3712" s="9">
        <f t="shared" si="404"/>
        <v>42097.367916666662</v>
      </c>
      <c r="U3712">
        <f t="shared" si="405"/>
        <v>25</v>
      </c>
    </row>
    <row r="3713" spans="1:21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41779.5158912037</v>
      </c>
      <c r="T3713" s="9">
        <f t="shared" si="404"/>
        <v>41805.458333333328</v>
      </c>
      <c r="U3713">
        <f t="shared" si="405"/>
        <v>25.942442129628034</v>
      </c>
    </row>
    <row r="3714" spans="1:21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9">
        <f t="shared" si="403"/>
        <v>42133.963738425919</v>
      </c>
      <c r="T3714" s="9">
        <f t="shared" si="404"/>
        <v>42155.082638888889</v>
      </c>
      <c r="U3714">
        <f t="shared" si="405"/>
        <v>21.118900462970487</v>
      </c>
    </row>
    <row r="3715" spans="1:21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>
        <f t="shared" ref="P3715:P3778" si="407">E3715/L3715</f>
        <v>106.84210526315789</v>
      </c>
      <c r="Q3715" t="str">
        <f t="shared" ref="Q3715:Q3778" si="408">LEFT(N3715,FIND("/",N3715,1)-1)</f>
        <v>theater</v>
      </c>
      <c r="R3715" t="str">
        <f t="shared" ref="R3715:R3778" si="409">RIGHT(N3715,LEN(N3715)-(FIND("/",N3715,1)))</f>
        <v>plays</v>
      </c>
      <c r="S3715" s="9">
        <f t="shared" ref="S3715:S3778" si="410">(J3715/86400)+25569+(-5/24)</f>
        <v>42505.529699074068</v>
      </c>
      <c r="T3715" s="9">
        <f t="shared" ref="T3715:T3778" si="411">(I3715/86400)+25569+(-5/24)</f>
        <v>42525.529699074068</v>
      </c>
      <c r="U3715">
        <f t="shared" ref="U3715:U3778" si="412">T3715-S3715</f>
        <v>20</v>
      </c>
    </row>
    <row r="3716" spans="1:21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42118.347997685181</v>
      </c>
      <c r="T3716" s="9">
        <f t="shared" si="411"/>
        <v>42149.957638888889</v>
      </c>
      <c r="U3716">
        <f t="shared" si="412"/>
        <v>31.609641203707724</v>
      </c>
    </row>
    <row r="3717" spans="1:21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42036.787256944437</v>
      </c>
      <c r="T3717" s="9">
        <f t="shared" si="411"/>
        <v>42094.327777777777</v>
      </c>
      <c r="U3717">
        <f t="shared" si="412"/>
        <v>57.540520833339542</v>
      </c>
    </row>
    <row r="3718" spans="1:21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42360.679502314808</v>
      </c>
      <c r="T3718" s="9">
        <f t="shared" si="411"/>
        <v>42390.679502314808</v>
      </c>
      <c r="U3718">
        <f t="shared" si="412"/>
        <v>30</v>
      </c>
    </row>
    <row r="3719" spans="1:21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42102.657974537033</v>
      </c>
      <c r="T3719" s="9">
        <f t="shared" si="411"/>
        <v>42133.657974537033</v>
      </c>
      <c r="U3719">
        <f t="shared" si="412"/>
        <v>31</v>
      </c>
    </row>
    <row r="3720" spans="1:21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42032.507812499993</v>
      </c>
      <c r="T3720" s="9">
        <f t="shared" si="411"/>
        <v>42062.507812499993</v>
      </c>
      <c r="U3720">
        <f t="shared" si="412"/>
        <v>30</v>
      </c>
    </row>
    <row r="3721" spans="1:21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42147.521597222221</v>
      </c>
      <c r="T3721" s="9">
        <f t="shared" si="411"/>
        <v>42177.521597222221</v>
      </c>
      <c r="U3721">
        <f t="shared" si="412"/>
        <v>30</v>
      </c>
    </row>
    <row r="3722" spans="1:21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42165.784791666665</v>
      </c>
      <c r="T3722" s="9">
        <f t="shared" si="411"/>
        <v>42187.784791666665</v>
      </c>
      <c r="U3722">
        <f t="shared" si="412"/>
        <v>22</v>
      </c>
    </row>
    <row r="3723" spans="1:21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41927.727824074071</v>
      </c>
      <c r="T3723" s="9">
        <f t="shared" si="411"/>
        <v>41948.769490740735</v>
      </c>
      <c r="U3723">
        <f t="shared" si="412"/>
        <v>21.041666666664241</v>
      </c>
    </row>
    <row r="3724" spans="1:21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42381.463506944441</v>
      </c>
      <c r="T3724" s="9">
        <f t="shared" si="411"/>
        <v>42411.749305555553</v>
      </c>
      <c r="U3724">
        <f t="shared" si="412"/>
        <v>30.285798611112114</v>
      </c>
    </row>
    <row r="3725" spans="1:21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41943.544699074067</v>
      </c>
      <c r="T3725" s="9">
        <f t="shared" si="411"/>
        <v>41973.586365740739</v>
      </c>
      <c r="U3725">
        <f t="shared" si="412"/>
        <v>30.041666666671517</v>
      </c>
    </row>
    <row r="3726" spans="1:21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42465.283101851848</v>
      </c>
      <c r="T3726" s="9">
        <f t="shared" si="411"/>
        <v>42494.749999999993</v>
      </c>
      <c r="U3726">
        <f t="shared" si="412"/>
        <v>29.466898148144537</v>
      </c>
    </row>
    <row r="3727" spans="1:21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42401.736886574072</v>
      </c>
      <c r="T3727" s="9">
        <f t="shared" si="411"/>
        <v>42418.687499999993</v>
      </c>
      <c r="U3727">
        <f t="shared" si="412"/>
        <v>16.950613425920892</v>
      </c>
    </row>
    <row r="3728" spans="1:21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9">
        <f t="shared" si="410"/>
        <v>42461.932534722218</v>
      </c>
      <c r="T3728" s="9">
        <f t="shared" si="411"/>
        <v>42489.666666666664</v>
      </c>
      <c r="U3728">
        <f t="shared" si="412"/>
        <v>27.734131944445835</v>
      </c>
    </row>
    <row r="3729" spans="1:21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42632.139976851853</v>
      </c>
      <c r="T3729" s="9">
        <f t="shared" si="411"/>
        <v>42662.996527777774</v>
      </c>
      <c r="U3729">
        <f t="shared" si="412"/>
        <v>30.856550925920601</v>
      </c>
    </row>
    <row r="3730" spans="1:21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9">
        <f t="shared" si="410"/>
        <v>42204.962685185186</v>
      </c>
      <c r="T3730" s="9">
        <f t="shared" si="411"/>
        <v>42234.962685185186</v>
      </c>
      <c r="U3730">
        <f t="shared" si="412"/>
        <v>30</v>
      </c>
    </row>
    <row r="3731" spans="1:21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42040.996666666666</v>
      </c>
      <c r="T3731" s="9">
        <f t="shared" si="411"/>
        <v>42085.954999999994</v>
      </c>
      <c r="U3731">
        <f t="shared" si="412"/>
        <v>44.958333333328483</v>
      </c>
    </row>
    <row r="3732" spans="1:21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42203.46943287037</v>
      </c>
      <c r="T3732" s="9">
        <f t="shared" si="411"/>
        <v>42233.46943287037</v>
      </c>
      <c r="U3732">
        <f t="shared" si="412"/>
        <v>30</v>
      </c>
    </row>
    <row r="3733" spans="1:21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41983.544513888883</v>
      </c>
      <c r="T3733" s="9">
        <f t="shared" si="411"/>
        <v>42013.932638888888</v>
      </c>
      <c r="U3733">
        <f t="shared" si="412"/>
        <v>30.388125000004948</v>
      </c>
    </row>
    <row r="3734" spans="1:21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41968.469131944446</v>
      </c>
      <c r="T3734" s="9">
        <f t="shared" si="411"/>
        <v>42028.291666666664</v>
      </c>
      <c r="U3734">
        <f t="shared" si="412"/>
        <v>59.822534722217824</v>
      </c>
    </row>
    <row r="3735" spans="1:21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9">
        <f t="shared" si="410"/>
        <v>42102.816064814811</v>
      </c>
      <c r="T3735" s="9">
        <f t="shared" si="411"/>
        <v>42112.729166666664</v>
      </c>
      <c r="U3735">
        <f t="shared" si="412"/>
        <v>9.9131018518528435</v>
      </c>
    </row>
    <row r="3736" spans="1:21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42089.693240740737</v>
      </c>
      <c r="T3736" s="9">
        <f t="shared" si="411"/>
        <v>42149.693240740737</v>
      </c>
      <c r="U3736">
        <f t="shared" si="412"/>
        <v>60</v>
      </c>
    </row>
    <row r="3737" spans="1:21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42122.484826388885</v>
      </c>
      <c r="T3737" s="9">
        <f t="shared" si="411"/>
        <v>42152.484826388885</v>
      </c>
      <c r="U3737">
        <f t="shared" si="412"/>
        <v>30</v>
      </c>
    </row>
    <row r="3738" spans="1:21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42048.503391203696</v>
      </c>
      <c r="T3738" s="9">
        <f t="shared" si="411"/>
        <v>42086.541666666664</v>
      </c>
      <c r="U3738">
        <f t="shared" si="412"/>
        <v>38.038275462968159</v>
      </c>
    </row>
    <row r="3739" spans="1:21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42297.482673611106</v>
      </c>
      <c r="T3739" s="9">
        <f t="shared" si="411"/>
        <v>42320.082638888889</v>
      </c>
      <c r="U3739">
        <f t="shared" si="412"/>
        <v>22.599965277782758</v>
      </c>
    </row>
    <row r="3740" spans="1:21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41813.730381944442</v>
      </c>
      <c r="T3740" s="9">
        <f t="shared" si="411"/>
        <v>41835.708333333328</v>
      </c>
      <c r="U3740">
        <f t="shared" si="412"/>
        <v>21.97795138888614</v>
      </c>
    </row>
    <row r="3741" spans="1:21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42548.241527777776</v>
      </c>
      <c r="T3741" s="9">
        <f t="shared" si="411"/>
        <v>42568.241527777776</v>
      </c>
      <c r="U3741">
        <f t="shared" si="412"/>
        <v>20</v>
      </c>
    </row>
    <row r="3742" spans="1:21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9">
        <f t="shared" si="410"/>
        <v>41832.881423611107</v>
      </c>
      <c r="T3742" s="9">
        <f t="shared" si="411"/>
        <v>41862.870810185181</v>
      </c>
      <c r="U3742">
        <f t="shared" si="412"/>
        <v>29.98938657407416</v>
      </c>
    </row>
    <row r="3743" spans="1:21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9">
        <f t="shared" si="410"/>
        <v>42325.712384259255</v>
      </c>
      <c r="T3743" s="9">
        <f t="shared" si="411"/>
        <v>42355.712384259255</v>
      </c>
      <c r="U3743">
        <f t="shared" si="412"/>
        <v>30</v>
      </c>
    </row>
    <row r="3744" spans="1:21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41858.006296296291</v>
      </c>
      <c r="T3744" s="9">
        <f t="shared" si="411"/>
        <v>41888.006296296291</v>
      </c>
      <c r="U3744">
        <f t="shared" si="412"/>
        <v>30</v>
      </c>
    </row>
    <row r="3745" spans="1:21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9">
        <f t="shared" si="410"/>
        <v>41793.501898148148</v>
      </c>
      <c r="T3745" s="9">
        <f t="shared" si="411"/>
        <v>41823.501898148148</v>
      </c>
      <c r="U3745">
        <f t="shared" si="412"/>
        <v>30</v>
      </c>
    </row>
    <row r="3746" spans="1:21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9">
        <f t="shared" si="410"/>
        <v>41793.605925925927</v>
      </c>
      <c r="T3746" s="9">
        <f t="shared" si="411"/>
        <v>41824.957638888889</v>
      </c>
      <c r="U3746">
        <f t="shared" si="412"/>
        <v>31.351712962961756</v>
      </c>
    </row>
    <row r="3747" spans="1:21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41831.489606481475</v>
      </c>
      <c r="T3747" s="9">
        <f t="shared" si="411"/>
        <v>41861.489606481475</v>
      </c>
      <c r="U3747">
        <f t="shared" si="412"/>
        <v>30</v>
      </c>
    </row>
    <row r="3748" spans="1:21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42621.18100694444</v>
      </c>
      <c r="T3748" s="9">
        <f t="shared" si="411"/>
        <v>42651.18100694444</v>
      </c>
      <c r="U3748">
        <f t="shared" si="412"/>
        <v>30</v>
      </c>
    </row>
    <row r="3749" spans="1:21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42164.091388888883</v>
      </c>
      <c r="T3749" s="9">
        <f t="shared" si="411"/>
        <v>42190.749305555553</v>
      </c>
      <c r="U3749">
        <f t="shared" si="412"/>
        <v>26.657916666670644</v>
      </c>
    </row>
    <row r="3750" spans="1:21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42395.498101851852</v>
      </c>
      <c r="T3750" s="9">
        <f t="shared" si="411"/>
        <v>42416.040972222218</v>
      </c>
      <c r="U3750">
        <f t="shared" si="412"/>
        <v>20.542870370365563</v>
      </c>
    </row>
    <row r="3751" spans="1:21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42457.918842592589</v>
      </c>
      <c r="T3751" s="9">
        <f t="shared" si="411"/>
        <v>42488.957638888889</v>
      </c>
      <c r="U3751">
        <f t="shared" si="412"/>
        <v>31.038796296299552</v>
      </c>
    </row>
    <row r="3752" spans="1:21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42016.773240740738</v>
      </c>
      <c r="T3752" s="9">
        <f t="shared" si="411"/>
        <v>42045.124305555553</v>
      </c>
      <c r="U3752">
        <f t="shared" si="412"/>
        <v>28.35106481481489</v>
      </c>
    </row>
    <row r="3753" spans="1:21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42402.827233796292</v>
      </c>
      <c r="T3753" s="9">
        <f t="shared" si="411"/>
        <v>42462.785567129627</v>
      </c>
      <c r="U3753">
        <f t="shared" si="412"/>
        <v>59.958333333335759</v>
      </c>
    </row>
    <row r="3754" spans="1:21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42619.594155092585</v>
      </c>
      <c r="T3754" s="9">
        <f t="shared" si="411"/>
        <v>42659.666666666664</v>
      </c>
      <c r="U3754">
        <f t="shared" si="412"/>
        <v>40.072511574078817</v>
      </c>
    </row>
    <row r="3755" spans="1:21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42128.615740740737</v>
      </c>
      <c r="T3755" s="9">
        <f t="shared" si="411"/>
        <v>42157.791666666664</v>
      </c>
      <c r="U3755">
        <f t="shared" si="412"/>
        <v>29.175925925927004</v>
      </c>
    </row>
    <row r="3756" spans="1:21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41808.67288194444</v>
      </c>
      <c r="T3756" s="9">
        <f t="shared" si="411"/>
        <v>41845.999305555553</v>
      </c>
      <c r="U3756">
        <f t="shared" si="412"/>
        <v>37.326423611113569</v>
      </c>
    </row>
    <row r="3757" spans="1:21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42445.658645833326</v>
      </c>
      <c r="T3757" s="9">
        <f t="shared" si="411"/>
        <v>42475.658645833326</v>
      </c>
      <c r="U3757">
        <f t="shared" si="412"/>
        <v>30</v>
      </c>
    </row>
    <row r="3758" spans="1:21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41771.606458333328</v>
      </c>
      <c r="T3758" s="9">
        <f t="shared" si="411"/>
        <v>41801.606458333328</v>
      </c>
      <c r="U3758">
        <f t="shared" si="412"/>
        <v>30</v>
      </c>
    </row>
    <row r="3759" spans="1:21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41954.642534722218</v>
      </c>
      <c r="T3759" s="9">
        <f t="shared" si="411"/>
        <v>41974.642534722218</v>
      </c>
      <c r="U3759">
        <f t="shared" si="412"/>
        <v>20</v>
      </c>
    </row>
    <row r="3760" spans="1:21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41747.263171296298</v>
      </c>
      <c r="T3760" s="9">
        <f t="shared" si="411"/>
        <v>41778</v>
      </c>
      <c r="U3760">
        <f t="shared" si="412"/>
        <v>30.736828703702486</v>
      </c>
    </row>
    <row r="3761" spans="1:21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42181.899918981479</v>
      </c>
      <c r="T3761" s="9">
        <f t="shared" si="411"/>
        <v>42241.899918981479</v>
      </c>
      <c r="U3761">
        <f t="shared" si="412"/>
        <v>60</v>
      </c>
    </row>
    <row r="3762" spans="1:21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41739.316967592589</v>
      </c>
      <c r="T3762" s="9">
        <f t="shared" si="411"/>
        <v>41764.316967592589</v>
      </c>
      <c r="U3762">
        <f t="shared" si="412"/>
        <v>25</v>
      </c>
    </row>
    <row r="3763" spans="1:21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42173.258530092593</v>
      </c>
      <c r="T3763" s="9">
        <f t="shared" si="411"/>
        <v>42226.749999999993</v>
      </c>
      <c r="U3763">
        <f t="shared" si="412"/>
        <v>53.491469907399733</v>
      </c>
    </row>
    <row r="3764" spans="1:21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42193.605196759258</v>
      </c>
      <c r="T3764" s="9">
        <f t="shared" si="411"/>
        <v>42218.605196759258</v>
      </c>
      <c r="U3764">
        <f t="shared" si="412"/>
        <v>25</v>
      </c>
    </row>
    <row r="3765" spans="1:21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42065.541967592588</v>
      </c>
      <c r="T3765" s="9">
        <f t="shared" si="411"/>
        <v>42095.500300925924</v>
      </c>
      <c r="U3765">
        <f t="shared" si="412"/>
        <v>29.958333333335759</v>
      </c>
    </row>
    <row r="3766" spans="1:21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42499.634629629632</v>
      </c>
      <c r="T3766" s="9">
        <f t="shared" si="411"/>
        <v>42518.816666666666</v>
      </c>
      <c r="U3766">
        <f t="shared" si="412"/>
        <v>19.182037037033297</v>
      </c>
    </row>
    <row r="3767" spans="1:21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41820.568078703705</v>
      </c>
      <c r="T3767" s="9">
        <f t="shared" si="411"/>
        <v>41850.568078703705</v>
      </c>
      <c r="U3767">
        <f t="shared" si="412"/>
        <v>30</v>
      </c>
    </row>
    <row r="3768" spans="1:21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41787.958854166667</v>
      </c>
      <c r="T3768" s="9">
        <f t="shared" si="411"/>
        <v>41822.958854166667</v>
      </c>
      <c r="U3768">
        <f t="shared" si="412"/>
        <v>35</v>
      </c>
    </row>
    <row r="3769" spans="1:21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9">
        <f t="shared" si="410"/>
        <v>42049.811307870368</v>
      </c>
      <c r="T3769" s="9">
        <f t="shared" si="411"/>
        <v>42063.999305555553</v>
      </c>
      <c r="U3769">
        <f t="shared" si="412"/>
        <v>14.18799768518511</v>
      </c>
    </row>
    <row r="3770" spans="1:21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41772.519560185181</v>
      </c>
      <c r="T3770" s="9">
        <f t="shared" si="411"/>
        <v>41802.519560185181</v>
      </c>
      <c r="U3770">
        <f t="shared" si="412"/>
        <v>30</v>
      </c>
    </row>
    <row r="3771" spans="1:21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42445.389803240738</v>
      </c>
      <c r="T3771" s="9">
        <f t="shared" si="411"/>
        <v>42475.389803240738</v>
      </c>
      <c r="U3771">
        <f t="shared" si="412"/>
        <v>30</v>
      </c>
    </row>
    <row r="3772" spans="1:21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42138.722337962965</v>
      </c>
      <c r="T3772" s="9">
        <f t="shared" si="411"/>
        <v>42168.722337962965</v>
      </c>
      <c r="U3772">
        <f t="shared" si="412"/>
        <v>30</v>
      </c>
    </row>
    <row r="3773" spans="1:21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42493.64875</v>
      </c>
      <c r="T3773" s="9">
        <f t="shared" si="411"/>
        <v>42507.791666666664</v>
      </c>
      <c r="U3773">
        <f t="shared" si="412"/>
        <v>14.14291666666395</v>
      </c>
    </row>
    <row r="3774" spans="1:21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42682.408634259256</v>
      </c>
      <c r="T3774" s="9">
        <f t="shared" si="411"/>
        <v>42703.041666666664</v>
      </c>
      <c r="U3774">
        <f t="shared" si="412"/>
        <v>20.633032407407882</v>
      </c>
    </row>
    <row r="3775" spans="1:21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42655.796840277777</v>
      </c>
      <c r="T3775" s="9">
        <f t="shared" si="411"/>
        <v>42688.880555555552</v>
      </c>
      <c r="U3775">
        <f t="shared" si="412"/>
        <v>33.0837152777749</v>
      </c>
    </row>
    <row r="3776" spans="1:21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42087.583969907406</v>
      </c>
      <c r="T3776" s="9">
        <f t="shared" si="411"/>
        <v>42103.583969907406</v>
      </c>
      <c r="U3776">
        <f t="shared" si="412"/>
        <v>16</v>
      </c>
    </row>
    <row r="3777" spans="1:21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42075.734293981477</v>
      </c>
      <c r="T3777" s="9">
        <f t="shared" si="411"/>
        <v>42102.958333333336</v>
      </c>
      <c r="U3777">
        <f t="shared" si="412"/>
        <v>27.224039351858664</v>
      </c>
    </row>
    <row r="3778" spans="1:21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41814.159467592588</v>
      </c>
      <c r="T3778" s="9">
        <f t="shared" si="411"/>
        <v>41851.833333333328</v>
      </c>
      <c r="U3778">
        <f t="shared" si="412"/>
        <v>37.673865740740439</v>
      </c>
    </row>
    <row r="3779" spans="1:21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>
        <f t="shared" ref="P3779:P3842" si="414">E3779/L3779</f>
        <v>48.542372881355931</v>
      </c>
      <c r="Q3779" t="str">
        <f t="shared" ref="Q3779:Q3842" si="415">LEFT(N3779,FIND("/",N3779,1)-1)</f>
        <v>theater</v>
      </c>
      <c r="R3779" t="str">
        <f t="shared" ref="R3779:R3842" si="416">RIGHT(N3779,LEN(N3779)-(FIND("/",N3779,1)))</f>
        <v>musical</v>
      </c>
      <c r="S3779" s="9">
        <f t="shared" ref="S3779:S3842" si="417">(J3779/86400)+25569+(-5/24)</f>
        <v>41886.903020833335</v>
      </c>
      <c r="T3779" s="9">
        <f t="shared" ref="T3779:T3842" si="418">(I3779/86400)+25569+(-5/24)</f>
        <v>41908.958333333328</v>
      </c>
      <c r="U3779">
        <f t="shared" ref="U3779:U3842" si="419">T3779-S3779</f>
        <v>22.055312499993306</v>
      </c>
    </row>
    <row r="3780" spans="1:21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41989.610879629625</v>
      </c>
      <c r="T3780" s="9">
        <f t="shared" si="418"/>
        <v>42049.610879629625</v>
      </c>
      <c r="U3780">
        <f t="shared" si="419"/>
        <v>60</v>
      </c>
    </row>
    <row r="3781" spans="1:21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42425.527083333327</v>
      </c>
      <c r="T3781" s="9">
        <f t="shared" si="418"/>
        <v>42455.485416666663</v>
      </c>
      <c r="U3781">
        <f t="shared" si="419"/>
        <v>29.958333333335759</v>
      </c>
    </row>
    <row r="3782" spans="1:21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42166.011400462965</v>
      </c>
      <c r="T3782" s="9">
        <f t="shared" si="418"/>
        <v>42198.629166666666</v>
      </c>
      <c r="U3782">
        <f t="shared" si="419"/>
        <v>32.617766203700739</v>
      </c>
    </row>
    <row r="3783" spans="1:21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41865.674594907403</v>
      </c>
      <c r="T3783" s="9">
        <f t="shared" si="418"/>
        <v>41890.674594907403</v>
      </c>
      <c r="U3783">
        <f t="shared" si="419"/>
        <v>25</v>
      </c>
    </row>
    <row r="3784" spans="1:21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42546.653900462959</v>
      </c>
      <c r="T3784" s="9">
        <f t="shared" si="418"/>
        <v>42575.749999999993</v>
      </c>
      <c r="U3784">
        <f t="shared" si="419"/>
        <v>29.096099537033297</v>
      </c>
    </row>
    <row r="3785" spans="1:21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9">
        <f t="shared" si="417"/>
        <v>42419.931944444441</v>
      </c>
      <c r="T3785" s="9">
        <f t="shared" si="418"/>
        <v>42444.458333333336</v>
      </c>
      <c r="U3785">
        <f t="shared" si="419"/>
        <v>24.526388888894871</v>
      </c>
    </row>
    <row r="3786" spans="1:21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42531.772361111107</v>
      </c>
      <c r="T3786" s="9">
        <f t="shared" si="418"/>
        <v>42561.772361111107</v>
      </c>
      <c r="U3786">
        <f t="shared" si="419"/>
        <v>30</v>
      </c>
    </row>
    <row r="3787" spans="1:21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42548.430196759255</v>
      </c>
      <c r="T3787" s="9">
        <f t="shared" si="418"/>
        <v>42584.210416666661</v>
      </c>
      <c r="U3787">
        <f t="shared" si="419"/>
        <v>35.780219907406718</v>
      </c>
    </row>
    <row r="3788" spans="1:21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42486.829571759255</v>
      </c>
      <c r="T3788" s="9">
        <f t="shared" si="418"/>
        <v>42516.829571759255</v>
      </c>
      <c r="U3788">
        <f t="shared" si="419"/>
        <v>30</v>
      </c>
    </row>
    <row r="3789" spans="1:21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42167.326458333329</v>
      </c>
      <c r="T3789" s="9">
        <f t="shared" si="418"/>
        <v>42195.957638888889</v>
      </c>
      <c r="U3789">
        <f t="shared" si="419"/>
        <v>28.631180555559695</v>
      </c>
    </row>
    <row r="3790" spans="1:21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42333.487488425926</v>
      </c>
      <c r="T3790" s="9">
        <f t="shared" si="418"/>
        <v>42361.470833333333</v>
      </c>
      <c r="U3790">
        <f t="shared" si="419"/>
        <v>27.983344907406718</v>
      </c>
    </row>
    <row r="3791" spans="1:21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42138.590486111112</v>
      </c>
      <c r="T3791" s="9">
        <f t="shared" si="418"/>
        <v>42170.590486111112</v>
      </c>
      <c r="U3791">
        <f t="shared" si="419"/>
        <v>32</v>
      </c>
    </row>
    <row r="3792" spans="1:21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9">
        <f t="shared" si="417"/>
        <v>42666.458599537036</v>
      </c>
      <c r="T3792" s="9">
        <f t="shared" si="418"/>
        <v>42696.5002662037</v>
      </c>
      <c r="U3792">
        <f t="shared" si="419"/>
        <v>30.041666666664241</v>
      </c>
    </row>
    <row r="3793" spans="1:21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9">
        <f t="shared" si="417"/>
        <v>41766.4837037037</v>
      </c>
      <c r="T3793" s="9">
        <f t="shared" si="418"/>
        <v>41826.4837037037</v>
      </c>
      <c r="U3793">
        <f t="shared" si="419"/>
        <v>60</v>
      </c>
    </row>
    <row r="3794" spans="1:21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42170.238680555551</v>
      </c>
      <c r="T3794" s="9">
        <f t="shared" si="418"/>
        <v>42200.238680555551</v>
      </c>
      <c r="U3794">
        <f t="shared" si="419"/>
        <v>30</v>
      </c>
    </row>
    <row r="3795" spans="1:21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41968.73065972222</v>
      </c>
      <c r="T3795" s="9">
        <f t="shared" si="418"/>
        <v>41989.73065972222</v>
      </c>
      <c r="U3795">
        <f t="shared" si="419"/>
        <v>21</v>
      </c>
    </row>
    <row r="3796" spans="1:21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42132.372152777774</v>
      </c>
      <c r="T3796" s="9">
        <f t="shared" si="418"/>
        <v>42162.372152777774</v>
      </c>
      <c r="U3796">
        <f t="shared" si="419"/>
        <v>30</v>
      </c>
    </row>
    <row r="3797" spans="1:21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42201.227893518517</v>
      </c>
      <c r="T3797" s="9">
        <f t="shared" si="418"/>
        <v>42244.729166666664</v>
      </c>
      <c r="U3797">
        <f t="shared" si="419"/>
        <v>43.501273148147448</v>
      </c>
    </row>
    <row r="3798" spans="1:21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42688.821250000001</v>
      </c>
      <c r="T3798" s="9">
        <f t="shared" si="418"/>
        <v>42748.821250000001</v>
      </c>
      <c r="U3798">
        <f t="shared" si="419"/>
        <v>60</v>
      </c>
    </row>
    <row r="3799" spans="1:21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42084.673206018517</v>
      </c>
      <c r="T3799" s="9">
        <f t="shared" si="418"/>
        <v>42114.673206018517</v>
      </c>
      <c r="U3799">
        <f t="shared" si="419"/>
        <v>30</v>
      </c>
    </row>
    <row r="3800" spans="1:21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41831.514444444438</v>
      </c>
      <c r="T3800" s="9">
        <f t="shared" si="418"/>
        <v>41861.514444444438</v>
      </c>
      <c r="U3800">
        <f t="shared" si="419"/>
        <v>30</v>
      </c>
    </row>
    <row r="3801" spans="1:21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42410.722719907404</v>
      </c>
      <c r="T3801" s="9">
        <f t="shared" si="418"/>
        <v>42440.722719907404</v>
      </c>
      <c r="U3801">
        <f t="shared" si="419"/>
        <v>30</v>
      </c>
    </row>
    <row r="3802" spans="1:21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41982.528738425921</v>
      </c>
      <c r="T3802" s="9">
        <f t="shared" si="418"/>
        <v>42014.999305555553</v>
      </c>
      <c r="U3802">
        <f t="shared" si="419"/>
        <v>32.4705671296324</v>
      </c>
    </row>
    <row r="3803" spans="1:21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41975.467777777776</v>
      </c>
      <c r="T3803" s="9">
        <f t="shared" si="418"/>
        <v>42006.467777777776</v>
      </c>
      <c r="U3803">
        <f t="shared" si="419"/>
        <v>31</v>
      </c>
    </row>
    <row r="3804" spans="1:21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9">
        <f t="shared" si="417"/>
        <v>42268.917893518512</v>
      </c>
      <c r="T3804" s="9">
        <f t="shared" si="418"/>
        <v>42298.917893518512</v>
      </c>
      <c r="U3804">
        <f t="shared" si="419"/>
        <v>30</v>
      </c>
    </row>
    <row r="3805" spans="1:21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42403.763518518514</v>
      </c>
      <c r="T3805" s="9">
        <f t="shared" si="418"/>
        <v>42433.763518518514</v>
      </c>
      <c r="U3805">
        <f t="shared" si="419"/>
        <v>30</v>
      </c>
    </row>
    <row r="3806" spans="1:21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9">
        <f t="shared" si="417"/>
        <v>42526.801203703704</v>
      </c>
      <c r="T3806" s="9">
        <f t="shared" si="418"/>
        <v>42582.083333333336</v>
      </c>
      <c r="U3806">
        <f t="shared" si="419"/>
        <v>55.282129629631527</v>
      </c>
    </row>
    <row r="3807" spans="1:21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41849.678703703699</v>
      </c>
      <c r="T3807" s="9">
        <f t="shared" si="418"/>
        <v>41909.678703703699</v>
      </c>
      <c r="U3807">
        <f t="shared" si="419"/>
        <v>60</v>
      </c>
    </row>
    <row r="3808" spans="1:21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41799.050706018512</v>
      </c>
      <c r="T3808" s="9">
        <f t="shared" si="418"/>
        <v>41819.050706018512</v>
      </c>
      <c r="U3808">
        <f t="shared" si="419"/>
        <v>20</v>
      </c>
    </row>
    <row r="3809" spans="1:21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42090.700682870367</v>
      </c>
      <c r="T3809" s="9">
        <f t="shared" si="418"/>
        <v>42097.700682870367</v>
      </c>
      <c r="U3809">
        <f t="shared" si="419"/>
        <v>7</v>
      </c>
    </row>
    <row r="3810" spans="1:21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42059.24559027778</v>
      </c>
      <c r="T3810" s="9">
        <f t="shared" si="418"/>
        <v>42119.203923611109</v>
      </c>
      <c r="U3810">
        <f t="shared" si="419"/>
        <v>59.958333333328483</v>
      </c>
    </row>
    <row r="3811" spans="1:21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41800.318368055552</v>
      </c>
      <c r="T3811" s="9">
        <f t="shared" si="418"/>
        <v>41850.75</v>
      </c>
      <c r="U3811">
        <f t="shared" si="419"/>
        <v>50.431631944447872</v>
      </c>
    </row>
    <row r="3812" spans="1:21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42054.640717592592</v>
      </c>
      <c r="T3812" s="9">
        <f t="shared" si="418"/>
        <v>42084.599050925921</v>
      </c>
      <c r="U3812">
        <f t="shared" si="419"/>
        <v>29.958333333328483</v>
      </c>
    </row>
    <row r="3813" spans="1:21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42487.418668981474</v>
      </c>
      <c r="T3813" s="9">
        <f t="shared" si="418"/>
        <v>42521.249999999993</v>
      </c>
      <c r="U3813">
        <f t="shared" si="419"/>
        <v>33.83133101851854</v>
      </c>
    </row>
    <row r="3814" spans="1:21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42109.542916666665</v>
      </c>
      <c r="T3814" s="9">
        <f t="shared" si="418"/>
        <v>42155.957638888889</v>
      </c>
      <c r="U3814">
        <f t="shared" si="419"/>
        <v>46.414722222223645</v>
      </c>
    </row>
    <row r="3815" spans="1:21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42497.067372685182</v>
      </c>
      <c r="T3815" s="9">
        <f t="shared" si="418"/>
        <v>42535.696527777771</v>
      </c>
      <c r="U3815">
        <f t="shared" si="419"/>
        <v>38.629155092588917</v>
      </c>
    </row>
    <row r="3816" spans="1:21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42058.695740740739</v>
      </c>
      <c r="T3816" s="9">
        <f t="shared" si="418"/>
        <v>42094.957638888889</v>
      </c>
      <c r="U3816">
        <f t="shared" si="419"/>
        <v>36.261898148150067</v>
      </c>
    </row>
    <row r="3817" spans="1:21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42207.051585648143</v>
      </c>
      <c r="T3817" s="9">
        <f t="shared" si="418"/>
        <v>42236.749999999993</v>
      </c>
      <c r="U3817">
        <f t="shared" si="419"/>
        <v>29.698414351849351</v>
      </c>
    </row>
    <row r="3818" spans="1:21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41807.481747685182</v>
      </c>
      <c r="T3818" s="9">
        <f t="shared" si="418"/>
        <v>41837.481747685182</v>
      </c>
      <c r="U3818">
        <f t="shared" si="419"/>
        <v>30</v>
      </c>
    </row>
    <row r="3819" spans="1:21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42284.488611111105</v>
      </c>
      <c r="T3819" s="9">
        <f t="shared" si="418"/>
        <v>42300.957638888889</v>
      </c>
      <c r="U3819">
        <f t="shared" si="419"/>
        <v>16.469027777784504</v>
      </c>
    </row>
    <row r="3820" spans="1:21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42045.634050925924</v>
      </c>
      <c r="T3820" s="9">
        <f t="shared" si="418"/>
        <v>42075.592384259253</v>
      </c>
      <c r="U3820">
        <f t="shared" si="419"/>
        <v>29.958333333328483</v>
      </c>
    </row>
    <row r="3821" spans="1:21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42184.001203703701</v>
      </c>
      <c r="T3821" s="9">
        <f t="shared" si="418"/>
        <v>42202.668055555558</v>
      </c>
      <c r="U3821">
        <f t="shared" si="419"/>
        <v>18.666851851856336</v>
      </c>
    </row>
    <row r="3822" spans="1:21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42160.443483796298</v>
      </c>
      <c r="T3822" s="9">
        <f t="shared" si="418"/>
        <v>42190.443483796298</v>
      </c>
      <c r="U3822">
        <f t="shared" si="419"/>
        <v>30</v>
      </c>
    </row>
    <row r="3823" spans="1:21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9">
        <f t="shared" si="417"/>
        <v>42340.972303240742</v>
      </c>
      <c r="T3823" s="9">
        <f t="shared" si="418"/>
        <v>42372.972303240742</v>
      </c>
      <c r="U3823">
        <f t="shared" si="419"/>
        <v>32</v>
      </c>
    </row>
    <row r="3824" spans="1:21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42329.629826388882</v>
      </c>
      <c r="T3824" s="9">
        <f t="shared" si="418"/>
        <v>42388.749305555553</v>
      </c>
      <c r="U3824">
        <f t="shared" si="419"/>
        <v>59.119479166671226</v>
      </c>
    </row>
    <row r="3825" spans="1:21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42170.701898148145</v>
      </c>
      <c r="T3825" s="9">
        <f t="shared" si="418"/>
        <v>42204.957638888889</v>
      </c>
      <c r="U3825">
        <f t="shared" si="419"/>
        <v>34.255740740743931</v>
      </c>
    </row>
    <row r="3826" spans="1:21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42571.417858796289</v>
      </c>
      <c r="T3826" s="9">
        <f t="shared" si="418"/>
        <v>42583.361805555549</v>
      </c>
      <c r="U3826">
        <f t="shared" si="419"/>
        <v>11.943946759260143</v>
      </c>
    </row>
    <row r="3827" spans="1:21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9">
        <f t="shared" si="417"/>
        <v>42150.861273148148</v>
      </c>
      <c r="T3827" s="9">
        <f t="shared" si="418"/>
        <v>42171.861273148148</v>
      </c>
      <c r="U3827">
        <f t="shared" si="419"/>
        <v>21</v>
      </c>
    </row>
    <row r="3828" spans="1:21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42101.215208333328</v>
      </c>
      <c r="T3828" s="9">
        <f t="shared" si="418"/>
        <v>42131.215208333328</v>
      </c>
      <c r="U3828">
        <f t="shared" si="419"/>
        <v>30</v>
      </c>
    </row>
    <row r="3829" spans="1:21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42034.719918981478</v>
      </c>
      <c r="T3829" s="9">
        <f t="shared" si="418"/>
        <v>42089.791666666664</v>
      </c>
      <c r="U3829">
        <f t="shared" si="419"/>
        <v>55.071747685185983</v>
      </c>
    </row>
    <row r="3830" spans="1:21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41944.319293981483</v>
      </c>
      <c r="T3830" s="9">
        <f t="shared" si="418"/>
        <v>42004.36096064814</v>
      </c>
      <c r="U3830">
        <f t="shared" si="419"/>
        <v>60.041666666656965</v>
      </c>
    </row>
    <row r="3831" spans="1:21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>
        <f t="shared" si="414"/>
        <v>62.625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42593.657071759262</v>
      </c>
      <c r="T3831" s="9">
        <f t="shared" si="418"/>
        <v>42613.657071759262</v>
      </c>
      <c r="U3831">
        <f t="shared" si="419"/>
        <v>20</v>
      </c>
    </row>
    <row r="3832" spans="1:21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42503.532534722217</v>
      </c>
      <c r="T3832" s="9">
        <f t="shared" si="418"/>
        <v>42517.532534722217</v>
      </c>
      <c r="U3832">
        <f t="shared" si="419"/>
        <v>14</v>
      </c>
    </row>
    <row r="3833" spans="1:21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41927.640567129631</v>
      </c>
      <c r="T3833" s="9">
        <f t="shared" si="418"/>
        <v>41948.682233796295</v>
      </c>
      <c r="U3833">
        <f t="shared" si="419"/>
        <v>21.041666666664241</v>
      </c>
    </row>
    <row r="3834" spans="1:21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9">
        <f t="shared" si="417"/>
        <v>42374.906655092585</v>
      </c>
      <c r="T3834" s="9">
        <f t="shared" si="418"/>
        <v>42419.906655092585</v>
      </c>
      <c r="U3834">
        <f t="shared" si="419"/>
        <v>45</v>
      </c>
    </row>
    <row r="3835" spans="1:21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41963.664027777777</v>
      </c>
      <c r="T3835" s="9">
        <f t="shared" si="418"/>
        <v>41974.589583333327</v>
      </c>
      <c r="U3835">
        <f t="shared" si="419"/>
        <v>10.925555555550091</v>
      </c>
    </row>
    <row r="3836" spans="1:21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42143.236886574072</v>
      </c>
      <c r="T3836" s="9">
        <f t="shared" si="418"/>
        <v>42173.236886574072</v>
      </c>
      <c r="U3836">
        <f t="shared" si="419"/>
        <v>30</v>
      </c>
    </row>
    <row r="3837" spans="1:21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42460.733888888884</v>
      </c>
      <c r="T3837" s="9">
        <f t="shared" si="418"/>
        <v>42481.733888888884</v>
      </c>
      <c r="U3837">
        <f t="shared" si="419"/>
        <v>21</v>
      </c>
    </row>
    <row r="3838" spans="1:21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42553.718194444438</v>
      </c>
      <c r="T3838" s="9">
        <f t="shared" si="418"/>
        <v>42584.964583333327</v>
      </c>
      <c r="U3838">
        <f t="shared" si="419"/>
        <v>31.24638888888876</v>
      </c>
    </row>
    <row r="3839" spans="1:21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42152.557384259257</v>
      </c>
      <c r="T3839" s="9">
        <f t="shared" si="418"/>
        <v>42188.557384259257</v>
      </c>
      <c r="U3839">
        <f t="shared" si="419"/>
        <v>36</v>
      </c>
    </row>
    <row r="3840" spans="1:21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42116.502418981479</v>
      </c>
      <c r="T3840" s="9">
        <f t="shared" si="418"/>
        <v>42146.502418981479</v>
      </c>
      <c r="U3840">
        <f t="shared" si="419"/>
        <v>30</v>
      </c>
    </row>
    <row r="3841" spans="1:21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9">
        <f t="shared" si="417"/>
        <v>42154.934305555558</v>
      </c>
      <c r="T3841" s="9">
        <f t="shared" si="418"/>
        <v>42214.934305555558</v>
      </c>
      <c r="U3841">
        <f t="shared" si="419"/>
        <v>60</v>
      </c>
    </row>
    <row r="3842" spans="1:21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42432.493391203701</v>
      </c>
      <c r="T3842" s="9">
        <f t="shared" si="418"/>
        <v>42457.45172453703</v>
      </c>
      <c r="U3842">
        <f t="shared" si="419"/>
        <v>24.958333333328483</v>
      </c>
    </row>
    <row r="3843" spans="1:21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>
        <f t="shared" ref="P3843:P3906" si="421">E3843/L3843</f>
        <v>25.647058823529413</v>
      </c>
      <c r="Q3843" t="str">
        <f t="shared" ref="Q3843:Q3906" si="422">LEFT(N3843,FIND("/",N3843,1)-1)</f>
        <v>theater</v>
      </c>
      <c r="R3843" t="str">
        <f t="shared" ref="R3843:R3906" si="423">RIGHT(N3843,LEN(N3843)-(FIND("/",N3843,1)))</f>
        <v>plays</v>
      </c>
      <c r="S3843" s="9">
        <f t="shared" ref="S3843:S3906" si="424">(J3843/86400)+25569+(-5/24)</f>
        <v>41780.57739583333</v>
      </c>
      <c r="T3843" s="9">
        <f t="shared" ref="T3843:T3906" si="425">(I3843/86400)+25569+(-5/24)</f>
        <v>41840.57739583333</v>
      </c>
      <c r="U3843">
        <f t="shared" ref="U3843:U3906" si="426">T3843-S3843</f>
        <v>60</v>
      </c>
    </row>
    <row r="3844" spans="1:21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41740.285324074073</v>
      </c>
      <c r="T3844" s="9">
        <f t="shared" si="425"/>
        <v>41770.285324074073</v>
      </c>
      <c r="U3844">
        <f t="shared" si="426"/>
        <v>30</v>
      </c>
    </row>
    <row r="3845" spans="1:21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9">
        <f t="shared" si="424"/>
        <v>41765.864166666666</v>
      </c>
      <c r="T3845" s="9">
        <f t="shared" si="425"/>
        <v>41790.864166666666</v>
      </c>
      <c r="U3845">
        <f t="shared" si="426"/>
        <v>25</v>
      </c>
    </row>
    <row r="3846" spans="1:21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41766.408958333333</v>
      </c>
      <c r="T3846" s="9">
        <f t="shared" si="425"/>
        <v>41793.082638888889</v>
      </c>
      <c r="U3846">
        <f t="shared" si="426"/>
        <v>26.67368055555562</v>
      </c>
    </row>
    <row r="3847" spans="1:21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42248.418680555558</v>
      </c>
      <c r="T3847" s="9">
        <f t="shared" si="425"/>
        <v>42278.418680555558</v>
      </c>
      <c r="U3847">
        <f t="shared" si="426"/>
        <v>30</v>
      </c>
    </row>
    <row r="3848" spans="1:21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41885.01321759259</v>
      </c>
      <c r="T3848" s="9">
        <f t="shared" si="425"/>
        <v>41916.082638888889</v>
      </c>
      <c r="U3848">
        <f t="shared" si="426"/>
        <v>31.06942129629897</v>
      </c>
    </row>
    <row r="3849" spans="1:21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42159.016099537032</v>
      </c>
      <c r="T3849" s="9">
        <f t="shared" si="425"/>
        <v>42204.016099537032</v>
      </c>
      <c r="U3849">
        <f t="shared" si="426"/>
        <v>45</v>
      </c>
    </row>
    <row r="3850" spans="1:21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42265.608668981477</v>
      </c>
      <c r="T3850" s="9">
        <f t="shared" si="425"/>
        <v>42295.608668981477</v>
      </c>
      <c r="U3850">
        <f t="shared" si="426"/>
        <v>30</v>
      </c>
    </row>
    <row r="3851" spans="1:21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42136.558842592589</v>
      </c>
      <c r="T3851" s="9">
        <f t="shared" si="425"/>
        <v>42166.558842592589</v>
      </c>
      <c r="U3851">
        <f t="shared" si="426"/>
        <v>30</v>
      </c>
    </row>
    <row r="3852" spans="1:21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41974.916006944441</v>
      </c>
      <c r="T3852" s="9">
        <f t="shared" si="425"/>
        <v>42004.916006944441</v>
      </c>
      <c r="U3852">
        <f t="shared" si="426"/>
        <v>30</v>
      </c>
    </row>
    <row r="3853" spans="1:21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42172.23123842592</v>
      </c>
      <c r="T3853" s="9">
        <f t="shared" si="425"/>
        <v>42202.23123842592</v>
      </c>
      <c r="U3853">
        <f t="shared" si="426"/>
        <v>30</v>
      </c>
    </row>
    <row r="3854" spans="1:21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42064.982361111113</v>
      </c>
      <c r="T3854" s="9">
        <f t="shared" si="425"/>
        <v>42089.940694444442</v>
      </c>
      <c r="U3854">
        <f t="shared" si="426"/>
        <v>24.958333333328483</v>
      </c>
    </row>
    <row r="3855" spans="1:21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41848.631689814814</v>
      </c>
      <c r="T3855" s="9">
        <f t="shared" si="425"/>
        <v>41883.631689814814</v>
      </c>
      <c r="U3855">
        <f t="shared" si="426"/>
        <v>35</v>
      </c>
    </row>
    <row r="3856" spans="1:21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42103.67659722222</v>
      </c>
      <c r="T3856" s="9">
        <f t="shared" si="425"/>
        <v>42133.67659722222</v>
      </c>
      <c r="U3856">
        <f t="shared" si="426"/>
        <v>30</v>
      </c>
    </row>
    <row r="3857" spans="1:21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42059.762395833335</v>
      </c>
      <c r="T3857" s="9">
        <f t="shared" si="425"/>
        <v>42089.720729166664</v>
      </c>
      <c r="U3857">
        <f t="shared" si="426"/>
        <v>29.958333333328483</v>
      </c>
    </row>
    <row r="3858" spans="1:21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42041.534756944442</v>
      </c>
      <c r="T3858" s="9">
        <f t="shared" si="425"/>
        <v>42071.493090277778</v>
      </c>
      <c r="U3858">
        <f t="shared" si="426"/>
        <v>29.958333333335759</v>
      </c>
    </row>
    <row r="3859" spans="1:21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41829.528819444444</v>
      </c>
      <c r="T3859" s="9">
        <f t="shared" si="425"/>
        <v>41852.508333333331</v>
      </c>
      <c r="U3859">
        <f t="shared" si="426"/>
        <v>22.979513888887595</v>
      </c>
    </row>
    <row r="3860" spans="1:21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42128.222731481474</v>
      </c>
      <c r="T3860" s="9">
        <f t="shared" si="425"/>
        <v>42146.666666666664</v>
      </c>
      <c r="U3860">
        <f t="shared" si="426"/>
        <v>18.443935185190639</v>
      </c>
    </row>
    <row r="3861" spans="1:21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41789.685266203705</v>
      </c>
      <c r="T3861" s="9">
        <f t="shared" si="425"/>
        <v>41815.666666666664</v>
      </c>
      <c r="U3861">
        <f t="shared" si="426"/>
        <v>25.981400462958845</v>
      </c>
    </row>
    <row r="3862" spans="1:21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41833.452662037038</v>
      </c>
      <c r="T3862" s="9">
        <f t="shared" si="425"/>
        <v>41863.452662037038</v>
      </c>
      <c r="U3862">
        <f t="shared" si="426"/>
        <v>30</v>
      </c>
    </row>
    <row r="3863" spans="1:21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41914.381678240738</v>
      </c>
      <c r="T3863" s="9">
        <f t="shared" si="425"/>
        <v>41955.699305555558</v>
      </c>
      <c r="U3863">
        <f t="shared" si="426"/>
        <v>41.317627314820129</v>
      </c>
    </row>
    <row r="3864" spans="1:21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42611.052731481475</v>
      </c>
      <c r="T3864" s="9">
        <f t="shared" si="425"/>
        <v>42625.499305555553</v>
      </c>
      <c r="U3864">
        <f t="shared" si="426"/>
        <v>14.446574074077944</v>
      </c>
    </row>
    <row r="3865" spans="1:21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9">
        <f t="shared" si="424"/>
        <v>42253.424826388888</v>
      </c>
      <c r="T3865" s="9">
        <f t="shared" si="425"/>
        <v>42313.466493055552</v>
      </c>
      <c r="U3865">
        <f t="shared" si="426"/>
        <v>60.041666666664241</v>
      </c>
    </row>
    <row r="3866" spans="1:21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42295.683495370373</v>
      </c>
      <c r="T3866" s="9">
        <f t="shared" si="425"/>
        <v>42325.72516203703</v>
      </c>
      <c r="U3866">
        <f t="shared" si="426"/>
        <v>30.041666666656965</v>
      </c>
    </row>
    <row r="3867" spans="1:21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41841.44326388889</v>
      </c>
      <c r="T3867" s="9">
        <f t="shared" si="425"/>
        <v>41881.020833333328</v>
      </c>
      <c r="U3867">
        <f t="shared" si="426"/>
        <v>39.577569444438268</v>
      </c>
    </row>
    <row r="3868" spans="1:21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42402.738668981481</v>
      </c>
      <c r="T3868" s="9">
        <f t="shared" si="425"/>
        <v>42451.936805555553</v>
      </c>
      <c r="U3868">
        <f t="shared" si="426"/>
        <v>49.198136574072123</v>
      </c>
    </row>
    <row r="3869" spans="1:21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42509.605775462966</v>
      </c>
      <c r="T3869" s="9">
        <f t="shared" si="425"/>
        <v>42539.605775462966</v>
      </c>
      <c r="U3869">
        <f t="shared" si="426"/>
        <v>30</v>
      </c>
    </row>
    <row r="3870" spans="1:21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41865.45144675926</v>
      </c>
      <c r="T3870" s="9">
        <f t="shared" si="425"/>
        <v>41890.45144675926</v>
      </c>
      <c r="U3870">
        <f t="shared" si="426"/>
        <v>25</v>
      </c>
    </row>
    <row r="3871" spans="1:21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42047.516111111108</v>
      </c>
      <c r="T3871" s="9">
        <f t="shared" si="425"/>
        <v>42076.924305555549</v>
      </c>
      <c r="U3871">
        <f t="shared" si="426"/>
        <v>29.408194444440596</v>
      </c>
    </row>
    <row r="3872" spans="1:21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41792.963865740741</v>
      </c>
      <c r="T3872" s="9">
        <f t="shared" si="425"/>
        <v>41822.963865740741</v>
      </c>
      <c r="U3872">
        <f t="shared" si="426"/>
        <v>30</v>
      </c>
    </row>
    <row r="3873" spans="1:21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42763.572337962956</v>
      </c>
      <c r="T3873" s="9">
        <f t="shared" si="425"/>
        <v>42823.530671296299</v>
      </c>
      <c r="U3873">
        <f t="shared" si="426"/>
        <v>59.958333333343035</v>
      </c>
    </row>
    <row r="3874" spans="1:21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9">
        <f t="shared" si="424"/>
        <v>42179.9374537037</v>
      </c>
      <c r="T3874" s="9">
        <f t="shared" si="425"/>
        <v>42229.9374537037</v>
      </c>
      <c r="U3874">
        <f t="shared" si="426"/>
        <v>50</v>
      </c>
    </row>
    <row r="3875" spans="1:21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9">
        <f t="shared" si="424"/>
        <v>42255.487673611111</v>
      </c>
      <c r="T3875" s="9">
        <f t="shared" si="425"/>
        <v>42285.487673611111</v>
      </c>
      <c r="U3875">
        <f t="shared" si="426"/>
        <v>30</v>
      </c>
    </row>
    <row r="3876" spans="1:21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9">
        <f t="shared" si="424"/>
        <v>42006.808124999996</v>
      </c>
      <c r="T3876" s="9">
        <f t="shared" si="425"/>
        <v>42027.833333333336</v>
      </c>
      <c r="U3876">
        <f t="shared" si="426"/>
        <v>21.025208333339833</v>
      </c>
    </row>
    <row r="3877" spans="1:21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42615.138483796291</v>
      </c>
      <c r="T3877" s="9">
        <f t="shared" si="425"/>
        <v>42616.208333333336</v>
      </c>
      <c r="U3877">
        <f t="shared" si="426"/>
        <v>1.0698495370452292</v>
      </c>
    </row>
    <row r="3878" spans="1:21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42372.415833333333</v>
      </c>
      <c r="T3878" s="9">
        <f t="shared" si="425"/>
        <v>42402.415833333333</v>
      </c>
      <c r="U3878">
        <f t="shared" si="426"/>
        <v>30</v>
      </c>
    </row>
    <row r="3879" spans="1:21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42682.469351851854</v>
      </c>
      <c r="T3879" s="9">
        <f t="shared" si="425"/>
        <v>42712.469351851854</v>
      </c>
      <c r="U3879">
        <f t="shared" si="426"/>
        <v>30</v>
      </c>
    </row>
    <row r="3880" spans="1:21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42154.610486111109</v>
      </c>
      <c r="T3880" s="9">
        <f t="shared" si="425"/>
        <v>42184.957638888889</v>
      </c>
      <c r="U3880">
        <f t="shared" si="426"/>
        <v>30.347152777780138</v>
      </c>
    </row>
    <row r="3881" spans="1:21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9">
        <f t="shared" si="424"/>
        <v>41999.652731481481</v>
      </c>
      <c r="T3881" s="9">
        <f t="shared" si="425"/>
        <v>42029.652731481481</v>
      </c>
      <c r="U3881">
        <f t="shared" si="426"/>
        <v>30</v>
      </c>
    </row>
    <row r="3882" spans="1:21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41815.606712962959</v>
      </c>
      <c r="T3882" s="9">
        <f t="shared" si="425"/>
        <v>41850.75</v>
      </c>
      <c r="U3882">
        <f t="shared" si="426"/>
        <v>35.143287037040864</v>
      </c>
    </row>
    <row r="3883" spans="1:21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42755.810173611106</v>
      </c>
      <c r="T3883" s="9">
        <f t="shared" si="425"/>
        <v>42785.810173611106</v>
      </c>
      <c r="U3883">
        <f t="shared" si="426"/>
        <v>30</v>
      </c>
    </row>
    <row r="3884" spans="1:21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9">
        <f t="shared" si="424"/>
        <v>42373.77511574074</v>
      </c>
      <c r="T3884" s="9">
        <f t="shared" si="425"/>
        <v>42400.752083333333</v>
      </c>
      <c r="U3884">
        <f t="shared" si="426"/>
        <v>26.9769675925927</v>
      </c>
    </row>
    <row r="3885" spans="1:21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9">
        <f t="shared" si="424"/>
        <v>41854.394317129627</v>
      </c>
      <c r="T3885" s="9">
        <f t="shared" si="425"/>
        <v>41884.394317129627</v>
      </c>
      <c r="U3885">
        <f t="shared" si="426"/>
        <v>30</v>
      </c>
    </row>
    <row r="3886" spans="1:21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9">
        <f t="shared" si="424"/>
        <v>42065.583240740736</v>
      </c>
      <c r="T3886" s="9">
        <f t="shared" si="425"/>
        <v>42090.541574074072</v>
      </c>
      <c r="U3886">
        <f t="shared" si="426"/>
        <v>24.958333333335759</v>
      </c>
    </row>
    <row r="3887" spans="1:21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9">
        <f t="shared" si="424"/>
        <v>42469.742951388886</v>
      </c>
      <c r="T3887" s="9">
        <f t="shared" si="425"/>
        <v>42499.742951388886</v>
      </c>
      <c r="U3887">
        <f t="shared" si="426"/>
        <v>30</v>
      </c>
    </row>
    <row r="3888" spans="1:21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9">
        <f t="shared" si="424"/>
        <v>41954.019699074073</v>
      </c>
      <c r="T3888" s="9">
        <f t="shared" si="425"/>
        <v>41984.019699074073</v>
      </c>
      <c r="U3888">
        <f t="shared" si="426"/>
        <v>30</v>
      </c>
    </row>
    <row r="3889" spans="1:21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42079.649641203701</v>
      </c>
      <c r="T3889" s="9">
        <f t="shared" si="425"/>
        <v>42125.708333333336</v>
      </c>
      <c r="U3889">
        <f t="shared" si="426"/>
        <v>46.058692129634437</v>
      </c>
    </row>
    <row r="3890" spans="1:21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42762.337476851848</v>
      </c>
      <c r="T3890" s="9">
        <f t="shared" si="425"/>
        <v>42792.337476851848</v>
      </c>
      <c r="U3890">
        <f t="shared" si="426"/>
        <v>30</v>
      </c>
    </row>
    <row r="3891" spans="1:21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9">
        <f t="shared" si="424"/>
        <v>41976.796643518515</v>
      </c>
      <c r="T3891" s="9">
        <f t="shared" si="425"/>
        <v>42008.768055555549</v>
      </c>
      <c r="U3891">
        <f t="shared" si="426"/>
        <v>31.971412037033588</v>
      </c>
    </row>
    <row r="3892" spans="1:21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42171.55027777778</v>
      </c>
      <c r="T3892" s="9">
        <f t="shared" si="425"/>
        <v>42231.55027777778</v>
      </c>
      <c r="U3892">
        <f t="shared" si="426"/>
        <v>60</v>
      </c>
    </row>
    <row r="3893" spans="1:21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9">
        <f t="shared" si="424"/>
        <v>42055.924120370364</v>
      </c>
      <c r="T3893" s="9">
        <f t="shared" si="425"/>
        <v>42085.999305555553</v>
      </c>
      <c r="U3893">
        <f t="shared" si="426"/>
        <v>30.075185185189184</v>
      </c>
    </row>
    <row r="3894" spans="1:21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9">
        <f t="shared" si="424"/>
        <v>41867.443946759253</v>
      </c>
      <c r="T3894" s="9">
        <f t="shared" si="425"/>
        <v>41875.083333333328</v>
      </c>
      <c r="U3894">
        <f t="shared" si="426"/>
        <v>7.6393865740756155</v>
      </c>
    </row>
    <row r="3895" spans="1:21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41779.449537037035</v>
      </c>
      <c r="T3895" s="9">
        <f t="shared" si="425"/>
        <v>41821.041666666664</v>
      </c>
      <c r="U3895">
        <f t="shared" si="426"/>
        <v>41.592129629629198</v>
      </c>
    </row>
    <row r="3896" spans="1:21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42679.750138888885</v>
      </c>
      <c r="T3896" s="9">
        <f t="shared" si="425"/>
        <v>42709.999305555553</v>
      </c>
      <c r="U3896">
        <f t="shared" si="426"/>
        <v>30.249166666668316</v>
      </c>
    </row>
    <row r="3897" spans="1:21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42032.041875000003</v>
      </c>
      <c r="T3897" s="9">
        <f t="shared" si="425"/>
        <v>42063.041875000003</v>
      </c>
      <c r="U3897">
        <f t="shared" si="426"/>
        <v>31</v>
      </c>
    </row>
    <row r="3898" spans="1:21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41792.983541666668</v>
      </c>
      <c r="T3898" s="9">
        <f t="shared" si="425"/>
        <v>41806.983541666668</v>
      </c>
      <c r="U3898">
        <f t="shared" si="426"/>
        <v>14</v>
      </c>
    </row>
    <row r="3899" spans="1:21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41982.665312499994</v>
      </c>
      <c r="T3899" s="9">
        <f t="shared" si="425"/>
        <v>42012.665312499994</v>
      </c>
      <c r="U3899">
        <f t="shared" si="426"/>
        <v>30</v>
      </c>
    </row>
    <row r="3900" spans="1:21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>
        <f t="shared" si="421"/>
        <v>50.875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42193.273958333331</v>
      </c>
      <c r="T3900" s="9">
        <f t="shared" si="425"/>
        <v>42233.458333333336</v>
      </c>
      <c r="U3900">
        <f t="shared" si="426"/>
        <v>40.184375000004366</v>
      </c>
    </row>
    <row r="3901" spans="1:21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41843.566678240742</v>
      </c>
      <c r="T3901" s="9">
        <f t="shared" si="425"/>
        <v>41863.566678240742</v>
      </c>
      <c r="U3901">
        <f t="shared" si="426"/>
        <v>20</v>
      </c>
    </row>
    <row r="3902" spans="1:21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42135.884155092594</v>
      </c>
      <c r="T3902" s="9">
        <f t="shared" si="425"/>
        <v>42165.884155092594</v>
      </c>
      <c r="U3902">
        <f t="shared" si="426"/>
        <v>30</v>
      </c>
    </row>
    <row r="3903" spans="1:21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42317.618043981478</v>
      </c>
      <c r="T3903" s="9">
        <f t="shared" si="425"/>
        <v>42357.618043981478</v>
      </c>
      <c r="U3903">
        <f t="shared" si="426"/>
        <v>40</v>
      </c>
    </row>
    <row r="3904" spans="1:21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42663.259745370371</v>
      </c>
      <c r="T3904" s="9">
        <f t="shared" si="425"/>
        <v>42688.301412037035</v>
      </c>
      <c r="U3904">
        <f t="shared" si="426"/>
        <v>25.041666666664241</v>
      </c>
    </row>
    <row r="3905" spans="1:21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9">
        <f t="shared" si="424"/>
        <v>42185.802835648145</v>
      </c>
      <c r="T3905" s="9">
        <f t="shared" si="425"/>
        <v>42230.609722222223</v>
      </c>
      <c r="U3905">
        <f t="shared" si="426"/>
        <v>44.806886574078817</v>
      </c>
    </row>
    <row r="3906" spans="1:21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42095.020833333336</v>
      </c>
      <c r="T3906" s="9">
        <f t="shared" si="425"/>
        <v>42109.00277777778</v>
      </c>
      <c r="U3906">
        <f t="shared" si="426"/>
        <v>13.981944444443798</v>
      </c>
    </row>
    <row r="3907" spans="1:21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>
        <f t="shared" ref="P3907:P3970" si="428">E3907/L3907</f>
        <v>24.714285714285715</v>
      </c>
      <c r="Q3907" t="str">
        <f t="shared" ref="Q3907:Q3970" si="429">LEFT(N3907,FIND("/",N3907,1)-1)</f>
        <v>theater</v>
      </c>
      <c r="R3907" t="str">
        <f t="shared" ref="R3907:R3970" si="430">RIGHT(N3907,LEN(N3907)-(FIND("/",N3907,1)))</f>
        <v>plays</v>
      </c>
      <c r="S3907" s="9">
        <f t="shared" ref="S3907:S3970" si="431">(J3907/86400)+25569+(-5/24)</f>
        <v>42124.415543981479</v>
      </c>
      <c r="T3907" s="9">
        <f t="shared" ref="T3907:T3970" si="432">(I3907/86400)+25569+(-5/24)</f>
        <v>42166.749999999993</v>
      </c>
      <c r="U3907">
        <f t="shared" ref="U3907:U3970" si="433">T3907-S3907</f>
        <v>42.334456018514175</v>
      </c>
    </row>
    <row r="3908" spans="1:21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42143.709409722222</v>
      </c>
      <c r="T3908" s="9">
        <f t="shared" si="432"/>
        <v>42181.350694444445</v>
      </c>
      <c r="U3908">
        <f t="shared" si="433"/>
        <v>37.641284722223645</v>
      </c>
    </row>
    <row r="3909" spans="1:21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41906.611180555556</v>
      </c>
      <c r="T3909" s="9">
        <f t="shared" si="432"/>
        <v>41938.630555555552</v>
      </c>
      <c r="U3909">
        <f t="shared" si="433"/>
        <v>32.019374999996217</v>
      </c>
    </row>
    <row r="3910" spans="1:21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41833.927037037036</v>
      </c>
      <c r="T3910" s="9">
        <f t="shared" si="432"/>
        <v>41848.927037037036</v>
      </c>
      <c r="U3910">
        <f t="shared" si="433"/>
        <v>15</v>
      </c>
    </row>
    <row r="3911" spans="1:21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41863.150949074072</v>
      </c>
      <c r="T3911" s="9">
        <f t="shared" si="432"/>
        <v>41893.150949074072</v>
      </c>
      <c r="U3911">
        <f t="shared" si="433"/>
        <v>30</v>
      </c>
    </row>
    <row r="3912" spans="1:21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42224.548576388886</v>
      </c>
      <c r="T3912" s="9">
        <f t="shared" si="432"/>
        <v>42254.548576388886</v>
      </c>
      <c r="U3912">
        <f t="shared" si="433"/>
        <v>30</v>
      </c>
    </row>
    <row r="3913" spans="1:21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41939.603900462964</v>
      </c>
      <c r="T3913" s="9">
        <f t="shared" si="432"/>
        <v>41969.645567129628</v>
      </c>
      <c r="U3913">
        <f t="shared" si="433"/>
        <v>30.041666666664241</v>
      </c>
    </row>
    <row r="3914" spans="1:21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42059.061689814807</v>
      </c>
      <c r="T3914" s="9">
        <f t="shared" si="432"/>
        <v>42118.982638888883</v>
      </c>
      <c r="U3914">
        <f t="shared" si="433"/>
        <v>59.920949074075907</v>
      </c>
    </row>
    <row r="3915" spans="1:21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42308.002881944441</v>
      </c>
      <c r="T3915" s="9">
        <f t="shared" si="432"/>
        <v>42338.044548611106</v>
      </c>
      <c r="U3915">
        <f t="shared" si="433"/>
        <v>30.041666666664241</v>
      </c>
    </row>
    <row r="3916" spans="1:21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42114.610601851855</v>
      </c>
      <c r="T3916" s="9">
        <f t="shared" si="432"/>
        <v>42134.749305555553</v>
      </c>
      <c r="U3916">
        <f t="shared" si="433"/>
        <v>20.138703703698411</v>
      </c>
    </row>
    <row r="3917" spans="1:21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42492.776724537034</v>
      </c>
      <c r="T3917" s="9">
        <f t="shared" si="432"/>
        <v>42522.776724537034</v>
      </c>
      <c r="U3917">
        <f t="shared" si="433"/>
        <v>30</v>
      </c>
    </row>
    <row r="3918" spans="1:21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9">
        <f t="shared" si="431"/>
        <v>42494.263333333329</v>
      </c>
      <c r="T3918" s="9">
        <f t="shared" si="432"/>
        <v>42524.263333333329</v>
      </c>
      <c r="U3918">
        <f t="shared" si="433"/>
        <v>30</v>
      </c>
    </row>
    <row r="3919" spans="1:21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41863.318993055553</v>
      </c>
      <c r="T3919" s="9">
        <f t="shared" si="432"/>
        <v>41893.318993055553</v>
      </c>
      <c r="U3919">
        <f t="shared" si="433"/>
        <v>30</v>
      </c>
    </row>
    <row r="3920" spans="1:21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41843.456284722219</v>
      </c>
      <c r="T3920" s="9">
        <f t="shared" si="432"/>
        <v>41855.458333333328</v>
      </c>
      <c r="U3920">
        <f t="shared" si="433"/>
        <v>12.002048611109785</v>
      </c>
    </row>
    <row r="3921" spans="1:21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42358.476539351854</v>
      </c>
      <c r="T3921" s="9">
        <f t="shared" si="432"/>
        <v>42386.791666666664</v>
      </c>
      <c r="U3921">
        <f t="shared" si="433"/>
        <v>28.315127314810525</v>
      </c>
    </row>
    <row r="3922" spans="1:21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42657.178935185184</v>
      </c>
      <c r="T3922" s="9">
        <f t="shared" si="432"/>
        <v>42687.220601851848</v>
      </c>
      <c r="U3922">
        <f t="shared" si="433"/>
        <v>30.041666666664241</v>
      </c>
    </row>
    <row r="3923" spans="1:21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9">
        <f t="shared" si="431"/>
        <v>41926.333969907406</v>
      </c>
      <c r="T3923" s="9">
        <f t="shared" si="432"/>
        <v>41938.541666666664</v>
      </c>
      <c r="U3923">
        <f t="shared" si="433"/>
        <v>12.207696759258397</v>
      </c>
    </row>
    <row r="3924" spans="1:21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42020.560300925928</v>
      </c>
      <c r="T3924" s="9">
        <f t="shared" si="432"/>
        <v>42065.749999999993</v>
      </c>
      <c r="U3924">
        <f t="shared" si="433"/>
        <v>45.189699074064265</v>
      </c>
    </row>
    <row r="3925" spans="1:21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42075.771655092591</v>
      </c>
      <c r="T3925" s="9">
        <f t="shared" si="432"/>
        <v>42103.771655092591</v>
      </c>
      <c r="U3925">
        <f t="shared" si="433"/>
        <v>28</v>
      </c>
    </row>
    <row r="3926" spans="1:21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41786.751412037032</v>
      </c>
      <c r="T3926" s="9">
        <f t="shared" si="432"/>
        <v>41816.751412037032</v>
      </c>
      <c r="U3926">
        <f t="shared" si="433"/>
        <v>30</v>
      </c>
    </row>
    <row r="3927" spans="1:21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41820.662488425922</v>
      </c>
      <c r="T3927" s="9">
        <f t="shared" si="432"/>
        <v>41850.662488425922</v>
      </c>
      <c r="U3927">
        <f t="shared" si="433"/>
        <v>30</v>
      </c>
    </row>
    <row r="3928" spans="1:21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41969.876712962963</v>
      </c>
      <c r="T3928" s="9">
        <f t="shared" si="432"/>
        <v>41999.876712962963</v>
      </c>
      <c r="U3928">
        <f t="shared" si="433"/>
        <v>30</v>
      </c>
    </row>
    <row r="3929" spans="1:21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41830.059074074074</v>
      </c>
      <c r="T3929" s="9">
        <f t="shared" si="432"/>
        <v>41860.059074074074</v>
      </c>
      <c r="U3929">
        <f t="shared" si="433"/>
        <v>30</v>
      </c>
    </row>
    <row r="3930" spans="1:21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42265.474849537037</v>
      </c>
      <c r="T3930" s="9">
        <f t="shared" si="432"/>
        <v>42292.999305555553</v>
      </c>
      <c r="U3930">
        <f t="shared" si="433"/>
        <v>27.524456018516503</v>
      </c>
    </row>
    <row r="3931" spans="1:21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42601.618807870364</v>
      </c>
      <c r="T3931" s="9">
        <f t="shared" si="432"/>
        <v>42631.618807870364</v>
      </c>
      <c r="U3931">
        <f t="shared" si="433"/>
        <v>30</v>
      </c>
    </row>
    <row r="3932" spans="1:21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9">
        <f t="shared" si="431"/>
        <v>42433.13041666666</v>
      </c>
      <c r="T3932" s="9">
        <f t="shared" si="432"/>
        <v>42461.041666666664</v>
      </c>
      <c r="U3932">
        <f t="shared" si="433"/>
        <v>27.911250000004657</v>
      </c>
    </row>
    <row r="3933" spans="1:21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9">
        <f t="shared" si="431"/>
        <v>42227.943368055552</v>
      </c>
      <c r="T3933" s="9">
        <f t="shared" si="432"/>
        <v>42252.943368055552</v>
      </c>
      <c r="U3933">
        <f t="shared" si="433"/>
        <v>25</v>
      </c>
    </row>
    <row r="3934" spans="1:21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42414.960231481477</v>
      </c>
      <c r="T3934" s="9">
        <f t="shared" si="432"/>
        <v>42444.918564814812</v>
      </c>
      <c r="U3934">
        <f t="shared" si="433"/>
        <v>29.958333333335759</v>
      </c>
    </row>
    <row r="3935" spans="1:21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42538.759976851848</v>
      </c>
      <c r="T3935" s="9">
        <f t="shared" si="432"/>
        <v>42567.821527777771</v>
      </c>
      <c r="U3935">
        <f t="shared" si="433"/>
        <v>29.061550925922347</v>
      </c>
    </row>
    <row r="3936" spans="1:21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42233.463414351849</v>
      </c>
      <c r="T3936" s="9">
        <f t="shared" si="432"/>
        <v>42278.333333333336</v>
      </c>
      <c r="U3936">
        <f t="shared" si="433"/>
        <v>44.86991898148699</v>
      </c>
    </row>
    <row r="3937" spans="1:21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42221.448449074072</v>
      </c>
      <c r="T3937" s="9">
        <f t="shared" si="432"/>
        <v>42281.448449074072</v>
      </c>
      <c r="U3937">
        <f t="shared" si="433"/>
        <v>60</v>
      </c>
    </row>
    <row r="3938" spans="1:21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9">
        <f t="shared" si="431"/>
        <v>42675.054629629631</v>
      </c>
      <c r="T3938" s="9">
        <f t="shared" si="432"/>
        <v>42705.096296296295</v>
      </c>
      <c r="U3938">
        <f t="shared" si="433"/>
        <v>30.041666666664241</v>
      </c>
    </row>
    <row r="3939" spans="1:21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42534.423148148147</v>
      </c>
      <c r="T3939" s="9">
        <f t="shared" si="432"/>
        <v>42562.423148148147</v>
      </c>
      <c r="U3939">
        <f t="shared" si="433"/>
        <v>28</v>
      </c>
    </row>
    <row r="3940" spans="1:21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42151.697384259256</v>
      </c>
      <c r="T3940" s="9">
        <f t="shared" si="432"/>
        <v>42182.697384259256</v>
      </c>
      <c r="U3940">
        <f t="shared" si="433"/>
        <v>31</v>
      </c>
    </row>
    <row r="3941" spans="1:21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41915.191886574074</v>
      </c>
      <c r="T3941" s="9">
        <f t="shared" si="432"/>
        <v>41918.979166666664</v>
      </c>
      <c r="U3941">
        <f t="shared" si="433"/>
        <v>3.7872800925906631</v>
      </c>
    </row>
    <row r="3942" spans="1:21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41961.284155092588</v>
      </c>
      <c r="T3942" s="9">
        <f t="shared" si="432"/>
        <v>42006.284155092588</v>
      </c>
      <c r="U3942">
        <f t="shared" si="433"/>
        <v>45</v>
      </c>
    </row>
    <row r="3943" spans="1:21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41940.378900462958</v>
      </c>
      <c r="T3943" s="9">
        <f t="shared" si="432"/>
        <v>41967.833333333336</v>
      </c>
      <c r="U3943">
        <f t="shared" si="433"/>
        <v>27.454432870377786</v>
      </c>
    </row>
    <row r="3944" spans="1:21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9">
        <f t="shared" si="431"/>
        <v>42111.695763888885</v>
      </c>
      <c r="T3944" s="9">
        <f t="shared" si="432"/>
        <v>42171.695763888885</v>
      </c>
      <c r="U3944">
        <f t="shared" si="433"/>
        <v>60</v>
      </c>
    </row>
    <row r="3945" spans="1:21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42279.570231481477</v>
      </c>
      <c r="T3945" s="9">
        <f t="shared" si="432"/>
        <v>42310.493055555555</v>
      </c>
      <c r="U3945">
        <f t="shared" si="433"/>
        <v>30.922824074077653</v>
      </c>
    </row>
    <row r="3946" spans="1:21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9">
        <f t="shared" si="431"/>
        <v>42213.454571759255</v>
      </c>
      <c r="T3946" s="9">
        <f t="shared" si="432"/>
        <v>42243.454571759255</v>
      </c>
      <c r="U3946">
        <f t="shared" si="433"/>
        <v>30</v>
      </c>
    </row>
    <row r="3947" spans="1:21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42109.593379629623</v>
      </c>
      <c r="T3947" s="9">
        <f t="shared" si="432"/>
        <v>42139.593379629623</v>
      </c>
      <c r="U3947">
        <f t="shared" si="433"/>
        <v>30</v>
      </c>
    </row>
    <row r="3948" spans="1:21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42031.625254629624</v>
      </c>
      <c r="T3948" s="9">
        <f t="shared" si="432"/>
        <v>42063.124999999993</v>
      </c>
      <c r="U3948">
        <f t="shared" si="433"/>
        <v>31.499745370369055</v>
      </c>
    </row>
    <row r="3949" spans="1:21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42614.934537037036</v>
      </c>
      <c r="T3949" s="9">
        <f t="shared" si="432"/>
        <v>42644.934537037036</v>
      </c>
      <c r="U3949">
        <f t="shared" si="433"/>
        <v>30</v>
      </c>
    </row>
    <row r="3950" spans="1:21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9">
        <f t="shared" si="431"/>
        <v>41829.117164351854</v>
      </c>
      <c r="T3950" s="9">
        <f t="shared" si="432"/>
        <v>41889.117164351854</v>
      </c>
      <c r="U3950">
        <f t="shared" si="433"/>
        <v>60</v>
      </c>
    </row>
    <row r="3951" spans="1:21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9">
        <f t="shared" si="431"/>
        <v>42015.912280092591</v>
      </c>
      <c r="T3951" s="9">
        <f t="shared" si="432"/>
        <v>42045.912280092591</v>
      </c>
      <c r="U3951">
        <f t="shared" si="433"/>
        <v>30</v>
      </c>
    </row>
    <row r="3952" spans="1:21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42439.493981481479</v>
      </c>
      <c r="T3952" s="9">
        <f t="shared" si="432"/>
        <v>42468.565972222219</v>
      </c>
      <c r="U3952">
        <f t="shared" si="433"/>
        <v>29.071990740740148</v>
      </c>
    </row>
    <row r="3953" spans="1:21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42433.617384259262</v>
      </c>
      <c r="T3953" s="9">
        <f t="shared" si="432"/>
        <v>42493.57571759259</v>
      </c>
      <c r="U3953">
        <f t="shared" si="433"/>
        <v>59.958333333328483</v>
      </c>
    </row>
    <row r="3954" spans="1:21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42243.582060185181</v>
      </c>
      <c r="T3954" s="9">
        <f t="shared" si="432"/>
        <v>42303.582060185181</v>
      </c>
      <c r="U3954">
        <f t="shared" si="433"/>
        <v>60</v>
      </c>
    </row>
    <row r="3955" spans="1:21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9">
        <f t="shared" si="431"/>
        <v>42549.840115740742</v>
      </c>
      <c r="T3955" s="9">
        <f t="shared" si="432"/>
        <v>42580.770138888889</v>
      </c>
      <c r="U3955">
        <f t="shared" si="433"/>
        <v>30.930023148146574</v>
      </c>
    </row>
    <row r="3956" spans="1:21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9">
        <f t="shared" si="431"/>
        <v>41774.442870370367</v>
      </c>
      <c r="T3956" s="9">
        <f t="shared" si="432"/>
        <v>41834.442870370367</v>
      </c>
      <c r="U3956">
        <f t="shared" si="433"/>
        <v>60</v>
      </c>
    </row>
    <row r="3957" spans="1:21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42306.640520833331</v>
      </c>
      <c r="T3957" s="9">
        <f t="shared" si="432"/>
        <v>42336.682187499995</v>
      </c>
      <c r="U3957">
        <f t="shared" si="433"/>
        <v>30.041666666664241</v>
      </c>
    </row>
    <row r="3958" spans="1:21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9">
        <f t="shared" si="431"/>
        <v>42457.723692129628</v>
      </c>
      <c r="T3958" s="9">
        <f t="shared" si="432"/>
        <v>42484.805555555555</v>
      </c>
      <c r="U3958">
        <f t="shared" si="433"/>
        <v>27.081863425926713</v>
      </c>
    </row>
    <row r="3959" spans="1:21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42513.76798611111</v>
      </c>
      <c r="T3959" s="9">
        <f t="shared" si="432"/>
        <v>42559.76798611111</v>
      </c>
      <c r="U3959">
        <f t="shared" si="433"/>
        <v>46</v>
      </c>
    </row>
    <row r="3960" spans="1:21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41816.742037037031</v>
      </c>
      <c r="T3960" s="9">
        <f t="shared" si="432"/>
        <v>41853.375</v>
      </c>
      <c r="U3960">
        <f t="shared" si="433"/>
        <v>36.632962962969032</v>
      </c>
    </row>
    <row r="3961" spans="1:21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41880.580509259256</v>
      </c>
      <c r="T3961" s="9">
        <f t="shared" si="432"/>
        <v>41910.580509259256</v>
      </c>
      <c r="U3961">
        <f t="shared" si="433"/>
        <v>30</v>
      </c>
    </row>
    <row r="3962" spans="1:21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42342.63722222222</v>
      </c>
      <c r="T3962" s="9">
        <f t="shared" si="432"/>
        <v>42372.63722222222</v>
      </c>
      <c r="U3962">
        <f t="shared" si="433"/>
        <v>30</v>
      </c>
    </row>
    <row r="3963" spans="1:21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41745.682986111111</v>
      </c>
      <c r="T3963" s="9">
        <f t="shared" si="432"/>
        <v>41767.682986111111</v>
      </c>
      <c r="U3963">
        <f t="shared" si="433"/>
        <v>22</v>
      </c>
    </row>
    <row r="3964" spans="1:21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42311.413124999999</v>
      </c>
      <c r="T3964" s="9">
        <f t="shared" si="432"/>
        <v>42336.413124999999</v>
      </c>
      <c r="U3964">
        <f t="shared" si="433"/>
        <v>25</v>
      </c>
    </row>
    <row r="3965" spans="1:21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9">
        <f t="shared" si="431"/>
        <v>42295.945798611108</v>
      </c>
      <c r="T3965" s="9">
        <f t="shared" si="432"/>
        <v>42325.987465277773</v>
      </c>
      <c r="U3965">
        <f t="shared" si="433"/>
        <v>30.041666666664241</v>
      </c>
    </row>
    <row r="3966" spans="1:21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42053.513726851852</v>
      </c>
      <c r="T3966" s="9">
        <f t="shared" si="432"/>
        <v>42113.47206018518</v>
      </c>
      <c r="U3966">
        <f t="shared" si="433"/>
        <v>59.958333333328483</v>
      </c>
    </row>
    <row r="3967" spans="1:21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42414.027546296296</v>
      </c>
      <c r="T3967" s="9">
        <f t="shared" si="432"/>
        <v>42473.985879629625</v>
      </c>
      <c r="U3967">
        <f t="shared" si="433"/>
        <v>59.958333333328483</v>
      </c>
    </row>
    <row r="3968" spans="1:21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41801.503217592588</v>
      </c>
      <c r="T3968" s="9">
        <f t="shared" si="432"/>
        <v>41843.915972222218</v>
      </c>
      <c r="U3968">
        <f t="shared" si="433"/>
        <v>42.41275462962949</v>
      </c>
    </row>
    <row r="3969" spans="1:21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42770.082256944443</v>
      </c>
      <c r="T3969" s="9">
        <f t="shared" si="432"/>
        <v>42800.082256944443</v>
      </c>
      <c r="U3969">
        <f t="shared" si="433"/>
        <v>30</v>
      </c>
    </row>
    <row r="3970" spans="1:21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42452.60732638889</v>
      </c>
      <c r="T3970" s="9">
        <f t="shared" si="432"/>
        <v>42512.60732638889</v>
      </c>
      <c r="U3970">
        <f t="shared" si="433"/>
        <v>60</v>
      </c>
    </row>
    <row r="3971" spans="1:21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>
        <f t="shared" ref="P3971:P4034" si="435">E3971/L3971</f>
        <v>35.166666666666664</v>
      </c>
      <c r="Q3971" t="str">
        <f t="shared" ref="Q3971:Q4034" si="436">LEFT(N3971,FIND("/",N3971,1)-1)</f>
        <v>theater</v>
      </c>
      <c r="R3971" t="str">
        <f t="shared" ref="R3971:R4034" si="437">RIGHT(N3971,LEN(N3971)-(FIND("/",N3971,1)))</f>
        <v>plays</v>
      </c>
      <c r="S3971" s="9">
        <f t="shared" ref="S3971:S4034" si="438">(J3971/86400)+25569+(-5/24)</f>
        <v>42601.646365740737</v>
      </c>
      <c r="T3971" s="9">
        <f t="shared" ref="T3971:T4034" si="439">(I3971/86400)+25569+(-5/24)</f>
        <v>42610.954861111109</v>
      </c>
      <c r="U3971">
        <f t="shared" ref="U3971:U4034" si="440">T3971-S3971</f>
        <v>9.3084953703728388</v>
      </c>
    </row>
    <row r="3972" spans="1:21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42447.655219907407</v>
      </c>
      <c r="T3972" s="9">
        <f t="shared" si="439"/>
        <v>42477.655219907407</v>
      </c>
      <c r="U3972">
        <f t="shared" si="440"/>
        <v>30</v>
      </c>
    </row>
    <row r="3973" spans="1:21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41811.327847222223</v>
      </c>
      <c r="T3973" s="9">
        <f t="shared" si="439"/>
        <v>41841.327847222223</v>
      </c>
      <c r="U3973">
        <f t="shared" si="440"/>
        <v>30</v>
      </c>
    </row>
    <row r="3974" spans="1:21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>
        <f t="shared" si="435"/>
        <v>26.375</v>
      </c>
      <c r="Q3974" t="str">
        <f t="shared" si="436"/>
        <v>theater</v>
      </c>
      <c r="R3974" t="str">
        <f t="shared" si="437"/>
        <v>plays</v>
      </c>
      <c r="S3974" s="9">
        <f t="shared" si="438"/>
        <v>41980.859189814808</v>
      </c>
      <c r="T3974" s="9">
        <f t="shared" si="439"/>
        <v>42040.859189814808</v>
      </c>
      <c r="U3974">
        <f t="shared" si="440"/>
        <v>60</v>
      </c>
    </row>
    <row r="3975" spans="1:21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42469.475810185184</v>
      </c>
      <c r="T3975" s="9">
        <f t="shared" si="439"/>
        <v>42498.958333333336</v>
      </c>
      <c r="U3975">
        <f t="shared" si="440"/>
        <v>29.482523148151813</v>
      </c>
    </row>
    <row r="3976" spans="1:21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42493.338518518511</v>
      </c>
      <c r="T3976" s="9">
        <f t="shared" si="439"/>
        <v>42523.338518518511</v>
      </c>
      <c r="U3976">
        <f t="shared" si="440"/>
        <v>30</v>
      </c>
    </row>
    <row r="3977" spans="1:21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9">
        <f t="shared" si="438"/>
        <v>42534.658541666664</v>
      </c>
      <c r="T3977" s="9">
        <f t="shared" si="439"/>
        <v>42564.658541666664</v>
      </c>
      <c r="U3977">
        <f t="shared" si="440"/>
        <v>30</v>
      </c>
    </row>
    <row r="3978" spans="1:21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41830.650011574071</v>
      </c>
      <c r="T3978" s="9">
        <f t="shared" si="439"/>
        <v>41852.083333333328</v>
      </c>
      <c r="U3978">
        <f t="shared" si="440"/>
        <v>21.433321759257524</v>
      </c>
    </row>
    <row r="3979" spans="1:21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42543.580231481479</v>
      </c>
      <c r="T3979" s="9">
        <f t="shared" si="439"/>
        <v>42573.580231481479</v>
      </c>
      <c r="U3979">
        <f t="shared" si="440"/>
        <v>30</v>
      </c>
    </row>
    <row r="3980" spans="1:21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41975.434641203705</v>
      </c>
      <c r="T3980" s="9">
        <f t="shared" si="439"/>
        <v>42035.434641203705</v>
      </c>
      <c r="U3980">
        <f t="shared" si="440"/>
        <v>60</v>
      </c>
    </row>
    <row r="3981" spans="1:21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42069.695104166669</v>
      </c>
      <c r="T3981" s="9">
        <f t="shared" si="439"/>
        <v>42092.624999999993</v>
      </c>
      <c r="U3981">
        <f t="shared" si="440"/>
        <v>22.929895833323826</v>
      </c>
    </row>
    <row r="3982" spans="1:21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41795.390590277777</v>
      </c>
      <c r="T3982" s="9">
        <f t="shared" si="439"/>
        <v>41825.390590277777</v>
      </c>
      <c r="U3982">
        <f t="shared" si="440"/>
        <v>30</v>
      </c>
    </row>
    <row r="3983" spans="1:21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42507.971631944441</v>
      </c>
      <c r="T3983" s="9">
        <f t="shared" si="439"/>
        <v>42567.971631944441</v>
      </c>
      <c r="U3983">
        <f t="shared" si="440"/>
        <v>60</v>
      </c>
    </row>
    <row r="3984" spans="1:21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42132.601620370369</v>
      </c>
      <c r="T3984" s="9">
        <f t="shared" si="439"/>
        <v>42192.601620370369</v>
      </c>
      <c r="U3984">
        <f t="shared" si="440"/>
        <v>60</v>
      </c>
    </row>
    <row r="3985" spans="1:21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41747.661527777775</v>
      </c>
      <c r="T3985" s="9">
        <f t="shared" si="439"/>
        <v>41779.082638888889</v>
      </c>
      <c r="U3985">
        <f t="shared" si="440"/>
        <v>31.421111111114442</v>
      </c>
    </row>
    <row r="3986" spans="1:21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41920.75513888889</v>
      </c>
      <c r="T3986" s="9">
        <f t="shared" si="439"/>
        <v>41950.791666666664</v>
      </c>
      <c r="U3986">
        <f t="shared" si="440"/>
        <v>30.036527777774609</v>
      </c>
    </row>
    <row r="3987" spans="1:21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42399.499074074069</v>
      </c>
      <c r="T3987" s="9">
        <f t="shared" si="439"/>
        <v>42420.670138888883</v>
      </c>
      <c r="U3987">
        <f t="shared" si="440"/>
        <v>21.171064814814599</v>
      </c>
    </row>
    <row r="3988" spans="1:21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42467.340208333328</v>
      </c>
      <c r="T3988" s="9">
        <f t="shared" si="439"/>
        <v>42496.336111111108</v>
      </c>
      <c r="U3988">
        <f t="shared" si="440"/>
        <v>28.995902777780429</v>
      </c>
    </row>
    <row r="3989" spans="1:21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41765.716319444444</v>
      </c>
      <c r="T3989" s="9">
        <f t="shared" si="439"/>
        <v>41775.716319444444</v>
      </c>
      <c r="U3989">
        <f t="shared" si="440"/>
        <v>10</v>
      </c>
    </row>
    <row r="3990" spans="1:21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42229.872835648144</v>
      </c>
      <c r="T3990" s="9">
        <f t="shared" si="439"/>
        <v>42244.872835648144</v>
      </c>
      <c r="U3990">
        <f t="shared" si="440"/>
        <v>15</v>
      </c>
    </row>
    <row r="3991" spans="1:21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9">
        <f t="shared" si="438"/>
        <v>42286.541446759256</v>
      </c>
      <c r="T3991" s="9">
        <f t="shared" si="439"/>
        <v>42316.583113425928</v>
      </c>
      <c r="U3991">
        <f t="shared" si="440"/>
        <v>30.041666666671517</v>
      </c>
    </row>
    <row r="3992" spans="1:21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42401.464039351849</v>
      </c>
      <c r="T3992" s="9">
        <f t="shared" si="439"/>
        <v>42431.464039351849</v>
      </c>
      <c r="U3992">
        <f t="shared" si="440"/>
        <v>30</v>
      </c>
    </row>
    <row r="3993" spans="1:21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42125.436134259253</v>
      </c>
      <c r="T3993" s="9">
        <f t="shared" si="439"/>
        <v>42155.436134259253</v>
      </c>
      <c r="U3993">
        <f t="shared" si="440"/>
        <v>30</v>
      </c>
    </row>
    <row r="3994" spans="1:21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42289.732164351844</v>
      </c>
      <c r="T3994" s="9">
        <f t="shared" si="439"/>
        <v>42349.773831018516</v>
      </c>
      <c r="U3994">
        <f t="shared" si="440"/>
        <v>60.041666666671517</v>
      </c>
    </row>
    <row r="3995" spans="1:21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42107.656388888885</v>
      </c>
      <c r="T3995" s="9">
        <f t="shared" si="439"/>
        <v>42137.656388888885</v>
      </c>
      <c r="U3995">
        <f t="shared" si="440"/>
        <v>30</v>
      </c>
    </row>
    <row r="3996" spans="1:21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41809.181597222218</v>
      </c>
      <c r="T3996" s="9">
        <f t="shared" si="439"/>
        <v>41839.181597222218</v>
      </c>
      <c r="U3996">
        <f t="shared" si="440"/>
        <v>30</v>
      </c>
    </row>
    <row r="3997" spans="1:21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42019.475428240738</v>
      </c>
      <c r="T3997" s="9">
        <f t="shared" si="439"/>
        <v>42049.268749999996</v>
      </c>
      <c r="U3997">
        <f t="shared" si="440"/>
        <v>29.793321759258106</v>
      </c>
    </row>
    <row r="3998" spans="1:21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41950.058611111112</v>
      </c>
      <c r="T3998" s="9">
        <f t="shared" si="439"/>
        <v>41963.461111111108</v>
      </c>
      <c r="U3998">
        <f t="shared" si="440"/>
        <v>13.402499999996508</v>
      </c>
    </row>
    <row r="3999" spans="1:21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9">
        <f t="shared" si="438"/>
        <v>42069.183113425919</v>
      </c>
      <c r="T3999" s="9">
        <f t="shared" si="439"/>
        <v>42099.141446759262</v>
      </c>
      <c r="U3999">
        <f t="shared" si="440"/>
        <v>29.958333333343035</v>
      </c>
    </row>
    <row r="4000" spans="1:21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42061.754930555551</v>
      </c>
      <c r="T4000" s="9">
        <f t="shared" si="439"/>
        <v>42091.713263888887</v>
      </c>
      <c r="U4000">
        <f t="shared" si="440"/>
        <v>29.958333333335759</v>
      </c>
    </row>
    <row r="4001" spans="1:21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41842.620347222219</v>
      </c>
      <c r="T4001" s="9">
        <f t="shared" si="439"/>
        <v>41882.619317129625</v>
      </c>
      <c r="U4001">
        <f t="shared" si="440"/>
        <v>39.998969907406718</v>
      </c>
    </row>
    <row r="4002" spans="1:21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42437.437013888884</v>
      </c>
      <c r="T4002" s="9">
        <f t="shared" si="439"/>
        <v>42497.39534722222</v>
      </c>
      <c r="U4002">
        <f t="shared" si="440"/>
        <v>59.958333333335759</v>
      </c>
    </row>
    <row r="4003" spans="1:21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42775.755879629629</v>
      </c>
      <c r="T4003" s="9">
        <f t="shared" si="439"/>
        <v>42795.583333333336</v>
      </c>
      <c r="U4003">
        <f t="shared" si="440"/>
        <v>19.827453703706851</v>
      </c>
    </row>
    <row r="4004" spans="1:21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41878.835196759253</v>
      </c>
      <c r="T4004" s="9">
        <f t="shared" si="439"/>
        <v>41908.835196759253</v>
      </c>
      <c r="U4004">
        <f t="shared" si="440"/>
        <v>30</v>
      </c>
    </row>
    <row r="4005" spans="1:21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42020.379016203697</v>
      </c>
      <c r="T4005" s="9">
        <f t="shared" si="439"/>
        <v>42050.379016203697</v>
      </c>
      <c r="U4005">
        <f t="shared" si="440"/>
        <v>30</v>
      </c>
    </row>
    <row r="4006" spans="1:21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41889.954363425924</v>
      </c>
      <c r="T4006" s="9">
        <f t="shared" si="439"/>
        <v>41919.954363425924</v>
      </c>
      <c r="U4006">
        <f t="shared" si="440"/>
        <v>30</v>
      </c>
    </row>
    <row r="4007" spans="1:21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41872.599363425921</v>
      </c>
      <c r="T4007" s="9">
        <f t="shared" si="439"/>
        <v>41932.599363425921</v>
      </c>
      <c r="U4007">
        <f t="shared" si="440"/>
        <v>60</v>
      </c>
    </row>
    <row r="4008" spans="1:21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42391.564664351848</v>
      </c>
      <c r="T4008" s="9">
        <f t="shared" si="439"/>
        <v>42416.564664351848</v>
      </c>
      <c r="U4008">
        <f t="shared" si="440"/>
        <v>25</v>
      </c>
    </row>
    <row r="4009" spans="1:21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41848.564594907402</v>
      </c>
      <c r="T4009" s="9">
        <f t="shared" si="439"/>
        <v>41877.477777777771</v>
      </c>
      <c r="U4009">
        <f t="shared" si="440"/>
        <v>28.913182870368473</v>
      </c>
    </row>
    <row r="4010" spans="1:21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42177.755868055552</v>
      </c>
      <c r="T4010" s="9">
        <f t="shared" si="439"/>
        <v>42207.755868055552</v>
      </c>
      <c r="U4010">
        <f t="shared" si="440"/>
        <v>30</v>
      </c>
    </row>
    <row r="4011" spans="1:21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41851.492592592593</v>
      </c>
      <c r="T4011" s="9">
        <f t="shared" si="439"/>
        <v>41891.492592592593</v>
      </c>
      <c r="U4011">
        <f t="shared" si="440"/>
        <v>40</v>
      </c>
    </row>
    <row r="4012" spans="1:21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41921.562106481477</v>
      </c>
      <c r="T4012" s="9">
        <f t="shared" si="439"/>
        <v>41938.562106481477</v>
      </c>
      <c r="U4012">
        <f t="shared" si="440"/>
        <v>17</v>
      </c>
    </row>
    <row r="4013" spans="1:21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42002.336550925924</v>
      </c>
      <c r="T4013" s="9">
        <f t="shared" si="439"/>
        <v>42032.336550925924</v>
      </c>
      <c r="U4013">
        <f t="shared" si="440"/>
        <v>30</v>
      </c>
    </row>
    <row r="4014" spans="1:21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9">
        <f t="shared" si="438"/>
        <v>42096.336215277777</v>
      </c>
      <c r="T4014" s="9">
        <f t="shared" si="439"/>
        <v>42126.336215277777</v>
      </c>
      <c r="U4014">
        <f t="shared" si="440"/>
        <v>30</v>
      </c>
    </row>
    <row r="4015" spans="1:21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42021.092858796292</v>
      </c>
      <c r="T4015" s="9">
        <f t="shared" si="439"/>
        <v>42051.092858796292</v>
      </c>
      <c r="U4015">
        <f t="shared" si="440"/>
        <v>30</v>
      </c>
    </row>
    <row r="4016" spans="1:21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9">
        <f t="shared" si="438"/>
        <v>42419.037835648145</v>
      </c>
      <c r="T4016" s="9">
        <f t="shared" si="439"/>
        <v>42434.037835648145</v>
      </c>
      <c r="U4016">
        <f t="shared" si="440"/>
        <v>15</v>
      </c>
    </row>
    <row r="4017" spans="1:21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42174.572488425925</v>
      </c>
      <c r="T4017" s="9">
        <f t="shared" si="439"/>
        <v>42204.572488425925</v>
      </c>
      <c r="U4017">
        <f t="shared" si="440"/>
        <v>30</v>
      </c>
    </row>
    <row r="4018" spans="1:21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41869.664351851847</v>
      </c>
      <c r="T4018" s="9">
        <f t="shared" si="439"/>
        <v>41899.664351851847</v>
      </c>
      <c r="U4018">
        <f t="shared" si="440"/>
        <v>30</v>
      </c>
    </row>
    <row r="4019" spans="1:21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41856.463819444441</v>
      </c>
      <c r="T4019" s="9">
        <f t="shared" si="439"/>
        <v>41886.463819444441</v>
      </c>
      <c r="U4019">
        <f t="shared" si="440"/>
        <v>30</v>
      </c>
    </row>
    <row r="4020" spans="1:21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42620.702638888884</v>
      </c>
      <c r="T4020" s="9">
        <f t="shared" si="439"/>
        <v>42650.702638888884</v>
      </c>
      <c r="U4020">
        <f t="shared" si="440"/>
        <v>30</v>
      </c>
    </row>
    <row r="4021" spans="1:21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42417.467546296299</v>
      </c>
      <c r="T4021" s="9">
        <f t="shared" si="439"/>
        <v>42475.477777777771</v>
      </c>
      <c r="U4021">
        <f t="shared" si="440"/>
        <v>58.010231481472147</v>
      </c>
    </row>
    <row r="4022" spans="1:21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9">
        <f t="shared" si="438"/>
        <v>42056.982627314814</v>
      </c>
      <c r="T4022" s="9">
        <f t="shared" si="439"/>
        <v>42086.940960648142</v>
      </c>
      <c r="U4022">
        <f t="shared" si="440"/>
        <v>29.958333333328483</v>
      </c>
    </row>
    <row r="4023" spans="1:21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41878.703217592592</v>
      </c>
      <c r="T4023" s="9">
        <f t="shared" si="439"/>
        <v>41938.703217592592</v>
      </c>
      <c r="U4023">
        <f t="shared" si="440"/>
        <v>60</v>
      </c>
    </row>
    <row r="4024" spans="1:21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41990.375775462962</v>
      </c>
      <c r="T4024" s="9">
        <f t="shared" si="439"/>
        <v>42035.912499999999</v>
      </c>
      <c r="U4024">
        <f t="shared" si="440"/>
        <v>45.536724537036207</v>
      </c>
    </row>
    <row r="4025" spans="1:21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9">
        <f t="shared" si="438"/>
        <v>42408.791238425925</v>
      </c>
      <c r="T4025" s="9">
        <f t="shared" si="439"/>
        <v>42453.749571759261</v>
      </c>
      <c r="U4025">
        <f t="shared" si="440"/>
        <v>44.958333333335759</v>
      </c>
    </row>
    <row r="4026" spans="1:21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42217.461770833332</v>
      </c>
      <c r="T4026" s="9">
        <f t="shared" si="439"/>
        <v>42247.461770833332</v>
      </c>
      <c r="U4026">
        <f t="shared" si="440"/>
        <v>30</v>
      </c>
    </row>
    <row r="4027" spans="1:21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42151.029351851852</v>
      </c>
      <c r="T4027" s="9">
        <f t="shared" si="439"/>
        <v>42211.029351851852</v>
      </c>
      <c r="U4027">
        <f t="shared" si="440"/>
        <v>60</v>
      </c>
    </row>
    <row r="4028" spans="1:21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9">
        <f t="shared" si="438"/>
        <v>42282.447210648148</v>
      </c>
      <c r="T4028" s="9">
        <f t="shared" si="439"/>
        <v>42342.488877314812</v>
      </c>
      <c r="U4028">
        <f t="shared" si="440"/>
        <v>60.041666666664241</v>
      </c>
    </row>
    <row r="4029" spans="1:21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42768.762511574074</v>
      </c>
      <c r="T4029" s="9">
        <f t="shared" si="439"/>
        <v>42788.833333333336</v>
      </c>
      <c r="U4029">
        <f t="shared" si="440"/>
        <v>20.070821759261889</v>
      </c>
    </row>
    <row r="4030" spans="1:21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41765.730324074073</v>
      </c>
      <c r="T4030" s="9">
        <f t="shared" si="439"/>
        <v>41795.730324074073</v>
      </c>
      <c r="U4030">
        <f t="shared" si="440"/>
        <v>30</v>
      </c>
    </row>
    <row r="4031" spans="1:21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9">
        <f t="shared" si="438"/>
        <v>42321.816782407404</v>
      </c>
      <c r="T4031" s="9">
        <f t="shared" si="439"/>
        <v>42351.816782407404</v>
      </c>
      <c r="U4031">
        <f t="shared" si="440"/>
        <v>30</v>
      </c>
    </row>
    <row r="4032" spans="1:21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42374.446747685179</v>
      </c>
      <c r="T4032" s="9">
        <f t="shared" si="439"/>
        <v>42403.575694444444</v>
      </c>
      <c r="U4032">
        <f t="shared" si="440"/>
        <v>29.128946759265091</v>
      </c>
    </row>
    <row r="4033" spans="1:21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9">
        <f t="shared" si="438"/>
        <v>41941.376898148148</v>
      </c>
      <c r="T4033" s="9">
        <f t="shared" si="439"/>
        <v>41991.418564814812</v>
      </c>
      <c r="U4033">
        <f t="shared" si="440"/>
        <v>50.041666666664241</v>
      </c>
    </row>
    <row r="4034" spans="1:21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42293.60087962963</v>
      </c>
      <c r="T4034" s="9">
        <f t="shared" si="439"/>
        <v>42353.642546296294</v>
      </c>
      <c r="U4034">
        <f t="shared" si="440"/>
        <v>60.041666666664241</v>
      </c>
    </row>
    <row r="4035" spans="1:21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>
        <f t="shared" ref="P4035:P4098" si="442">E4035/L4035</f>
        <v>65.340319148936175</v>
      </c>
      <c r="Q4035" t="str">
        <f t="shared" ref="Q4035:Q4098" si="443">LEFT(N4035,FIND("/",N4035,1)-1)</f>
        <v>theater</v>
      </c>
      <c r="R4035" t="str">
        <f t="shared" ref="R4035:R4098" si="444">RIGHT(N4035,LEN(N4035)-(FIND("/",N4035,1)))</f>
        <v>plays</v>
      </c>
      <c r="S4035" s="9">
        <f t="shared" ref="S4035:S4098" si="445">(J4035/86400)+25569+(-5/24)</f>
        <v>42614.06046296296</v>
      </c>
      <c r="T4035" s="9">
        <f t="shared" ref="T4035:T4098" si="446">(I4035/86400)+25569+(-5/24)</f>
        <v>42645.166666666664</v>
      </c>
      <c r="U4035">
        <f t="shared" ref="U4035:U4098" si="447">T4035-S4035</f>
        <v>31.106203703704523</v>
      </c>
    </row>
    <row r="4036" spans="1:21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42067.739004629628</v>
      </c>
      <c r="T4036" s="9">
        <f t="shared" si="446"/>
        <v>42097.697337962956</v>
      </c>
      <c r="U4036">
        <f t="shared" si="447"/>
        <v>29.958333333328483</v>
      </c>
    </row>
    <row r="4037" spans="1:21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41903.674618055556</v>
      </c>
      <c r="T4037" s="9">
        <f t="shared" si="446"/>
        <v>41933.674618055556</v>
      </c>
      <c r="U4037">
        <f t="shared" si="447"/>
        <v>30</v>
      </c>
    </row>
    <row r="4038" spans="1:21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41804.728750000002</v>
      </c>
      <c r="T4038" s="9">
        <f t="shared" si="446"/>
        <v>41821.729166666664</v>
      </c>
      <c r="U4038">
        <f t="shared" si="447"/>
        <v>17.000416666662204</v>
      </c>
    </row>
    <row r="4039" spans="1:21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42496.862442129626</v>
      </c>
      <c r="T4039" s="9">
        <f t="shared" si="446"/>
        <v>42514.392361111109</v>
      </c>
      <c r="U4039">
        <f t="shared" si="447"/>
        <v>17.529918981483206</v>
      </c>
    </row>
    <row r="4040" spans="1:21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41869.590393518512</v>
      </c>
      <c r="T4040" s="9">
        <f t="shared" si="446"/>
        <v>41929.590393518512</v>
      </c>
      <c r="U4040">
        <f t="shared" si="447"/>
        <v>60</v>
      </c>
    </row>
    <row r="4041" spans="1:21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42305.462581018517</v>
      </c>
      <c r="T4041" s="9">
        <f t="shared" si="446"/>
        <v>42339.040972222218</v>
      </c>
      <c r="U4041">
        <f t="shared" si="447"/>
        <v>33.578391203700448</v>
      </c>
    </row>
    <row r="4042" spans="1:21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42144.023194444446</v>
      </c>
      <c r="T4042" s="9">
        <f t="shared" si="446"/>
        <v>42202.916666666664</v>
      </c>
      <c r="U4042">
        <f t="shared" si="447"/>
        <v>58.893472222218406</v>
      </c>
    </row>
    <row r="4043" spans="1:21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42559.265671296293</v>
      </c>
      <c r="T4043" s="9">
        <f t="shared" si="446"/>
        <v>42619.265671296293</v>
      </c>
      <c r="U4043">
        <f t="shared" si="447"/>
        <v>60</v>
      </c>
    </row>
    <row r="4044" spans="1:21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41994.875740740739</v>
      </c>
      <c r="T4044" s="9">
        <f t="shared" si="446"/>
        <v>42024.594444444439</v>
      </c>
      <c r="U4044">
        <f t="shared" si="447"/>
        <v>29.718703703700157</v>
      </c>
    </row>
    <row r="4045" spans="1:21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9">
        <f t="shared" si="445"/>
        <v>41948.749131944445</v>
      </c>
      <c r="T4045" s="9">
        <f t="shared" si="446"/>
        <v>41963.749131944445</v>
      </c>
      <c r="U4045">
        <f t="shared" si="447"/>
        <v>15</v>
      </c>
    </row>
    <row r="4046" spans="1:21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42074.011365740742</v>
      </c>
      <c r="T4046" s="9">
        <f t="shared" si="446"/>
        <v>42103.999999999993</v>
      </c>
      <c r="U4046">
        <f t="shared" si="447"/>
        <v>29.98863425925083</v>
      </c>
    </row>
    <row r="4047" spans="1:21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41841.992928240739</v>
      </c>
      <c r="T4047" s="9">
        <f t="shared" si="446"/>
        <v>41871.992928240739</v>
      </c>
      <c r="U4047">
        <f t="shared" si="447"/>
        <v>30</v>
      </c>
    </row>
    <row r="4048" spans="1:21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41904.442245370366</v>
      </c>
      <c r="T4048" s="9">
        <f t="shared" si="446"/>
        <v>41934.442245370366</v>
      </c>
      <c r="U4048">
        <f t="shared" si="447"/>
        <v>30</v>
      </c>
    </row>
    <row r="4049" spans="1:21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41990.814155092587</v>
      </c>
      <c r="T4049" s="9">
        <f t="shared" si="446"/>
        <v>42014.833333333336</v>
      </c>
      <c r="U4049">
        <f t="shared" si="447"/>
        <v>24.01917824074917</v>
      </c>
    </row>
    <row r="4050" spans="1:21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42436.300775462958</v>
      </c>
      <c r="T4050" s="9">
        <f t="shared" si="446"/>
        <v>42471.259108796294</v>
      </c>
      <c r="U4050">
        <f t="shared" si="447"/>
        <v>34.958333333335759</v>
      </c>
    </row>
    <row r="4051" spans="1:21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42169.750173611108</v>
      </c>
      <c r="T4051" s="9">
        <f t="shared" si="446"/>
        <v>42199.750173611108</v>
      </c>
      <c r="U4051">
        <f t="shared" si="447"/>
        <v>30</v>
      </c>
    </row>
    <row r="4052" spans="1:21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41905.428136574068</v>
      </c>
      <c r="T4052" s="9">
        <f t="shared" si="446"/>
        <v>41935.428136574068</v>
      </c>
      <c r="U4052">
        <f t="shared" si="447"/>
        <v>30</v>
      </c>
    </row>
    <row r="4053" spans="1:21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9">
        <f t="shared" si="445"/>
        <v>41761.601817129624</v>
      </c>
      <c r="T4053" s="9">
        <f t="shared" si="446"/>
        <v>41768.078472222223</v>
      </c>
      <c r="U4053">
        <f t="shared" si="447"/>
        <v>6.4766550925996853</v>
      </c>
    </row>
    <row r="4054" spans="1:21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41865.670324074068</v>
      </c>
      <c r="T4054" s="9">
        <f t="shared" si="446"/>
        <v>41925.670324074068</v>
      </c>
      <c r="U4054">
        <f t="shared" si="447"/>
        <v>60</v>
      </c>
    </row>
    <row r="4055" spans="1:21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41928.481805555552</v>
      </c>
      <c r="T4055" s="9">
        <f t="shared" si="446"/>
        <v>41958.624999999993</v>
      </c>
      <c r="U4055">
        <f t="shared" si="447"/>
        <v>30.143194444441178</v>
      </c>
    </row>
    <row r="4056" spans="1:21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9">
        <f t="shared" si="445"/>
        <v>42613.632928240739</v>
      </c>
      <c r="T4056" s="9">
        <f t="shared" si="446"/>
        <v>42643.958333333336</v>
      </c>
      <c r="U4056">
        <f t="shared" si="447"/>
        <v>30.325405092597066</v>
      </c>
    </row>
    <row r="4057" spans="1:21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41779.44017361111</v>
      </c>
      <c r="T4057" s="9">
        <f t="shared" si="446"/>
        <v>41809.44017361111</v>
      </c>
      <c r="U4057">
        <f t="shared" si="447"/>
        <v>30</v>
      </c>
    </row>
    <row r="4058" spans="1:21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42534.724988425922</v>
      </c>
      <c r="T4058" s="9">
        <f t="shared" si="446"/>
        <v>42554.624305555553</v>
      </c>
      <c r="U4058">
        <f t="shared" si="447"/>
        <v>19.899317129631527</v>
      </c>
    </row>
    <row r="4059" spans="1:21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42310.760185185187</v>
      </c>
      <c r="T4059" s="9">
        <f t="shared" si="446"/>
        <v>42333.749999999993</v>
      </c>
      <c r="U4059">
        <f t="shared" si="447"/>
        <v>22.989814814805868</v>
      </c>
    </row>
    <row r="4060" spans="1:21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42445.852361111109</v>
      </c>
      <c r="T4060" s="9">
        <f t="shared" si="446"/>
        <v>42460.957638888889</v>
      </c>
      <c r="U4060">
        <f t="shared" si="447"/>
        <v>15.105277777780429</v>
      </c>
    </row>
    <row r="4061" spans="1:21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41866.432314814811</v>
      </c>
      <c r="T4061" s="9">
        <f t="shared" si="446"/>
        <v>41897.916666666664</v>
      </c>
      <c r="U4061">
        <f t="shared" si="447"/>
        <v>31.484351851853717</v>
      </c>
    </row>
    <row r="4062" spans="1:21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41779.486759259256</v>
      </c>
      <c r="T4062" s="9">
        <f t="shared" si="446"/>
        <v>41813.458333333328</v>
      </c>
      <c r="U4062">
        <f t="shared" si="447"/>
        <v>33.971574074072123</v>
      </c>
    </row>
    <row r="4063" spans="1:21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9">
        <f t="shared" si="445"/>
        <v>42420.933136574073</v>
      </c>
      <c r="T4063" s="9">
        <f t="shared" si="446"/>
        <v>42480.891469907401</v>
      </c>
      <c r="U4063">
        <f t="shared" si="447"/>
        <v>59.958333333328483</v>
      </c>
    </row>
    <row r="4064" spans="1:21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42523.530879629623</v>
      </c>
      <c r="T4064" s="9">
        <f t="shared" si="446"/>
        <v>42553.530879629623</v>
      </c>
      <c r="U4064">
        <f t="shared" si="447"/>
        <v>30</v>
      </c>
    </row>
    <row r="4065" spans="1:21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41787.473194444443</v>
      </c>
      <c r="T4065" s="9">
        <f t="shared" si="446"/>
        <v>41817.473194444443</v>
      </c>
      <c r="U4065">
        <f t="shared" si="447"/>
        <v>30</v>
      </c>
    </row>
    <row r="4066" spans="1:21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42093.379930555551</v>
      </c>
      <c r="T4066" s="9">
        <f t="shared" si="446"/>
        <v>42123.379930555551</v>
      </c>
      <c r="U4066">
        <f t="shared" si="447"/>
        <v>30</v>
      </c>
    </row>
    <row r="4067" spans="1:21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41833.74318287037</v>
      </c>
      <c r="T4067" s="9">
        <f t="shared" si="446"/>
        <v>41863.74318287037</v>
      </c>
      <c r="U4067">
        <f t="shared" si="447"/>
        <v>30</v>
      </c>
    </row>
    <row r="4068" spans="1:21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42478.830879629626</v>
      </c>
      <c r="T4068" s="9">
        <f t="shared" si="446"/>
        <v>42508.830879629626</v>
      </c>
      <c r="U4068">
        <f t="shared" si="447"/>
        <v>30</v>
      </c>
    </row>
    <row r="4069" spans="1:21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9">
        <f t="shared" si="445"/>
        <v>42234.909143518518</v>
      </c>
      <c r="T4069" s="9">
        <f t="shared" si="446"/>
        <v>42274.909143518518</v>
      </c>
      <c r="U4069">
        <f t="shared" si="447"/>
        <v>40</v>
      </c>
    </row>
    <row r="4070" spans="1:21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42718.755266203698</v>
      </c>
      <c r="T4070" s="9">
        <f t="shared" si="446"/>
        <v>42748.753472222219</v>
      </c>
      <c r="U4070">
        <f t="shared" si="447"/>
        <v>29.998206018521159</v>
      </c>
    </row>
    <row r="4071" spans="1:21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42022.453194444439</v>
      </c>
      <c r="T4071" s="9">
        <f t="shared" si="446"/>
        <v>42063.291666666664</v>
      </c>
      <c r="U4071">
        <f t="shared" si="447"/>
        <v>40.838472222225391</v>
      </c>
    </row>
    <row r="4072" spans="1:21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42031.458564814813</v>
      </c>
      <c r="T4072" s="9">
        <f t="shared" si="446"/>
        <v>42063.916666666664</v>
      </c>
      <c r="U4072">
        <f t="shared" si="447"/>
        <v>32.458101851851097</v>
      </c>
    </row>
    <row r="4073" spans="1:21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9">
        <f t="shared" si="445"/>
        <v>42700.59642361111</v>
      </c>
      <c r="T4073" s="9">
        <f t="shared" si="446"/>
        <v>42730.59642361111</v>
      </c>
      <c r="U4073">
        <f t="shared" si="447"/>
        <v>30</v>
      </c>
    </row>
    <row r="4074" spans="1:21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41812.566099537034</v>
      </c>
      <c r="T4074" s="9">
        <f t="shared" si="446"/>
        <v>41872.566099537034</v>
      </c>
      <c r="U4074">
        <f t="shared" si="447"/>
        <v>60</v>
      </c>
    </row>
    <row r="4075" spans="1:21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42078.136874999997</v>
      </c>
      <c r="T4075" s="9">
        <f t="shared" si="446"/>
        <v>42132.958333333336</v>
      </c>
      <c r="U4075">
        <f t="shared" si="447"/>
        <v>54.821458333339251</v>
      </c>
    </row>
    <row r="4076" spans="1:21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42283.344618055555</v>
      </c>
      <c r="T4076" s="9">
        <f t="shared" si="446"/>
        <v>42313.386284722219</v>
      </c>
      <c r="U4076">
        <f t="shared" si="447"/>
        <v>30.041666666664241</v>
      </c>
    </row>
    <row r="4077" spans="1:21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9">
        <f t="shared" si="445"/>
        <v>41778.837604166663</v>
      </c>
      <c r="T4077" s="9">
        <f t="shared" si="446"/>
        <v>41820.519444444442</v>
      </c>
      <c r="U4077">
        <f t="shared" si="447"/>
        <v>41.681840277778974</v>
      </c>
    </row>
    <row r="4078" spans="1:21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9">
        <f t="shared" si="445"/>
        <v>41905.587372685179</v>
      </c>
      <c r="T4078" s="9">
        <f t="shared" si="446"/>
        <v>41933.618750000001</v>
      </c>
      <c r="U4078">
        <f t="shared" si="447"/>
        <v>28.031377314822748</v>
      </c>
    </row>
    <row r="4079" spans="1:21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42695.502245370364</v>
      </c>
      <c r="T4079" s="9">
        <f t="shared" si="446"/>
        <v>42725.502245370364</v>
      </c>
      <c r="U4079">
        <f t="shared" si="447"/>
        <v>30</v>
      </c>
    </row>
    <row r="4080" spans="1:21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9">
        <f t="shared" si="445"/>
        <v>42732.579189814809</v>
      </c>
      <c r="T4080" s="9">
        <f t="shared" si="446"/>
        <v>42762.579189814809</v>
      </c>
      <c r="U4080">
        <f t="shared" si="447"/>
        <v>30</v>
      </c>
    </row>
    <row r="4081" spans="1:21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42510.730567129627</v>
      </c>
      <c r="T4081" s="9">
        <f t="shared" si="446"/>
        <v>42540.730567129627</v>
      </c>
      <c r="U4081">
        <f t="shared" si="447"/>
        <v>30</v>
      </c>
    </row>
    <row r="4082" spans="1:21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9">
        <f t="shared" si="445"/>
        <v>42511.489768518521</v>
      </c>
      <c r="T4082" s="9">
        <f t="shared" si="446"/>
        <v>42535.579166666663</v>
      </c>
      <c r="U4082">
        <f t="shared" si="447"/>
        <v>24.089398148142209</v>
      </c>
    </row>
    <row r="4083" spans="1:21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42041.372974537029</v>
      </c>
      <c r="T4083" s="9">
        <f t="shared" si="446"/>
        <v>42071.331307870372</v>
      </c>
      <c r="U4083">
        <f t="shared" si="447"/>
        <v>29.958333333343035</v>
      </c>
    </row>
    <row r="4084" spans="1:21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42306.980937499997</v>
      </c>
      <c r="T4084" s="9">
        <f t="shared" si="446"/>
        <v>42322.749999999993</v>
      </c>
      <c r="U4084">
        <f t="shared" si="447"/>
        <v>15.769062499995925</v>
      </c>
    </row>
    <row r="4085" spans="1:21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42353.553425925922</v>
      </c>
      <c r="T4085" s="9">
        <f t="shared" si="446"/>
        <v>42383.553425925922</v>
      </c>
      <c r="U4085">
        <f t="shared" si="447"/>
        <v>30</v>
      </c>
    </row>
    <row r="4086" spans="1:21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42622.228078703702</v>
      </c>
      <c r="T4086" s="9">
        <f t="shared" si="446"/>
        <v>42652.228078703702</v>
      </c>
      <c r="U4086">
        <f t="shared" si="447"/>
        <v>30</v>
      </c>
    </row>
    <row r="4087" spans="1:21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42058.395543981482</v>
      </c>
      <c r="T4087" s="9">
        <f t="shared" si="446"/>
        <v>42086.957638888889</v>
      </c>
      <c r="U4087">
        <f t="shared" si="447"/>
        <v>28.5620949074073</v>
      </c>
    </row>
    <row r="4088" spans="1:21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42304.732627314814</v>
      </c>
      <c r="T4088" s="9">
        <f t="shared" si="446"/>
        <v>42328.958333333336</v>
      </c>
      <c r="U4088">
        <f t="shared" si="447"/>
        <v>24.225706018522033</v>
      </c>
    </row>
    <row r="4089" spans="1:21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9">
        <f t="shared" si="445"/>
        <v>42538.53456018518</v>
      </c>
      <c r="T4089" s="9">
        <f t="shared" si="446"/>
        <v>42568.53456018518</v>
      </c>
      <c r="U4089">
        <f t="shared" si="447"/>
        <v>30</v>
      </c>
    </row>
    <row r="4090" spans="1:21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41990.40421296296</v>
      </c>
      <c r="T4090" s="9">
        <f t="shared" si="446"/>
        <v>42020.226388888885</v>
      </c>
      <c r="U4090">
        <f t="shared" si="447"/>
        <v>29.822175925924967</v>
      </c>
    </row>
    <row r="4091" spans="1:21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42122.524166666662</v>
      </c>
      <c r="T4091" s="9">
        <f t="shared" si="446"/>
        <v>42155.524305555555</v>
      </c>
      <c r="U4091">
        <f t="shared" si="447"/>
        <v>33.000138888892252</v>
      </c>
    </row>
    <row r="4092" spans="1:21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42209.464548611104</v>
      </c>
      <c r="T4092" s="9">
        <f t="shared" si="446"/>
        <v>42223.416666666664</v>
      </c>
      <c r="U4092">
        <f t="shared" si="447"/>
        <v>13.952118055560277</v>
      </c>
    </row>
    <row r="4093" spans="1:21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41990.298043981478</v>
      </c>
      <c r="T4093" s="9">
        <f t="shared" si="446"/>
        <v>42020.298043981478</v>
      </c>
      <c r="U4093">
        <f t="shared" si="447"/>
        <v>30</v>
      </c>
    </row>
    <row r="4094" spans="1:21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42038.986655092587</v>
      </c>
      <c r="T4094" s="9">
        <f t="shared" si="446"/>
        <v>42098.944988425923</v>
      </c>
      <c r="U4094">
        <f t="shared" si="447"/>
        <v>59.958333333335759</v>
      </c>
    </row>
    <row r="4095" spans="1:21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42178.607557870368</v>
      </c>
      <c r="T4095" s="9">
        <f t="shared" si="446"/>
        <v>42238.607557870368</v>
      </c>
      <c r="U4095">
        <f t="shared" si="447"/>
        <v>60</v>
      </c>
    </row>
    <row r="4096" spans="1:21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41889.878472222219</v>
      </c>
      <c r="T4096" s="9">
        <f t="shared" si="446"/>
        <v>41933.999305555553</v>
      </c>
      <c r="U4096">
        <f t="shared" si="447"/>
        <v>44.120833333334303</v>
      </c>
    </row>
    <row r="4097" spans="1:21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42692.823495370372</v>
      </c>
      <c r="T4097" s="9">
        <f t="shared" si="446"/>
        <v>42722.823495370372</v>
      </c>
      <c r="U4097">
        <f t="shared" si="447"/>
        <v>30</v>
      </c>
    </row>
    <row r="4098" spans="1:21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42750.321979166663</v>
      </c>
      <c r="T4098" s="9">
        <f t="shared" si="446"/>
        <v>42794.160416666666</v>
      </c>
      <c r="U4098">
        <f t="shared" si="447"/>
        <v>43.838437500002328</v>
      </c>
    </row>
    <row r="4099" spans="1:21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t="e">
        <f t="shared" ref="P4099:P4115" si="449">E4099/L4099</f>
        <v>#DIV/0!</v>
      </c>
      <c r="Q4099" t="str">
        <f t="shared" ref="Q4099:Q4115" si="450">LEFT(N4099,FIND("/",N4099,1)-1)</f>
        <v>theater</v>
      </c>
      <c r="R4099" t="str">
        <f t="shared" ref="R4099:R4115" si="451">RIGHT(N4099,LEN(N4099)-(FIND("/",N4099,1)))</f>
        <v>plays</v>
      </c>
      <c r="S4099" s="9">
        <f t="shared" ref="S4099:S4115" si="452">(J4099/86400)+25569+(-5/24)</f>
        <v>42344.616168981483</v>
      </c>
      <c r="T4099" s="9">
        <f t="shared" ref="T4099:T4115" si="453">(I4099/86400)+25569+(-5/24)</f>
        <v>42400.788194444445</v>
      </c>
      <c r="U4099">
        <f t="shared" ref="U4099:U4115" si="454">T4099-S4099</f>
        <v>56.172025462961756</v>
      </c>
    </row>
    <row r="4100" spans="1:21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9">
        <f t="shared" si="452"/>
        <v>42495.51385416666</v>
      </c>
      <c r="T4100" s="9">
        <f t="shared" si="453"/>
        <v>42525.51385416666</v>
      </c>
      <c r="U4100">
        <f t="shared" si="454"/>
        <v>30</v>
      </c>
    </row>
    <row r="4101" spans="1:21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42570.642048611109</v>
      </c>
      <c r="T4101" s="9">
        <f t="shared" si="453"/>
        <v>42615.642048611109</v>
      </c>
      <c r="U4101">
        <f t="shared" si="454"/>
        <v>45</v>
      </c>
    </row>
    <row r="4102" spans="1:21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9">
        <f t="shared" si="452"/>
        <v>41926.916550925926</v>
      </c>
      <c r="T4102" s="9">
        <f t="shared" si="453"/>
        <v>41936.916550925926</v>
      </c>
      <c r="U4102">
        <f t="shared" si="454"/>
        <v>10</v>
      </c>
    </row>
    <row r="4103" spans="1:21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9">
        <f t="shared" si="452"/>
        <v>42730.695393518516</v>
      </c>
      <c r="T4103" s="9">
        <f t="shared" si="453"/>
        <v>42760.695393518516</v>
      </c>
      <c r="U4103">
        <f t="shared" si="454"/>
        <v>30</v>
      </c>
    </row>
    <row r="4104" spans="1:21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42475.639733796292</v>
      </c>
      <c r="T4104" s="9">
        <f t="shared" si="453"/>
        <v>42505.639733796292</v>
      </c>
      <c r="U4104">
        <f t="shared" si="454"/>
        <v>30</v>
      </c>
    </row>
    <row r="4105" spans="1:21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42188.624606481484</v>
      </c>
      <c r="T4105" s="9">
        <f t="shared" si="453"/>
        <v>42242.563888888886</v>
      </c>
      <c r="U4105">
        <f t="shared" si="454"/>
        <v>53.939282407402061</v>
      </c>
    </row>
    <row r="4106" spans="1:21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42640.069837962961</v>
      </c>
      <c r="T4106" s="9">
        <f t="shared" si="453"/>
        <v>42670.069837962961</v>
      </c>
      <c r="U4106">
        <f t="shared" si="454"/>
        <v>30</v>
      </c>
    </row>
    <row r="4107" spans="1:21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9">
        <f t="shared" si="452"/>
        <v>42696.802187499998</v>
      </c>
      <c r="T4107" s="9">
        <f t="shared" si="453"/>
        <v>42729.802187499998</v>
      </c>
      <c r="U4107">
        <f t="shared" si="454"/>
        <v>33</v>
      </c>
    </row>
    <row r="4108" spans="1:21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9">
        <f t="shared" si="452"/>
        <v>42052.841041666667</v>
      </c>
      <c r="T4108" s="9">
        <f t="shared" si="453"/>
        <v>42095.833333333336</v>
      </c>
      <c r="U4108">
        <f t="shared" si="454"/>
        <v>42.992291666669189</v>
      </c>
    </row>
    <row r="4109" spans="1:21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41883.708344907405</v>
      </c>
      <c r="T4109" s="9">
        <f t="shared" si="453"/>
        <v>41906.708344907405</v>
      </c>
      <c r="U4109">
        <f t="shared" si="454"/>
        <v>23</v>
      </c>
    </row>
    <row r="4110" spans="1:21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42766.823344907403</v>
      </c>
      <c r="T4110" s="9">
        <f t="shared" si="453"/>
        <v>42796.999999999993</v>
      </c>
      <c r="U4110">
        <f t="shared" si="454"/>
        <v>30.176655092589499</v>
      </c>
    </row>
    <row r="4111" spans="1:21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9">
        <f t="shared" si="452"/>
        <v>42307.331064814811</v>
      </c>
      <c r="T4111" s="9">
        <f t="shared" si="453"/>
        <v>42337.372731481482</v>
      </c>
      <c r="U4111">
        <f t="shared" si="454"/>
        <v>30.041666666671517</v>
      </c>
    </row>
    <row r="4112" spans="1:21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42512.418414351851</v>
      </c>
      <c r="T4112" s="9">
        <f t="shared" si="453"/>
        <v>42572.418414351851</v>
      </c>
      <c r="U4112">
        <f t="shared" si="454"/>
        <v>60</v>
      </c>
    </row>
    <row r="4113" spans="1:21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9">
        <f t="shared" si="452"/>
        <v>42028.927546296291</v>
      </c>
      <c r="T4113" s="9">
        <f t="shared" si="453"/>
        <v>42058.927546296291</v>
      </c>
      <c r="U4113">
        <f t="shared" si="454"/>
        <v>30</v>
      </c>
    </row>
    <row r="4114" spans="1:21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42400.738263888888</v>
      </c>
      <c r="T4114" s="9">
        <f t="shared" si="453"/>
        <v>42427.791666666664</v>
      </c>
      <c r="U4114">
        <f t="shared" si="454"/>
        <v>27.053402777775773</v>
      </c>
    </row>
    <row r="4115" spans="1:21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42358.364849537036</v>
      </c>
      <c r="T4115" s="9">
        <f t="shared" si="453"/>
        <v>42377.06527777778</v>
      </c>
      <c r="U4115">
        <f t="shared" si="454"/>
        <v>18.700428240743349</v>
      </c>
    </row>
  </sheetData>
  <conditionalFormatting sqref="F2:F4115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</conditionalFormatting>
  <conditionalFormatting sqref="F121">
    <cfRule type="cellIs" dxfId="0" priority="6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SubCategoryPivot</vt:lpstr>
      <vt:lpstr>CategoryPivot</vt:lpstr>
      <vt:lpstr>StatePivot</vt:lpstr>
      <vt:lpstr>Bonus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n8gre</cp:lastModifiedBy>
  <cp:lastPrinted>2018-11-09T00:56:04Z</cp:lastPrinted>
  <dcterms:created xsi:type="dcterms:W3CDTF">2017-04-20T15:17:24Z</dcterms:created>
  <dcterms:modified xsi:type="dcterms:W3CDTF">2018-11-10T16:00:44Z</dcterms:modified>
</cp:coreProperties>
</file>