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5480" windowHeight="11640"/>
  </bookViews>
  <sheets>
    <sheet name="Plan1" sheetId="9" r:id="rId1"/>
    <sheet name="provisionamento" sheetId="8" r:id="rId2"/>
  </sheets>
  <definedNames>
    <definedName name="_xlnm.Print_Area" localSheetId="0">Plan1!$B$1:$N$65</definedName>
  </definedNames>
  <calcPr calcId="124519"/>
</workbook>
</file>

<file path=xl/calcChain.xml><?xml version="1.0" encoding="utf-8"?>
<calcChain xmlns="http://schemas.openxmlformats.org/spreadsheetml/2006/main">
  <c r="K39" i="9"/>
  <c r="K37"/>
  <c r="L37" s="1"/>
  <c r="K38"/>
  <c r="L38" s="1"/>
  <c r="L39"/>
  <c r="K36"/>
  <c r="L36" s="1"/>
  <c r="F36"/>
  <c r="F37"/>
  <c r="F38"/>
  <c r="F39"/>
  <c r="F40"/>
  <c r="F41"/>
  <c r="F42"/>
  <c r="F43"/>
  <c r="F44"/>
  <c r="F45"/>
  <c r="F25"/>
  <c r="F26"/>
  <c r="F15"/>
  <c r="F17" s="1"/>
  <c r="F16"/>
  <c r="H15"/>
  <c r="F35" i="8"/>
  <c r="H35"/>
  <c r="J35" s="1"/>
  <c r="L37"/>
  <c r="M37"/>
  <c r="N37"/>
  <c r="O37"/>
  <c r="P37"/>
  <c r="Q37"/>
  <c r="E35"/>
  <c r="E45" s="1"/>
  <c r="E36"/>
  <c r="E37"/>
  <c r="E38"/>
  <c r="E39"/>
  <c r="E40"/>
  <c r="E41"/>
  <c r="E42"/>
  <c r="E43"/>
  <c r="E44"/>
  <c r="F15"/>
  <c r="S15" s="1"/>
  <c r="S16"/>
  <c r="E26"/>
  <c r="E15"/>
  <c r="E16"/>
  <c r="T15"/>
  <c r="E25"/>
  <c r="E27" s="1"/>
  <c r="R35" l="1"/>
  <c r="S35" s="1"/>
  <c r="T35" s="1"/>
  <c r="E17"/>
  <c r="F27" i="9"/>
  <c r="L40"/>
  <c r="M36" s="1"/>
  <c r="F46"/>
  <c r="N36" l="1"/>
</calcChain>
</file>

<file path=xl/sharedStrings.xml><?xml version="1.0" encoding="utf-8"?>
<sst xmlns="http://schemas.openxmlformats.org/spreadsheetml/2006/main" count="139" uniqueCount="69">
  <si>
    <t>Conservação e Limpeza</t>
  </si>
  <si>
    <t>Copa e Cozinha</t>
  </si>
  <si>
    <t>Suporte</t>
  </si>
  <si>
    <t>Manutenção</t>
  </si>
  <si>
    <t>Transporte</t>
  </si>
  <si>
    <t>Vigilância</t>
  </si>
  <si>
    <t xml:space="preserve"> </t>
  </si>
  <si>
    <t>1. Execução Licitação</t>
  </si>
  <si>
    <t>(1.b) Quantitativo Licitação</t>
  </si>
  <si>
    <t>(1.a) 
Preços unitários vencedores da licitação</t>
  </si>
  <si>
    <t>2. Lançamento Planilha Fornecedor</t>
  </si>
  <si>
    <t>(2.a) 
Total Montante A</t>
  </si>
  <si>
    <t>(1.c) 
Valor Licitação
(1.a * 1.b)</t>
  </si>
  <si>
    <t>Obs.: O cálculo terá que ser executado a cada termo aditivo de revisão de preços onde haja alteração dos salários e componentes salariais (exceto encargos sociais)</t>
  </si>
  <si>
    <t>Supervisor</t>
  </si>
  <si>
    <t>Motorista Classe D</t>
  </si>
  <si>
    <t>Família</t>
  </si>
  <si>
    <t>(3.b)
% provisão faturas 
( (Supervisor: 1.b*3.a+Motorista: 1.b*3.a)/( Supervisor:1.b + Motorista:1.b) )*100</t>
  </si>
  <si>
    <t>Resultado</t>
  </si>
  <si>
    <t>Preços referenciais Máximos:</t>
  </si>
  <si>
    <t>a</t>
  </si>
  <si>
    <t>b</t>
  </si>
  <si>
    <t>valor a ser retido da fatura</t>
  </si>
  <si>
    <t>Valor devido</t>
  </si>
  <si>
    <t>diferença</t>
  </si>
  <si>
    <t>Total Fatura</t>
  </si>
  <si>
    <t>valor a ser retido da fatura pela sistemática do percentual</t>
  </si>
  <si>
    <t>(Sistemática Rau)</t>
  </si>
  <si>
    <t xml:space="preserve">Serviço: Transporte </t>
  </si>
  <si>
    <t>(2.c)
Base de Cálculo provisionamento
(2.a-2.b)*29,80</t>
  </si>
  <si>
    <t>ANEXO ÚNICO</t>
  </si>
  <si>
    <t>Tipos de áreas</t>
  </si>
  <si>
    <t>PLANILHA DE PROVISIONAMENTO PARA OS SERVIÇOS DE LIMPEZA POR METRO QUADRADO</t>
  </si>
  <si>
    <t>Área Administrativa</t>
  </si>
  <si>
    <t>Área de Sanitario</t>
  </si>
  <si>
    <t>Área de circulação</t>
  </si>
  <si>
    <t>(1.a) 
Preços unitários vencedores da licitação por m2</t>
  </si>
  <si>
    <t>(1.b) Quantitativo das áreas da Licitação</t>
  </si>
  <si>
    <t>Quantitativo Serventes</t>
  </si>
  <si>
    <t>Quantitativo Cabos de Turma</t>
  </si>
  <si>
    <t>Quantitativo Supervisores</t>
  </si>
  <si>
    <t>Quantidades e valores unitários de salários e adicionais</t>
  </si>
  <si>
    <t>Valor unitário de Salário (Serventes)</t>
  </si>
  <si>
    <t>Valor unitário de Salário (Cabo de Turma)</t>
  </si>
  <si>
    <t>Valor unitário de Salário (Supervisor)</t>
  </si>
  <si>
    <t>Adicionais</t>
  </si>
  <si>
    <t>Total Remuneração</t>
  </si>
  <si>
    <t xml:space="preserve">Quantidade x Salários e adicionais </t>
  </si>
  <si>
    <t xml:space="preserve">
Cálculo provisionamento
29,80%</t>
  </si>
  <si>
    <t xml:space="preserve">
% provisão faturas 
</t>
  </si>
  <si>
    <t>Quantitativo Serventes c/adicionais</t>
  </si>
  <si>
    <t>Quantitativo Cabos de Turma c/adicionais</t>
  </si>
  <si>
    <t>Quantitativo Supervisores c/adicionais</t>
  </si>
  <si>
    <t>Servente</t>
  </si>
  <si>
    <t>quantil</t>
  </si>
  <si>
    <t xml:space="preserve">salário </t>
  </si>
  <si>
    <t>adicional</t>
  </si>
  <si>
    <t>salário +adicionais</t>
  </si>
  <si>
    <t>total</t>
  </si>
  <si>
    <t>Salários</t>
  </si>
  <si>
    <t>Soma</t>
  </si>
  <si>
    <t>Cálculo Provisionamento</t>
  </si>
  <si>
    <t>Valor Provisionamento Item</t>
  </si>
  <si>
    <t>Item de serviço</t>
  </si>
  <si>
    <t>Servente c/ins. 10%</t>
  </si>
  <si>
    <t>Cabo de Turma</t>
  </si>
  <si>
    <t xml:space="preserve">Servente </t>
  </si>
  <si>
    <t>Total</t>
  </si>
  <si>
    <t>Quantidade de funcionários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</si>
</sst>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.0000_-;\-* #,##0.0000_-;_-* &quot;-&quot;????_-;_-@_-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11"/>
      <color indexed="12"/>
      <name val="Calibri"/>
      <family val="2"/>
    </font>
    <font>
      <b/>
      <sz val="14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4">
    <xf numFmtId="0" fontId="0" fillId="0" borderId="0" xfId="0"/>
    <xf numFmtId="0" fontId="4" fillId="0" borderId="1" xfId="0" applyFont="1" applyFill="1" applyBorder="1"/>
    <xf numFmtId="4" fontId="3" fillId="2" borderId="2" xfId="0" applyNumberFormat="1" applyFont="1" applyFill="1" applyBorder="1"/>
    <xf numFmtId="0" fontId="0" fillId="0" borderId="0" xfId="0" applyFill="1"/>
    <xf numFmtId="0" fontId="0" fillId="0" borderId="0" xfId="0" applyFill="1" applyAlignment="1">
      <alignment horizontal="center" wrapText="1"/>
    </xf>
    <xf numFmtId="0" fontId="5" fillId="0" borderId="0" xfId="0" applyFont="1" applyFill="1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3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1" fillId="0" borderId="5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 indent="2"/>
    </xf>
    <xf numFmtId="4" fontId="0" fillId="0" borderId="1" xfId="0" applyNumberFormat="1" applyFill="1" applyBorder="1" applyAlignment="1">
      <alignment horizontal="center" wrapText="1"/>
    </xf>
    <xf numFmtId="0" fontId="5" fillId="0" borderId="1" xfId="0" applyFont="1" applyFill="1" applyBorder="1"/>
    <xf numFmtId="4" fontId="0" fillId="0" borderId="1" xfId="0" applyNumberFormat="1" applyFill="1" applyBorder="1"/>
    <xf numFmtId="2" fontId="0" fillId="0" borderId="1" xfId="0" applyNumberFormat="1" applyFill="1" applyBorder="1"/>
    <xf numFmtId="0" fontId="1" fillId="0" borderId="4" xfId="0" applyFont="1" applyFill="1" applyBorder="1" applyAlignment="1">
      <alignment horizontal="right"/>
    </xf>
    <xf numFmtId="0" fontId="3" fillId="0" borderId="0" xfId="0" applyFont="1" applyFill="1"/>
    <xf numFmtId="0" fontId="3" fillId="0" borderId="1" xfId="0" applyFont="1" applyFill="1" applyBorder="1"/>
    <xf numFmtId="4" fontId="3" fillId="0" borderId="1" xfId="0" applyNumberFormat="1" applyFont="1" applyFill="1" applyBorder="1"/>
    <xf numFmtId="165" fontId="0" fillId="0" borderId="0" xfId="0" applyNumberForma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0" fillId="0" borderId="5" xfId="0" applyFill="1" applyBorder="1"/>
    <xf numFmtId="4" fontId="0" fillId="0" borderId="0" xfId="0" applyNumberFormat="1" applyFill="1"/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4" fontId="0" fillId="2" borderId="1" xfId="0" applyNumberFormat="1" applyFill="1" applyBorder="1"/>
    <xf numFmtId="0" fontId="5" fillId="2" borderId="0" xfId="0" applyFont="1" applyFill="1"/>
    <xf numFmtId="4" fontId="0" fillId="2" borderId="0" xfId="0" applyNumberFormat="1" applyFill="1"/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4" fillId="2" borderId="0" xfId="0" applyFont="1" applyFill="1" applyBorder="1"/>
    <xf numFmtId="0" fontId="4" fillId="2" borderId="0" xfId="0" applyFont="1" applyFill="1"/>
    <xf numFmtId="0" fontId="4" fillId="0" borderId="0" xfId="0" applyFont="1" applyFill="1"/>
    <xf numFmtId="4" fontId="4" fillId="2" borderId="0" xfId="0" applyNumberFormat="1" applyFont="1" applyFill="1"/>
    <xf numFmtId="4" fontId="0" fillId="3" borderId="1" xfId="0" applyNumberFormat="1" applyFill="1" applyBorder="1"/>
    <xf numFmtId="3" fontId="5" fillId="3" borderId="1" xfId="0" applyNumberFormat="1" applyFont="1" applyFill="1" applyBorder="1"/>
    <xf numFmtId="0" fontId="5" fillId="3" borderId="1" xfId="0" applyFont="1" applyFill="1" applyBorder="1"/>
    <xf numFmtId="0" fontId="3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2" borderId="0" xfId="0" applyFill="1" applyBorder="1" applyAlignment="1">
      <alignment horizontal="center" wrapText="1"/>
    </xf>
    <xf numFmtId="0" fontId="5" fillId="2" borderId="0" xfId="0" applyFont="1" applyFill="1" applyBorder="1"/>
    <xf numFmtId="0" fontId="0" fillId="2" borderId="0" xfId="0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 wrapText="1"/>
    </xf>
    <xf numFmtId="4" fontId="0" fillId="2" borderId="8" xfId="0" applyNumberFormat="1" applyFill="1" applyBorder="1"/>
    <xf numFmtId="4" fontId="1" fillId="2" borderId="9" xfId="0" applyNumberFormat="1" applyFont="1" applyFill="1" applyBorder="1"/>
    <xf numFmtId="0" fontId="0" fillId="2" borderId="9" xfId="0" applyFill="1" applyBorder="1"/>
    <xf numFmtId="0" fontId="0" fillId="2" borderId="10" xfId="0" applyFill="1" applyBorder="1"/>
    <xf numFmtId="4" fontId="5" fillId="0" borderId="8" xfId="0" applyNumberFormat="1" applyFont="1" applyFill="1" applyBorder="1"/>
    <xf numFmtId="2" fontId="0" fillId="0" borderId="0" xfId="0" applyNumberFormat="1" applyFill="1" applyBorder="1"/>
    <xf numFmtId="0" fontId="4" fillId="0" borderId="1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0" fontId="10" fillId="0" borderId="0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8" xfId="0" applyFill="1" applyBorder="1" applyAlignment="1">
      <alignment horizontal="center"/>
    </xf>
    <xf numFmtId="164" fontId="1" fillId="0" borderId="1" xfId="1" applyFont="1" applyFill="1" applyBorder="1"/>
    <xf numFmtId="4" fontId="8" fillId="0" borderId="12" xfId="0" applyNumberFormat="1" applyFont="1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1" applyFont="1" applyFill="1" applyBorder="1"/>
    <xf numFmtId="0" fontId="0" fillId="2" borderId="12" xfId="0" applyFill="1" applyBorder="1"/>
    <xf numFmtId="0" fontId="0" fillId="2" borderId="11" xfId="0" applyFill="1" applyBorder="1"/>
    <xf numFmtId="0" fontId="1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4" fontId="0" fillId="0" borderId="0" xfId="0" applyNumberFormat="1" applyFill="1" applyBorder="1"/>
    <xf numFmtId="4" fontId="3" fillId="0" borderId="0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/>
    </xf>
    <xf numFmtId="4" fontId="1" fillId="2" borderId="1" xfId="0" applyNumberFormat="1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9" fillId="0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" fontId="1" fillId="0" borderId="5" xfId="0" applyNumberFormat="1" applyFont="1" applyFill="1" applyBorder="1" applyAlignment="1">
      <alignment horizontal="center" vertical="center"/>
    </xf>
    <xf numFmtId="4" fontId="1" fillId="0" borderId="4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01"/>
  <sheetViews>
    <sheetView tabSelected="1" topLeftCell="A29" workbookViewId="0">
      <selection activeCell="G48" sqref="G48"/>
    </sheetView>
  </sheetViews>
  <sheetFormatPr defaultRowHeight="15"/>
  <cols>
    <col min="1" max="1" width="4.85546875" style="3" customWidth="1"/>
    <col min="2" max="2" width="0" style="3" hidden="1" customWidth="1"/>
    <col min="3" max="3" width="30.7109375" style="3" customWidth="1"/>
    <col min="4" max="4" width="16.7109375" style="4" customWidth="1"/>
    <col min="5" max="5" width="18.42578125" style="5" customWidth="1"/>
    <col min="6" max="6" width="15.42578125" style="3" customWidth="1"/>
    <col min="7" max="7" width="18.42578125" style="3" customWidth="1"/>
    <col min="8" max="10" width="12" style="3" customWidth="1"/>
    <col min="11" max="11" width="16.42578125" style="3" customWidth="1"/>
    <col min="12" max="12" width="17.5703125" style="3" customWidth="1"/>
    <col min="13" max="13" width="18.28515625" style="3" customWidth="1"/>
    <col min="14" max="14" width="17" style="3" customWidth="1"/>
    <col min="15" max="16384" width="9.140625" style="3"/>
  </cols>
  <sheetData>
    <row r="1" spans="2:14" hidden="1"/>
    <row r="2" spans="2:14" hidden="1"/>
    <row r="3" spans="2:14" hidden="1"/>
    <row r="4" spans="2:14" hidden="1"/>
    <row r="5" spans="2:14" hidden="1"/>
    <row r="6" spans="2:14" hidden="1">
      <c r="B6" s="6" t="s">
        <v>28</v>
      </c>
    </row>
    <row r="7" spans="2:14" hidden="1"/>
    <row r="8" spans="2:14" ht="15" hidden="1" customHeight="1">
      <c r="D8" s="90" t="s">
        <v>7</v>
      </c>
      <c r="E8" s="90"/>
      <c r="F8" s="91" t="s">
        <v>12</v>
      </c>
      <c r="G8" s="7"/>
      <c r="H8" s="86" t="s">
        <v>10</v>
      </c>
      <c r="I8" s="86"/>
      <c r="J8" s="86"/>
      <c r="K8" s="86"/>
      <c r="L8" s="86"/>
      <c r="M8" s="86"/>
      <c r="N8" s="86"/>
    </row>
    <row r="9" spans="2:14" ht="90" hidden="1" customHeight="1">
      <c r="B9" s="85" t="s">
        <v>16</v>
      </c>
      <c r="C9" s="85"/>
      <c r="D9" s="7" t="s">
        <v>9</v>
      </c>
      <c r="E9" s="8" t="s">
        <v>8</v>
      </c>
      <c r="F9" s="91"/>
      <c r="G9" s="7"/>
      <c r="H9" s="7" t="s">
        <v>11</v>
      </c>
      <c r="I9" s="7"/>
      <c r="J9" s="7"/>
      <c r="K9" s="7"/>
      <c r="L9" s="7"/>
      <c r="M9" s="7"/>
      <c r="N9" s="7"/>
    </row>
    <row r="10" spans="2:14" hidden="1">
      <c r="B10" s="9">
        <v>1</v>
      </c>
      <c r="C10" s="10" t="s">
        <v>0</v>
      </c>
    </row>
    <row r="11" spans="2:14" hidden="1">
      <c r="B11" s="11">
        <v>2</v>
      </c>
      <c r="C11" s="12" t="s">
        <v>1</v>
      </c>
    </row>
    <row r="12" spans="2:14" hidden="1">
      <c r="B12" s="11">
        <v>3</v>
      </c>
      <c r="C12" s="11" t="s">
        <v>2</v>
      </c>
    </row>
    <row r="13" spans="2:14" hidden="1">
      <c r="B13" s="11">
        <v>4</v>
      </c>
      <c r="C13" s="11" t="s">
        <v>3</v>
      </c>
      <c r="D13" s="4" t="s">
        <v>6</v>
      </c>
    </row>
    <row r="14" spans="2:14" hidden="1">
      <c r="B14" s="9">
        <v>5</v>
      </c>
      <c r="C14" s="13" t="s">
        <v>4</v>
      </c>
    </row>
    <row r="15" spans="2:14" ht="15" hidden="1" customHeight="1">
      <c r="B15" s="14" t="s">
        <v>20</v>
      </c>
      <c r="C15" s="15" t="s">
        <v>14</v>
      </c>
      <c r="D15" s="16">
        <v>3210.11</v>
      </c>
      <c r="E15" s="17">
        <v>100</v>
      </c>
      <c r="F15" s="18">
        <f>D15*E15</f>
        <v>321011</v>
      </c>
      <c r="G15" s="18"/>
      <c r="H15" s="18">
        <f>1222.9+880.49</f>
        <v>2103.3900000000003</v>
      </c>
      <c r="I15" s="18"/>
      <c r="J15" s="18"/>
      <c r="K15" s="18"/>
      <c r="L15" s="18"/>
      <c r="M15" s="18"/>
      <c r="N15" s="18"/>
    </row>
    <row r="16" spans="2:14" ht="15" hidden="1" customHeight="1">
      <c r="B16" s="20" t="s">
        <v>21</v>
      </c>
      <c r="C16" s="15" t="s">
        <v>15</v>
      </c>
      <c r="D16" s="16">
        <v>3064.82</v>
      </c>
      <c r="E16" s="17">
        <v>500</v>
      </c>
      <c r="F16" s="18">
        <f>D16*E16</f>
        <v>1532410</v>
      </c>
      <c r="G16" s="18"/>
      <c r="H16" s="18">
        <v>1925.16</v>
      </c>
      <c r="I16" s="18"/>
      <c r="J16" s="18"/>
      <c r="K16" s="18"/>
      <c r="L16" s="18"/>
      <c r="M16" s="18"/>
      <c r="N16" s="18"/>
    </row>
    <row r="17" spans="2:14" hidden="1">
      <c r="B17" s="11">
        <v>6</v>
      </c>
      <c r="C17" s="12" t="s">
        <v>5</v>
      </c>
      <c r="D17" s="88" t="s">
        <v>25</v>
      </c>
      <c r="E17" s="88"/>
      <c r="F17" s="18">
        <f>SUM(F15:F16)</f>
        <v>1853421</v>
      </c>
      <c r="G17" s="73"/>
    </row>
    <row r="18" spans="2:14" hidden="1">
      <c r="C18" s="6" t="s">
        <v>13</v>
      </c>
    </row>
    <row r="19" spans="2:14" hidden="1">
      <c r="C19" s="21" t="s">
        <v>19</v>
      </c>
    </row>
    <row r="20" spans="2:14" hidden="1">
      <c r="C20" s="21" t="s">
        <v>14</v>
      </c>
    </row>
    <row r="21" spans="2:14" hidden="1">
      <c r="C21" s="21" t="s">
        <v>15</v>
      </c>
    </row>
    <row r="22" spans="2:14" hidden="1">
      <c r="C22" s="21" t="s">
        <v>6</v>
      </c>
    </row>
    <row r="23" spans="2:14" hidden="1"/>
    <row r="24" spans="2:14" hidden="1">
      <c r="C24" s="22" t="s">
        <v>18</v>
      </c>
      <c r="E24" s="1" t="s">
        <v>18</v>
      </c>
      <c r="F24" s="23" t="s">
        <v>27</v>
      </c>
      <c r="G24" s="74"/>
    </row>
    <row r="25" spans="2:14" hidden="1">
      <c r="C25" s="22" t="s">
        <v>23</v>
      </c>
      <c r="E25" s="1" t="s">
        <v>23</v>
      </c>
      <c r="F25" s="23" t="e">
        <f>#REF!</f>
        <v>#REF!</v>
      </c>
      <c r="G25" s="74"/>
    </row>
    <row r="26" spans="2:14" hidden="1">
      <c r="C26" s="22" t="s">
        <v>26</v>
      </c>
      <c r="E26" s="1" t="s">
        <v>22</v>
      </c>
      <c r="F26" s="23">
        <f>333.38*500+364.25*100</f>
        <v>203115</v>
      </c>
      <c r="G26" s="74"/>
    </row>
    <row r="27" spans="2:14" hidden="1">
      <c r="C27" s="22" t="s">
        <v>24</v>
      </c>
      <c r="D27" s="24" t="s">
        <v>6</v>
      </c>
      <c r="E27" s="1" t="s">
        <v>24</v>
      </c>
      <c r="F27" s="23" t="e">
        <f>F25-F26</f>
        <v>#REF!</v>
      </c>
      <c r="G27" s="74"/>
    </row>
    <row r="28" spans="2:14" hidden="1"/>
    <row r="31" spans="2:14" ht="18.75">
      <c r="C31" s="87" t="s">
        <v>32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</row>
    <row r="32" spans="2:14">
      <c r="B32" s="89"/>
      <c r="C32" s="89"/>
      <c r="D32" s="61">
        <v>0.29799999999999999</v>
      </c>
      <c r="E32" s="50"/>
    </row>
    <row r="33" spans="2:20" ht="18.75"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</row>
    <row r="34" spans="2:20">
      <c r="B34" s="3" t="s">
        <v>6</v>
      </c>
      <c r="C34" s="84" t="s">
        <v>31</v>
      </c>
      <c r="D34" s="80" t="s">
        <v>7</v>
      </c>
      <c r="E34" s="80"/>
      <c r="F34" s="79" t="s">
        <v>12</v>
      </c>
      <c r="G34" s="79" t="s">
        <v>63</v>
      </c>
      <c r="H34" s="79" t="s">
        <v>68</v>
      </c>
      <c r="I34" s="79" t="s">
        <v>59</v>
      </c>
      <c r="J34" s="79" t="s">
        <v>45</v>
      </c>
      <c r="K34" s="79" t="s">
        <v>60</v>
      </c>
      <c r="L34" s="85" t="s">
        <v>67</v>
      </c>
      <c r="M34" s="79" t="s">
        <v>61</v>
      </c>
      <c r="N34" s="79" t="s">
        <v>62</v>
      </c>
      <c r="O34" s="46"/>
      <c r="P34" s="46"/>
      <c r="Q34" s="46"/>
      <c r="R34" s="46"/>
      <c r="S34" s="46"/>
      <c r="T34" s="46"/>
    </row>
    <row r="35" spans="2:20" s="25" customFormat="1" ht="60">
      <c r="B35" s="76"/>
      <c r="C35" s="84"/>
      <c r="D35" s="75" t="s">
        <v>36</v>
      </c>
      <c r="E35" s="35" t="s">
        <v>37</v>
      </c>
      <c r="F35" s="79"/>
      <c r="G35" s="79"/>
      <c r="H35" s="79"/>
      <c r="I35" s="79"/>
      <c r="J35" s="79"/>
      <c r="K35" s="79"/>
      <c r="L35" s="85"/>
      <c r="M35" s="79"/>
      <c r="N35" s="79"/>
      <c r="O35" s="71"/>
      <c r="P35" s="71"/>
      <c r="Q35" s="71"/>
      <c r="R35" s="71"/>
      <c r="S35" s="71"/>
      <c r="T35" s="71"/>
    </row>
    <row r="36" spans="2:20">
      <c r="B36" s="26"/>
      <c r="C36" s="41" t="s">
        <v>33</v>
      </c>
      <c r="D36" s="41">
        <v>2.2999999999999998</v>
      </c>
      <c r="E36" s="42">
        <v>2500</v>
      </c>
      <c r="F36" s="32">
        <f t="shared" ref="F36:F45" si="0">ROUND(D36*E36,2)</f>
        <v>5750</v>
      </c>
      <c r="G36" s="32" t="s">
        <v>64</v>
      </c>
      <c r="H36" s="41"/>
      <c r="I36" s="41"/>
      <c r="J36" s="41"/>
      <c r="K36" s="41">
        <f>SUM(I36:J36)</f>
        <v>0</v>
      </c>
      <c r="L36" s="11">
        <f>K36*H36</f>
        <v>0</v>
      </c>
      <c r="M36" s="41">
        <f>ROUND(0.298*L40,2)</f>
        <v>0</v>
      </c>
      <c r="N36" s="41">
        <f>ROUND((M36/F46)*100,2)</f>
        <v>0</v>
      </c>
      <c r="O36" s="46"/>
      <c r="P36" s="46"/>
      <c r="Q36" s="46"/>
      <c r="R36" s="46"/>
      <c r="S36" s="46"/>
      <c r="T36" s="46"/>
    </row>
    <row r="37" spans="2:20">
      <c r="B37" s="12"/>
      <c r="C37" s="41" t="s">
        <v>34</v>
      </c>
      <c r="D37" s="41"/>
      <c r="E37" s="42"/>
      <c r="F37" s="32">
        <f t="shared" si="0"/>
        <v>0</v>
      </c>
      <c r="G37" s="32" t="s">
        <v>65</v>
      </c>
      <c r="H37" s="78"/>
      <c r="I37" s="78"/>
      <c r="J37" s="78"/>
      <c r="K37" s="41">
        <f>SUM(I37:J37)</f>
        <v>0</v>
      </c>
      <c r="L37" s="11">
        <f>K37*H37</f>
        <v>0</v>
      </c>
      <c r="M37" s="78"/>
      <c r="N37" s="41"/>
      <c r="O37" s="46"/>
      <c r="P37" s="46"/>
      <c r="Q37" s="46"/>
      <c r="R37" s="46"/>
      <c r="S37" s="46"/>
      <c r="T37" s="46"/>
    </row>
    <row r="38" spans="2:20">
      <c r="B38" s="26"/>
      <c r="C38" s="41" t="s">
        <v>35</v>
      </c>
      <c r="D38" s="41"/>
      <c r="E38" s="42"/>
      <c r="F38" s="32">
        <f t="shared" si="0"/>
        <v>0</v>
      </c>
      <c r="G38" s="32" t="s">
        <v>14</v>
      </c>
      <c r="H38" s="78"/>
      <c r="I38" s="78"/>
      <c r="J38" s="78"/>
      <c r="K38" s="41">
        <f>SUM(I38:J38)</f>
        <v>0</v>
      </c>
      <c r="L38" s="11">
        <f>K38*H38</f>
        <v>0</v>
      </c>
      <c r="M38" s="78"/>
      <c r="N38" s="32"/>
      <c r="O38" s="46"/>
      <c r="P38" s="46"/>
      <c r="Q38" s="46"/>
      <c r="R38" s="46"/>
      <c r="S38" s="46"/>
      <c r="T38" s="46"/>
    </row>
    <row r="39" spans="2:20">
      <c r="B39" s="12"/>
      <c r="C39" s="41"/>
      <c r="D39" s="41"/>
      <c r="E39" s="42"/>
      <c r="F39" s="32">
        <f t="shared" si="0"/>
        <v>0</v>
      </c>
      <c r="G39" s="32" t="s">
        <v>66</v>
      </c>
      <c r="H39" s="78"/>
      <c r="I39" s="78"/>
      <c r="J39" s="78"/>
      <c r="K39" s="41">
        <f>SUM(I39:J39)</f>
        <v>0</v>
      </c>
      <c r="L39" s="11">
        <f>K39*H39</f>
        <v>0</v>
      </c>
      <c r="M39" s="78"/>
      <c r="N39" s="78"/>
      <c r="O39" s="46"/>
      <c r="P39" s="46"/>
      <c r="Q39" s="46"/>
      <c r="R39" s="46"/>
      <c r="S39" s="46"/>
      <c r="T39" s="46"/>
    </row>
    <row r="40" spans="2:20">
      <c r="B40" s="26"/>
      <c r="C40" s="41"/>
      <c r="D40" s="41"/>
      <c r="E40" s="42"/>
      <c r="F40" s="32">
        <f t="shared" si="0"/>
        <v>0</v>
      </c>
      <c r="G40" s="32"/>
      <c r="H40" s="78"/>
      <c r="I40" s="78"/>
      <c r="J40" s="32"/>
      <c r="K40" s="78"/>
      <c r="L40" s="78">
        <f>SUM(L36:L39)</f>
        <v>0</v>
      </c>
      <c r="M40" s="78"/>
      <c r="N40" s="78"/>
      <c r="O40" s="46"/>
      <c r="P40" s="46"/>
      <c r="Q40" s="46"/>
      <c r="R40" s="46"/>
      <c r="S40" s="46"/>
      <c r="T40" s="46"/>
    </row>
    <row r="41" spans="2:20">
      <c r="B41" s="12"/>
      <c r="C41" s="41"/>
      <c r="D41" s="41"/>
      <c r="E41" s="42"/>
      <c r="F41" s="32">
        <f t="shared" si="0"/>
        <v>0</v>
      </c>
      <c r="G41" s="32"/>
      <c r="H41" s="78"/>
      <c r="I41" s="78"/>
      <c r="J41" s="78"/>
      <c r="K41" s="78"/>
      <c r="L41" s="78"/>
      <c r="M41" s="78"/>
      <c r="N41" s="78"/>
      <c r="O41" s="46"/>
      <c r="P41" s="46"/>
      <c r="Q41" s="46"/>
      <c r="R41" s="46"/>
      <c r="S41" s="46"/>
      <c r="T41" s="46"/>
    </row>
    <row r="42" spans="2:20">
      <c r="B42" s="12"/>
      <c r="C42" s="41"/>
      <c r="D42" s="41"/>
      <c r="E42" s="42"/>
      <c r="F42" s="32">
        <f t="shared" si="0"/>
        <v>0</v>
      </c>
      <c r="G42" s="32"/>
      <c r="H42" s="78"/>
      <c r="I42" s="78"/>
      <c r="J42" s="78"/>
      <c r="K42" s="78"/>
      <c r="L42" s="78"/>
      <c r="M42" s="78"/>
      <c r="N42" s="78"/>
      <c r="O42" s="46"/>
      <c r="P42" s="46"/>
      <c r="Q42" s="46"/>
      <c r="R42" s="46"/>
      <c r="S42" s="46"/>
      <c r="T42" s="46"/>
    </row>
    <row r="43" spans="2:20">
      <c r="B43" s="12"/>
      <c r="C43" s="41"/>
      <c r="D43" s="41"/>
      <c r="E43" s="42"/>
      <c r="F43" s="32">
        <f t="shared" si="0"/>
        <v>0</v>
      </c>
      <c r="G43" s="78"/>
      <c r="H43" s="78"/>
      <c r="I43" s="78"/>
      <c r="J43" s="78"/>
      <c r="K43" s="78"/>
      <c r="L43" s="78"/>
      <c r="M43" s="78"/>
      <c r="N43" s="78"/>
    </row>
    <row r="44" spans="2:20">
      <c r="B44" s="12"/>
      <c r="C44" s="41"/>
      <c r="D44" s="41"/>
      <c r="E44" s="42"/>
      <c r="F44" s="32">
        <f t="shared" si="0"/>
        <v>0</v>
      </c>
      <c r="G44" s="78"/>
      <c r="H44" s="78"/>
      <c r="I44" s="78"/>
      <c r="J44" s="78"/>
      <c r="K44" s="78"/>
      <c r="L44" s="78"/>
      <c r="M44" s="78"/>
      <c r="N44" s="78"/>
    </row>
    <row r="45" spans="2:20">
      <c r="B45" s="12"/>
      <c r="C45" s="41"/>
      <c r="D45" s="41"/>
      <c r="E45" s="43"/>
      <c r="F45" s="32">
        <f t="shared" si="0"/>
        <v>0</v>
      </c>
      <c r="G45" s="78"/>
      <c r="H45" s="78"/>
      <c r="I45" s="78"/>
      <c r="J45" s="78"/>
      <c r="K45" s="78"/>
      <c r="L45" s="78"/>
      <c r="M45" s="78"/>
      <c r="N45" s="78"/>
    </row>
    <row r="46" spans="2:20">
      <c r="B46" s="11">
        <v>4</v>
      </c>
      <c r="C46" s="80" t="s">
        <v>25</v>
      </c>
      <c r="D46" s="80"/>
      <c r="E46" s="80"/>
      <c r="F46" s="77">
        <f>SUM(F36:F45)</f>
        <v>5750</v>
      </c>
      <c r="G46" s="49"/>
      <c r="H46" s="49"/>
      <c r="I46" s="49"/>
      <c r="J46" s="49"/>
      <c r="K46" s="49"/>
      <c r="L46" s="49"/>
      <c r="M46" s="49"/>
      <c r="N46" s="49"/>
    </row>
    <row r="47" spans="2:20">
      <c r="B47" s="11">
        <v>5</v>
      </c>
      <c r="C47" s="21"/>
      <c r="D47" s="82" t="s">
        <v>6</v>
      </c>
      <c r="E47" s="82"/>
      <c r="F47" s="2" t="s">
        <v>6</v>
      </c>
      <c r="G47" s="49"/>
      <c r="H47" s="49"/>
      <c r="I47" s="49"/>
      <c r="J47" s="49"/>
      <c r="K47" s="49"/>
      <c r="L47" s="34"/>
      <c r="M47" s="49"/>
      <c r="N47" s="34"/>
    </row>
    <row r="48" spans="2:20">
      <c r="B48" s="11">
        <v>6</v>
      </c>
      <c r="C48" s="49"/>
      <c r="D48" s="49"/>
      <c r="E48" s="49"/>
      <c r="F48" s="49"/>
      <c r="G48" s="49"/>
      <c r="H48" s="49"/>
      <c r="I48" s="49"/>
      <c r="J48" s="49"/>
      <c r="K48" s="49"/>
      <c r="L48" s="38"/>
      <c r="M48" s="38"/>
      <c r="N48" s="38"/>
    </row>
    <row r="49" spans="3:14">
      <c r="C49" s="49"/>
      <c r="D49" s="49"/>
      <c r="E49" s="49"/>
      <c r="F49" s="49"/>
      <c r="G49" s="49"/>
      <c r="H49" s="49"/>
      <c r="I49" s="49"/>
      <c r="J49" s="49"/>
      <c r="K49" s="49"/>
      <c r="L49" s="31"/>
      <c r="M49" s="31"/>
      <c r="N49" s="31"/>
    </row>
    <row r="50" spans="3:14">
      <c r="C50" s="49"/>
      <c r="D50" s="49"/>
      <c r="E50" s="49"/>
      <c r="F50" s="49"/>
      <c r="G50" s="49"/>
      <c r="H50" s="49"/>
      <c r="I50" s="49"/>
      <c r="J50" s="49"/>
      <c r="K50" s="49"/>
      <c r="L50" s="31"/>
      <c r="M50" s="31"/>
      <c r="N50" s="31"/>
    </row>
    <row r="51" spans="3:14">
      <c r="C51" s="49"/>
      <c r="D51" s="49"/>
      <c r="E51" s="49"/>
      <c r="F51" s="49"/>
      <c r="G51" s="49"/>
      <c r="H51" s="49"/>
      <c r="I51" s="49"/>
      <c r="J51" s="49"/>
      <c r="L51" s="49"/>
      <c r="M51" s="49"/>
      <c r="N51" s="49"/>
    </row>
    <row r="52" spans="3:14"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</row>
    <row r="53" spans="3:14"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</row>
    <row r="54" spans="3:14"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</row>
    <row r="55" spans="3:14">
      <c r="C55" s="51"/>
      <c r="D55" s="52"/>
      <c r="E55" s="50"/>
      <c r="F55" s="46"/>
      <c r="G55" s="46"/>
      <c r="H55" s="46"/>
      <c r="I55" s="46"/>
      <c r="J55" s="46"/>
      <c r="K55" s="46"/>
      <c r="L55" s="46"/>
      <c r="M55" s="46"/>
      <c r="N55" s="46"/>
    </row>
    <row r="56" spans="3:14">
      <c r="C56" s="51"/>
      <c r="D56" s="52"/>
      <c r="E56" s="50"/>
      <c r="F56" s="46"/>
      <c r="G56" s="46"/>
      <c r="H56" s="46"/>
      <c r="I56" s="46"/>
      <c r="J56" s="46"/>
      <c r="K56" s="46"/>
      <c r="L56" s="46"/>
      <c r="M56" s="46"/>
      <c r="N56" s="46"/>
    </row>
    <row r="57" spans="3:14">
      <c r="C57" s="51"/>
      <c r="D57" s="52"/>
      <c r="E57" s="50"/>
      <c r="F57" s="46"/>
      <c r="G57" s="46"/>
      <c r="H57" s="46"/>
      <c r="I57" s="46"/>
      <c r="J57" s="46"/>
      <c r="K57" s="46"/>
      <c r="L57" s="46"/>
      <c r="M57" s="46"/>
      <c r="N57" s="46"/>
    </row>
    <row r="58" spans="3:14">
      <c r="C58" s="51"/>
      <c r="D58" s="52"/>
      <c r="E58" s="50"/>
      <c r="F58" s="46"/>
      <c r="G58" s="46"/>
      <c r="H58" s="46"/>
      <c r="I58" s="46"/>
      <c r="J58" s="46"/>
      <c r="K58" s="46"/>
      <c r="L58" s="46"/>
      <c r="M58" s="46"/>
      <c r="N58" s="46"/>
    </row>
    <row r="59" spans="3:14">
      <c r="C59" s="46"/>
      <c r="D59" s="52"/>
      <c r="E59" s="50"/>
      <c r="F59" s="46"/>
      <c r="G59" s="46"/>
      <c r="H59" s="46"/>
      <c r="I59" s="46"/>
      <c r="J59" s="46"/>
      <c r="K59" s="46"/>
      <c r="L59" s="46"/>
      <c r="M59" s="46"/>
      <c r="N59" s="46"/>
    </row>
    <row r="60" spans="3:14"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</row>
    <row r="61" spans="3:14" ht="27" customHeight="1"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</row>
    <row r="62" spans="3:14" ht="28.5" customHeight="1"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</row>
    <row r="63" spans="3:14" ht="27" customHeight="1"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</row>
    <row r="64" spans="3:14" ht="19.5" customHeight="1"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</row>
    <row r="65" spans="3:14" ht="28.5" customHeight="1"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</row>
    <row r="66" spans="3:14" ht="36.75" customHeight="1"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</row>
    <row r="67" spans="3:14" ht="36" customHeight="1"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</row>
    <row r="68" spans="3:14">
      <c r="C68" s="46"/>
      <c r="D68" s="52"/>
      <c r="E68" s="50"/>
      <c r="F68" s="46"/>
      <c r="G68" s="46"/>
      <c r="H68" s="46"/>
      <c r="I68" s="46"/>
      <c r="J68" s="46"/>
      <c r="K68" s="46"/>
      <c r="L68" s="46"/>
      <c r="M68" s="46"/>
      <c r="N68" s="46"/>
    </row>
    <row r="69" spans="3:14">
      <c r="C69" s="46"/>
      <c r="D69" s="52"/>
      <c r="E69" s="50"/>
      <c r="F69" s="46"/>
      <c r="G69" s="46"/>
      <c r="H69" s="46"/>
      <c r="I69" s="46"/>
      <c r="J69" s="46"/>
      <c r="K69" s="46"/>
      <c r="L69" s="46"/>
      <c r="M69" s="46"/>
      <c r="N69" s="46"/>
    </row>
    <row r="70" spans="3:14">
      <c r="C70" s="46"/>
      <c r="D70" s="52"/>
      <c r="E70" s="50"/>
      <c r="F70" s="46"/>
      <c r="G70" s="46"/>
      <c r="H70" s="46"/>
      <c r="I70" s="46"/>
      <c r="J70" s="46"/>
      <c r="K70" s="46"/>
      <c r="L70" s="46"/>
      <c r="M70" s="46"/>
      <c r="N70" s="46"/>
    </row>
    <row r="71" spans="3:14">
      <c r="C71" s="46"/>
      <c r="D71" s="52"/>
      <c r="E71" s="50"/>
      <c r="F71" s="46"/>
      <c r="G71" s="46"/>
      <c r="H71" s="46"/>
      <c r="I71" s="46"/>
      <c r="J71" s="46"/>
      <c r="K71" s="46"/>
      <c r="L71" s="46"/>
      <c r="M71" s="46"/>
      <c r="N71" s="46"/>
    </row>
    <row r="72" spans="3:14">
      <c r="C72" s="46"/>
      <c r="D72" s="52"/>
      <c r="E72" s="50"/>
      <c r="F72" s="46"/>
      <c r="G72" s="46"/>
      <c r="H72" s="46"/>
      <c r="I72" s="46"/>
      <c r="J72" s="46"/>
      <c r="K72" s="46"/>
      <c r="L72" s="46"/>
      <c r="M72" s="46"/>
      <c r="N72" s="46"/>
    </row>
    <row r="73" spans="3:14">
      <c r="C73" s="46"/>
      <c r="D73" s="52"/>
      <c r="E73" s="50"/>
      <c r="F73" s="46"/>
      <c r="G73" s="46"/>
      <c r="H73" s="46"/>
      <c r="I73" s="46"/>
      <c r="J73" s="46"/>
      <c r="K73" s="46"/>
      <c r="L73" s="46"/>
      <c r="M73" s="46"/>
      <c r="N73" s="46"/>
    </row>
    <row r="74" spans="3:14">
      <c r="C74" s="46"/>
      <c r="D74" s="52"/>
      <c r="E74" s="50"/>
      <c r="F74" s="46"/>
      <c r="G74" s="46"/>
      <c r="H74" s="46"/>
      <c r="I74" s="46"/>
      <c r="J74" s="46"/>
      <c r="K74" s="46"/>
      <c r="L74" s="46"/>
      <c r="M74" s="46"/>
      <c r="N74" s="46"/>
    </row>
    <row r="75" spans="3:14">
      <c r="C75" s="46"/>
      <c r="D75" s="52"/>
      <c r="E75" s="50"/>
      <c r="F75" s="46"/>
      <c r="G75" s="46"/>
      <c r="H75" s="46"/>
      <c r="I75" s="46"/>
      <c r="J75" s="46"/>
      <c r="K75" s="46"/>
      <c r="L75" s="46"/>
      <c r="M75" s="46"/>
      <c r="N75" s="46"/>
    </row>
    <row r="76" spans="3:14">
      <c r="C76" s="46"/>
      <c r="D76" s="52"/>
      <c r="E76" s="50"/>
      <c r="F76" s="46"/>
      <c r="G76" s="46"/>
      <c r="H76" s="46"/>
      <c r="I76" s="46"/>
      <c r="J76" s="46"/>
      <c r="K76" s="46"/>
      <c r="L76" s="46"/>
      <c r="M76" s="46"/>
      <c r="N76" s="46"/>
    </row>
    <row r="77" spans="3:14">
      <c r="C77" s="46"/>
      <c r="D77" s="52"/>
      <c r="E77" s="50"/>
      <c r="F77" s="46"/>
      <c r="G77" s="46"/>
      <c r="H77" s="46"/>
      <c r="I77" s="46"/>
      <c r="J77" s="46"/>
      <c r="K77" s="46"/>
      <c r="L77" s="46"/>
      <c r="M77" s="46"/>
      <c r="N77" s="46"/>
    </row>
    <row r="78" spans="3:14">
      <c r="C78" s="46"/>
      <c r="D78" s="52"/>
      <c r="E78" s="50"/>
      <c r="F78" s="46"/>
      <c r="G78" s="46"/>
      <c r="H78" s="46"/>
      <c r="I78" s="46"/>
      <c r="J78" s="46"/>
      <c r="K78" s="46"/>
      <c r="L78" s="46"/>
      <c r="M78" s="46"/>
      <c r="N78" s="46"/>
    </row>
    <row r="79" spans="3:14">
      <c r="C79" s="46"/>
      <c r="D79" s="52"/>
      <c r="E79" s="50"/>
      <c r="F79" s="46"/>
      <c r="G79" s="46"/>
      <c r="H79" s="46"/>
      <c r="I79" s="46"/>
      <c r="J79" s="46"/>
      <c r="K79" s="46"/>
      <c r="L79" s="46"/>
      <c r="M79" s="46"/>
      <c r="N79" s="46"/>
    </row>
    <row r="80" spans="3:14">
      <c r="C80" s="46"/>
      <c r="D80" s="52"/>
      <c r="E80" s="50"/>
      <c r="F80" s="46"/>
      <c r="G80" s="46"/>
      <c r="H80" s="46"/>
      <c r="I80" s="46"/>
      <c r="J80" s="46"/>
      <c r="K80" s="46"/>
      <c r="L80" s="46"/>
      <c r="M80" s="46"/>
      <c r="N80" s="46"/>
    </row>
    <row r="81" spans="3:14">
      <c r="C81" s="46"/>
      <c r="D81" s="52"/>
      <c r="E81" s="50"/>
      <c r="F81" s="46"/>
      <c r="G81" s="46"/>
      <c r="H81" s="46"/>
      <c r="I81" s="46"/>
      <c r="J81" s="46"/>
      <c r="K81" s="46"/>
      <c r="L81" s="46"/>
      <c r="M81" s="46"/>
      <c r="N81" s="46"/>
    </row>
    <row r="82" spans="3:14">
      <c r="C82" s="46"/>
      <c r="D82" s="52"/>
      <c r="E82" s="50"/>
      <c r="F82" s="46"/>
      <c r="G82" s="46"/>
      <c r="H82" s="46"/>
      <c r="I82" s="46"/>
      <c r="J82" s="46"/>
      <c r="K82" s="46"/>
      <c r="L82" s="46"/>
      <c r="M82" s="46"/>
      <c r="N82" s="46"/>
    </row>
    <row r="83" spans="3:14">
      <c r="C83" s="46"/>
      <c r="D83" s="52"/>
      <c r="E83" s="50"/>
      <c r="F83" s="46"/>
      <c r="G83" s="46"/>
      <c r="H83" s="46"/>
      <c r="I83" s="46"/>
      <c r="J83" s="46"/>
      <c r="K83" s="46"/>
      <c r="L83" s="46"/>
      <c r="M83" s="46"/>
      <c r="N83" s="46"/>
    </row>
    <row r="84" spans="3:14">
      <c r="C84" s="46"/>
      <c r="D84" s="52"/>
      <c r="E84" s="50"/>
      <c r="F84" s="46"/>
      <c r="G84" s="46"/>
      <c r="H84" s="46"/>
      <c r="I84" s="46"/>
      <c r="J84" s="46"/>
      <c r="K84" s="46"/>
      <c r="L84" s="46"/>
      <c r="M84" s="46"/>
      <c r="N84" s="46"/>
    </row>
    <row r="85" spans="3:14">
      <c r="C85" s="46"/>
      <c r="D85" s="52"/>
      <c r="E85" s="50"/>
      <c r="F85" s="46"/>
      <c r="G85" s="46"/>
      <c r="H85" s="46"/>
      <c r="I85" s="46"/>
      <c r="J85" s="46"/>
      <c r="K85" s="46"/>
      <c r="L85" s="46"/>
      <c r="M85" s="46"/>
      <c r="N85" s="46"/>
    </row>
    <row r="86" spans="3:14">
      <c r="C86" s="46"/>
      <c r="D86" s="52"/>
      <c r="E86" s="50"/>
      <c r="F86" s="46"/>
      <c r="G86" s="46"/>
      <c r="H86" s="46"/>
      <c r="I86" s="46"/>
      <c r="J86" s="46"/>
      <c r="K86" s="46"/>
      <c r="L86" s="46"/>
      <c r="M86" s="46"/>
      <c r="N86" s="46"/>
    </row>
    <row r="87" spans="3:14">
      <c r="C87" s="46"/>
      <c r="D87" s="52"/>
      <c r="E87" s="50"/>
      <c r="F87" s="46"/>
      <c r="G87" s="46"/>
      <c r="H87" s="46"/>
      <c r="I87" s="46"/>
      <c r="J87" s="46"/>
      <c r="K87" s="46"/>
      <c r="L87" s="46"/>
      <c r="M87" s="46"/>
      <c r="N87" s="46"/>
    </row>
    <row r="88" spans="3:14">
      <c r="C88" s="46"/>
      <c r="D88" s="52"/>
      <c r="E88" s="50"/>
      <c r="F88" s="46"/>
      <c r="G88" s="46"/>
      <c r="H88" s="46"/>
      <c r="I88" s="46"/>
      <c r="J88" s="46"/>
      <c r="K88" s="46"/>
      <c r="L88" s="46"/>
      <c r="M88" s="46"/>
      <c r="N88" s="46"/>
    </row>
    <row r="89" spans="3:14">
      <c r="C89" s="46"/>
      <c r="D89" s="52"/>
      <c r="E89" s="50"/>
      <c r="F89" s="46"/>
      <c r="G89" s="46"/>
      <c r="H89" s="46"/>
      <c r="I89" s="46"/>
      <c r="J89" s="46"/>
      <c r="K89" s="46"/>
      <c r="L89" s="46"/>
      <c r="M89" s="46"/>
      <c r="N89" s="46"/>
    </row>
    <row r="90" spans="3:14">
      <c r="C90" s="46"/>
      <c r="D90" s="52"/>
      <c r="E90" s="50"/>
      <c r="F90" s="46"/>
      <c r="G90" s="46"/>
      <c r="H90" s="46"/>
      <c r="I90" s="46"/>
      <c r="J90" s="46"/>
      <c r="K90" s="46"/>
      <c r="L90" s="46"/>
      <c r="M90" s="46"/>
      <c r="N90" s="46"/>
    </row>
    <row r="91" spans="3:14">
      <c r="C91" s="46"/>
      <c r="D91" s="52"/>
      <c r="E91" s="50"/>
      <c r="F91" s="46"/>
      <c r="G91" s="46"/>
      <c r="H91" s="46"/>
      <c r="I91" s="46"/>
      <c r="J91" s="46"/>
      <c r="K91" s="46"/>
      <c r="L91" s="46"/>
      <c r="M91" s="46"/>
      <c r="N91" s="46"/>
    </row>
    <row r="92" spans="3:14">
      <c r="C92" s="46"/>
      <c r="D92" s="52"/>
      <c r="E92" s="50"/>
      <c r="F92" s="46"/>
      <c r="G92" s="46"/>
      <c r="H92" s="46"/>
      <c r="I92" s="46"/>
      <c r="J92" s="46"/>
      <c r="K92" s="46"/>
      <c r="L92" s="46"/>
      <c r="M92" s="46"/>
      <c r="N92" s="46"/>
    </row>
    <row r="93" spans="3:14">
      <c r="C93" s="46"/>
      <c r="D93" s="52"/>
      <c r="E93" s="50"/>
      <c r="F93" s="46"/>
      <c r="G93" s="46"/>
      <c r="H93" s="46"/>
      <c r="I93" s="46"/>
      <c r="J93" s="46"/>
      <c r="K93" s="46"/>
      <c r="L93" s="46"/>
      <c r="M93" s="46"/>
      <c r="N93" s="46"/>
    </row>
    <row r="94" spans="3:14">
      <c r="C94" s="46"/>
      <c r="D94" s="52"/>
      <c r="E94" s="50"/>
      <c r="F94" s="46"/>
      <c r="G94" s="46"/>
      <c r="H94" s="46"/>
      <c r="I94" s="46"/>
      <c r="J94" s="46"/>
      <c r="K94" s="46"/>
      <c r="L94" s="46"/>
      <c r="M94" s="46"/>
      <c r="N94" s="46"/>
    </row>
    <row r="95" spans="3:14">
      <c r="C95" s="46"/>
      <c r="D95" s="52"/>
      <c r="E95" s="50"/>
      <c r="F95" s="46"/>
      <c r="G95" s="46"/>
      <c r="H95" s="46"/>
      <c r="I95" s="46"/>
      <c r="J95" s="46"/>
      <c r="K95" s="46"/>
      <c r="L95" s="46"/>
      <c r="M95" s="46"/>
      <c r="N95" s="46"/>
    </row>
    <row r="96" spans="3:14">
      <c r="C96" s="46"/>
      <c r="D96" s="52"/>
      <c r="E96" s="50"/>
      <c r="F96" s="46"/>
      <c r="G96" s="46"/>
      <c r="H96" s="46"/>
      <c r="I96" s="46"/>
      <c r="J96" s="46"/>
      <c r="K96" s="46"/>
      <c r="L96" s="46"/>
      <c r="M96" s="46"/>
      <c r="N96" s="46"/>
    </row>
    <row r="97" spans="3:14">
      <c r="C97" s="46"/>
      <c r="D97" s="52"/>
      <c r="E97" s="50"/>
      <c r="F97" s="46"/>
      <c r="G97" s="46"/>
      <c r="H97" s="46"/>
      <c r="I97" s="46"/>
      <c r="J97" s="46"/>
      <c r="K97" s="46"/>
      <c r="L97" s="46"/>
      <c r="M97" s="46"/>
      <c r="N97" s="46"/>
    </row>
    <row r="98" spans="3:14">
      <c r="C98" s="46"/>
      <c r="D98" s="52"/>
      <c r="E98" s="50"/>
      <c r="F98" s="46"/>
      <c r="G98" s="46"/>
      <c r="H98" s="46"/>
      <c r="I98" s="46"/>
      <c r="J98" s="46"/>
      <c r="K98" s="46"/>
      <c r="L98" s="46"/>
      <c r="M98" s="46"/>
      <c r="N98" s="46"/>
    </row>
    <row r="99" spans="3:14">
      <c r="C99" s="46"/>
      <c r="D99" s="52"/>
      <c r="E99" s="50"/>
      <c r="F99" s="46"/>
      <c r="G99" s="46"/>
      <c r="H99" s="46"/>
      <c r="I99" s="46"/>
      <c r="J99" s="46"/>
      <c r="K99" s="46"/>
      <c r="L99" s="46"/>
      <c r="M99" s="46"/>
      <c r="N99" s="46"/>
    </row>
    <row r="100" spans="3:14">
      <c r="C100" s="46"/>
      <c r="D100" s="52"/>
      <c r="E100" s="50"/>
      <c r="F100" s="46"/>
      <c r="G100" s="46"/>
      <c r="H100" s="46"/>
      <c r="I100" s="46"/>
      <c r="J100" s="46"/>
      <c r="K100" s="46"/>
      <c r="L100" s="46"/>
      <c r="M100" s="46"/>
      <c r="N100" s="46"/>
    </row>
    <row r="101" spans="3:14">
      <c r="C101" s="46"/>
      <c r="D101" s="52"/>
      <c r="E101" s="50"/>
      <c r="F101" s="46"/>
      <c r="G101" s="46"/>
      <c r="H101" s="46"/>
      <c r="I101" s="46"/>
      <c r="J101" s="46"/>
      <c r="K101" s="46"/>
      <c r="L101" s="46"/>
      <c r="M101" s="46"/>
      <c r="N101" s="46"/>
    </row>
  </sheetData>
  <mergeCells count="28">
    <mergeCell ref="H8:N8"/>
    <mergeCell ref="C31:N31"/>
    <mergeCell ref="B9:C9"/>
    <mergeCell ref="D17:E17"/>
    <mergeCell ref="B32:C32"/>
    <mergeCell ref="D8:E8"/>
    <mergeCell ref="F8:F9"/>
    <mergeCell ref="H34:H35"/>
    <mergeCell ref="I34:I35"/>
    <mergeCell ref="J34:J35"/>
    <mergeCell ref="K34:K35"/>
    <mergeCell ref="L34:L35"/>
    <mergeCell ref="M34:M35"/>
    <mergeCell ref="N34:N35"/>
    <mergeCell ref="C46:E46"/>
    <mergeCell ref="C66:N66"/>
    <mergeCell ref="C67:N67"/>
    <mergeCell ref="C62:N62"/>
    <mergeCell ref="C63:N63"/>
    <mergeCell ref="C64:N64"/>
    <mergeCell ref="C65:N65"/>
    <mergeCell ref="D47:E47"/>
    <mergeCell ref="C60:N60"/>
    <mergeCell ref="C61:N61"/>
    <mergeCell ref="D34:E34"/>
    <mergeCell ref="F34:F35"/>
    <mergeCell ref="C34:C35"/>
    <mergeCell ref="G34:G35"/>
  </mergeCells>
  <phoneticPr fontId="7" type="noConversion"/>
  <pageMargins left="0" right="0" top="0.98425196850393704" bottom="0.98425196850393704" header="0.51181102362204722" footer="0.51181102362204722"/>
  <pageSetup paperSize="9" scale="7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"/>
  <sheetViews>
    <sheetView showGridLines="0" topLeftCell="D32" workbookViewId="0">
      <selection activeCell="D32" sqref="A1:IV65536"/>
    </sheetView>
  </sheetViews>
  <sheetFormatPr defaultRowHeight="15"/>
  <cols>
    <col min="1" max="1" width="0" style="3" hidden="1" customWidth="1"/>
    <col min="2" max="2" width="30.7109375" style="3" customWidth="1"/>
    <col min="3" max="3" width="16.7109375" style="4" customWidth="1"/>
    <col min="4" max="4" width="18.42578125" style="5" customWidth="1"/>
    <col min="5" max="5" width="15.42578125" style="3" customWidth="1"/>
    <col min="6" max="9" width="12" style="3" customWidth="1"/>
    <col min="10" max="10" width="17.5703125" style="3" customWidth="1"/>
    <col min="11" max="11" width="18.28515625" style="3" customWidth="1"/>
    <col min="12" max="15" width="13.140625" style="3" customWidth="1"/>
    <col min="16" max="16" width="18.7109375" style="3" customWidth="1"/>
    <col min="17" max="17" width="17.140625" style="3" customWidth="1"/>
    <col min="18" max="18" width="22.140625" style="5" customWidth="1"/>
    <col min="19" max="19" width="20.7109375" style="3" customWidth="1"/>
    <col min="20" max="20" width="24" style="3" customWidth="1"/>
    <col min="21" max="16384" width="9.140625" style="3"/>
  </cols>
  <sheetData>
    <row r="1" spans="1:20" hidden="1"/>
    <row r="2" spans="1:20" hidden="1"/>
    <row r="3" spans="1:20" hidden="1"/>
    <row r="4" spans="1:20" hidden="1"/>
    <row r="5" spans="1:20" hidden="1"/>
    <row r="6" spans="1:20" hidden="1">
      <c r="A6" s="6" t="s">
        <v>28</v>
      </c>
    </row>
    <row r="7" spans="1:20" hidden="1"/>
    <row r="8" spans="1:20" ht="15" hidden="1" customHeight="1">
      <c r="C8" s="90" t="s">
        <v>7</v>
      </c>
      <c r="D8" s="90"/>
      <c r="E8" s="91" t="s">
        <v>12</v>
      </c>
      <c r="F8" s="86" t="s">
        <v>10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28"/>
      <c r="S8" s="103" t="s">
        <v>29</v>
      </c>
      <c r="T8" s="45"/>
    </row>
    <row r="9" spans="1:20" ht="90" hidden="1">
      <c r="A9" s="85" t="s">
        <v>16</v>
      </c>
      <c r="B9" s="85"/>
      <c r="C9" s="7" t="s">
        <v>9</v>
      </c>
      <c r="D9" s="8" t="s">
        <v>8</v>
      </c>
      <c r="E9" s="91"/>
      <c r="F9" s="7" t="s">
        <v>11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9"/>
      <c r="S9" s="100"/>
      <c r="T9" s="7" t="s">
        <v>17</v>
      </c>
    </row>
    <row r="10" spans="1:20" hidden="1">
      <c r="A10" s="9">
        <v>1</v>
      </c>
      <c r="B10" s="10" t="s">
        <v>0</v>
      </c>
    </row>
    <row r="11" spans="1:20" hidden="1">
      <c r="A11" s="11">
        <v>2</v>
      </c>
      <c r="B11" s="12" t="s">
        <v>1</v>
      </c>
    </row>
    <row r="12" spans="1:20" hidden="1">
      <c r="A12" s="11">
        <v>3</v>
      </c>
      <c r="B12" s="11" t="s">
        <v>2</v>
      </c>
    </row>
    <row r="13" spans="1:20" hidden="1">
      <c r="A13" s="11">
        <v>4</v>
      </c>
      <c r="B13" s="11" t="s">
        <v>3</v>
      </c>
      <c r="C13" s="4" t="s">
        <v>6</v>
      </c>
    </row>
    <row r="14" spans="1:20" hidden="1">
      <c r="A14" s="9">
        <v>5</v>
      </c>
      <c r="B14" s="13" t="s">
        <v>4</v>
      </c>
    </row>
    <row r="15" spans="1:20" hidden="1">
      <c r="A15" s="14" t="s">
        <v>20</v>
      </c>
      <c r="B15" s="15" t="s">
        <v>14</v>
      </c>
      <c r="C15" s="16">
        <v>3210.11</v>
      </c>
      <c r="D15" s="17">
        <v>100</v>
      </c>
      <c r="E15" s="18">
        <f>C15*D15</f>
        <v>321011</v>
      </c>
      <c r="F15" s="18">
        <f>1222.9+880.49</f>
        <v>2103.3900000000003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7"/>
      <c r="S15" s="19" t="e">
        <f>(F15-#REF!)*(#REF!)</f>
        <v>#REF!</v>
      </c>
      <c r="T15" s="101" t="e">
        <f>((D15*#REF!+D16*#REF!)/(D15+D16))*100</f>
        <v>#REF!</v>
      </c>
    </row>
    <row r="16" spans="1:20" hidden="1">
      <c r="A16" s="20" t="s">
        <v>21</v>
      </c>
      <c r="B16" s="15" t="s">
        <v>15</v>
      </c>
      <c r="C16" s="16">
        <v>3064.82</v>
      </c>
      <c r="D16" s="17">
        <v>500</v>
      </c>
      <c r="E16" s="18">
        <f>C16*D16</f>
        <v>1532410</v>
      </c>
      <c r="F16" s="18">
        <v>1925.16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7"/>
      <c r="S16" s="19" t="e">
        <f>(F16-#REF!)*(#REF!)</f>
        <v>#REF!</v>
      </c>
      <c r="T16" s="102"/>
    </row>
    <row r="17" spans="1:20" hidden="1">
      <c r="A17" s="11">
        <v>6</v>
      </c>
      <c r="B17" s="12" t="s">
        <v>5</v>
      </c>
      <c r="C17" s="88" t="s">
        <v>25</v>
      </c>
      <c r="D17" s="88"/>
      <c r="E17" s="18">
        <f>SUM(E15:E16)</f>
        <v>1853421</v>
      </c>
    </row>
    <row r="18" spans="1:20" hidden="1">
      <c r="B18" s="6" t="s">
        <v>13</v>
      </c>
      <c r="T18" s="3" t="s">
        <v>6</v>
      </c>
    </row>
    <row r="19" spans="1:20" hidden="1">
      <c r="B19" s="21" t="s">
        <v>19</v>
      </c>
    </row>
    <row r="20" spans="1:20" hidden="1">
      <c r="B20" s="21" t="s">
        <v>14</v>
      </c>
    </row>
    <row r="21" spans="1:20" hidden="1">
      <c r="B21" s="21" t="s">
        <v>15</v>
      </c>
    </row>
    <row r="22" spans="1:20" hidden="1">
      <c r="B22" s="21" t="s">
        <v>6</v>
      </c>
    </row>
    <row r="23" spans="1:20" hidden="1"/>
    <row r="24" spans="1:20" hidden="1">
      <c r="B24" s="22" t="s">
        <v>18</v>
      </c>
      <c r="D24" s="1" t="s">
        <v>18</v>
      </c>
      <c r="E24" s="23" t="s">
        <v>27</v>
      </c>
    </row>
    <row r="25" spans="1:20" hidden="1">
      <c r="B25" s="22" t="s">
        <v>23</v>
      </c>
      <c r="D25" s="1" t="s">
        <v>23</v>
      </c>
      <c r="E25" s="23" t="e">
        <f>#REF!</f>
        <v>#REF!</v>
      </c>
    </row>
    <row r="26" spans="1:20" hidden="1">
      <c r="B26" s="22" t="s">
        <v>26</v>
      </c>
      <c r="D26" s="1" t="s">
        <v>22</v>
      </c>
      <c r="E26" s="23">
        <f>333.38*500+364.25*100</f>
        <v>203115</v>
      </c>
    </row>
    <row r="27" spans="1:20" hidden="1">
      <c r="B27" s="22" t="s">
        <v>24</v>
      </c>
      <c r="C27" s="24" t="s">
        <v>6</v>
      </c>
      <c r="D27" s="1" t="s">
        <v>24</v>
      </c>
      <c r="E27" s="23" t="e">
        <f>E25-E26</f>
        <v>#REF!</v>
      </c>
    </row>
    <row r="28" spans="1:20" hidden="1"/>
    <row r="29" spans="1:20">
      <c r="B29" s="44" t="s">
        <v>32</v>
      </c>
    </row>
    <row r="30" spans="1:20">
      <c r="A30" s="89"/>
      <c r="B30" s="89"/>
      <c r="C30" s="61">
        <v>0.29799999999999999</v>
      </c>
      <c r="D30" s="50"/>
    </row>
    <row r="31" spans="1:20" ht="18.75">
      <c r="B31" s="93" t="s">
        <v>30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</row>
    <row r="32" spans="1:20">
      <c r="A32" s="3" t="s">
        <v>6</v>
      </c>
      <c r="C32" s="94" t="s">
        <v>7</v>
      </c>
      <c r="D32" s="94"/>
      <c r="E32" s="95" t="s">
        <v>12</v>
      </c>
      <c r="F32" s="96" t="s">
        <v>41</v>
      </c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8"/>
      <c r="R32" s="59"/>
      <c r="S32" s="99" t="s">
        <v>48</v>
      </c>
      <c r="T32" s="60"/>
    </row>
    <row r="33" spans="1:20" s="25" customFormat="1" ht="60">
      <c r="A33" s="85" t="s">
        <v>16</v>
      </c>
      <c r="B33" s="85"/>
      <c r="C33" s="30" t="s">
        <v>36</v>
      </c>
      <c r="D33" s="35" t="s">
        <v>37</v>
      </c>
      <c r="E33" s="79"/>
      <c r="F33" s="30" t="s">
        <v>38</v>
      </c>
      <c r="G33" s="30" t="s">
        <v>50</v>
      </c>
      <c r="H33" s="30" t="s">
        <v>39</v>
      </c>
      <c r="I33" s="30" t="s">
        <v>51</v>
      </c>
      <c r="J33" s="30" t="s">
        <v>40</v>
      </c>
      <c r="K33" s="30" t="s">
        <v>52</v>
      </c>
      <c r="L33" s="30" t="s">
        <v>42</v>
      </c>
      <c r="M33" s="30" t="s">
        <v>42</v>
      </c>
      <c r="N33" s="30" t="s">
        <v>43</v>
      </c>
      <c r="O33" s="30" t="s">
        <v>43</v>
      </c>
      <c r="P33" s="30" t="s">
        <v>44</v>
      </c>
      <c r="Q33" s="30" t="s">
        <v>44</v>
      </c>
      <c r="R33" s="29" t="s">
        <v>47</v>
      </c>
      <c r="S33" s="100"/>
      <c r="T33" s="8" t="s">
        <v>49</v>
      </c>
    </row>
    <row r="34" spans="1:20">
      <c r="A34" s="9">
        <v>3</v>
      </c>
      <c r="B34" s="9" t="s">
        <v>31</v>
      </c>
      <c r="C34" s="3"/>
      <c r="D34" s="33"/>
      <c r="E34" s="31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3"/>
      <c r="S34" s="64"/>
      <c r="T34" s="11"/>
    </row>
    <row r="35" spans="1:20">
      <c r="A35" s="26"/>
      <c r="B35" s="41" t="s">
        <v>33</v>
      </c>
      <c r="C35" s="41">
        <v>4.78</v>
      </c>
      <c r="D35" s="42">
        <v>100000</v>
      </c>
      <c r="E35" s="32">
        <f t="shared" ref="E35:E44" si="0">ROUND(C35*D35,2)</f>
        <v>478000</v>
      </c>
      <c r="F35" s="41">
        <f>ROUND(D35/550,0)</f>
        <v>182</v>
      </c>
      <c r="G35" s="41"/>
      <c r="H35" s="41">
        <f>ROUND(F35/20,0)</f>
        <v>9</v>
      </c>
      <c r="I35" s="41"/>
      <c r="J35" s="41">
        <f>ROUND(H35/5,0)</f>
        <v>2</v>
      </c>
      <c r="K35" s="41"/>
      <c r="L35" s="41">
        <v>819.5</v>
      </c>
      <c r="M35" s="41">
        <v>819.5</v>
      </c>
      <c r="N35" s="41">
        <v>1500</v>
      </c>
      <c r="O35" s="41">
        <v>1500</v>
      </c>
      <c r="P35" s="41">
        <v>2000</v>
      </c>
      <c r="Q35" s="41">
        <v>2000</v>
      </c>
      <c r="R35" s="57">
        <f>(F35*L37)+(G35*M37)+(H35*N37)+(I35*O37)+(J35*P37)+(K35*Q37)</f>
        <v>166649</v>
      </c>
      <c r="S35" s="65">
        <f>ROUND(R35*$C$30,2)</f>
        <v>49661.4</v>
      </c>
      <c r="T35" s="66">
        <f>ROUND(S35/E45*100,2)</f>
        <v>7.54</v>
      </c>
    </row>
    <row r="36" spans="1:20">
      <c r="A36" s="12"/>
      <c r="B36" s="41" t="s">
        <v>34</v>
      </c>
      <c r="C36" s="41">
        <v>7.8</v>
      </c>
      <c r="D36" s="42">
        <v>23000</v>
      </c>
      <c r="E36" s="53">
        <f t="shared" si="0"/>
        <v>179400</v>
      </c>
      <c r="F36" s="55"/>
      <c r="G36" s="49"/>
      <c r="H36" s="49"/>
      <c r="I36" s="49"/>
      <c r="J36" s="70"/>
      <c r="K36" s="69" t="s">
        <v>45</v>
      </c>
      <c r="L36" s="41"/>
      <c r="M36" s="67">
        <v>250</v>
      </c>
      <c r="N36" s="67"/>
      <c r="O36" s="68">
        <v>250</v>
      </c>
      <c r="P36" s="68"/>
      <c r="Q36" s="68">
        <v>250</v>
      </c>
      <c r="R36" s="50"/>
      <c r="S36" s="58"/>
    </row>
    <row r="37" spans="1:20">
      <c r="A37" s="26"/>
      <c r="B37" s="41" t="s">
        <v>35</v>
      </c>
      <c r="C37" s="41">
        <v>5</v>
      </c>
      <c r="D37" s="42">
        <v>250</v>
      </c>
      <c r="E37" s="53">
        <f t="shared" si="0"/>
        <v>1250</v>
      </c>
      <c r="F37" s="56"/>
      <c r="G37" s="49"/>
      <c r="H37" s="49"/>
      <c r="I37" s="49"/>
      <c r="J37" s="70"/>
      <c r="K37" s="69" t="s">
        <v>46</v>
      </c>
      <c r="L37" s="32">
        <f t="shared" ref="L37:Q37" si="1">SUM(L35:L36)</f>
        <v>819.5</v>
      </c>
      <c r="M37" s="32">
        <f t="shared" si="1"/>
        <v>1069.5</v>
      </c>
      <c r="N37" s="32">
        <f t="shared" si="1"/>
        <v>1500</v>
      </c>
      <c r="O37" s="32">
        <f t="shared" si="1"/>
        <v>1750</v>
      </c>
      <c r="P37" s="32">
        <f t="shared" si="1"/>
        <v>2000</v>
      </c>
      <c r="Q37" s="32">
        <f t="shared" si="1"/>
        <v>2250</v>
      </c>
      <c r="R37" s="50"/>
      <c r="S37" s="58"/>
    </row>
    <row r="38" spans="1:20">
      <c r="A38" s="12"/>
      <c r="B38" s="41"/>
      <c r="C38" s="41"/>
      <c r="D38" s="42"/>
      <c r="E38" s="53">
        <f t="shared" si="0"/>
        <v>0</v>
      </c>
      <c r="F38" s="56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50"/>
      <c r="S38" s="58"/>
    </row>
    <row r="39" spans="1:20">
      <c r="A39" s="26"/>
      <c r="B39" s="41"/>
      <c r="C39" s="41"/>
      <c r="D39" s="42"/>
      <c r="E39" s="53">
        <f t="shared" si="0"/>
        <v>0</v>
      </c>
      <c r="F39" s="56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50"/>
      <c r="S39" s="58"/>
    </row>
    <row r="40" spans="1:20">
      <c r="A40" s="12"/>
      <c r="B40" s="41"/>
      <c r="C40" s="41"/>
      <c r="D40" s="42"/>
      <c r="E40" s="53">
        <f t="shared" si="0"/>
        <v>0</v>
      </c>
      <c r="F40" s="56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50"/>
      <c r="S40" s="58"/>
    </row>
    <row r="41" spans="1:20">
      <c r="A41" s="12"/>
      <c r="B41" s="41"/>
      <c r="C41" s="41"/>
      <c r="D41" s="42"/>
      <c r="E41" s="53">
        <f t="shared" si="0"/>
        <v>0</v>
      </c>
      <c r="F41" s="56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50"/>
      <c r="S41" s="58"/>
    </row>
    <row r="42" spans="1:20">
      <c r="A42" s="12"/>
      <c r="B42" s="41"/>
      <c r="C42" s="41"/>
      <c r="D42" s="42"/>
      <c r="E42" s="53">
        <f t="shared" si="0"/>
        <v>0</v>
      </c>
      <c r="F42" s="56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50"/>
      <c r="S42" s="58"/>
    </row>
    <row r="43" spans="1:20">
      <c r="A43" s="12"/>
      <c r="B43" s="41"/>
      <c r="C43" s="41"/>
      <c r="D43" s="42"/>
      <c r="E43" s="53">
        <f t="shared" si="0"/>
        <v>0</v>
      </c>
      <c r="F43" s="56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50"/>
      <c r="S43" s="58"/>
    </row>
    <row r="44" spans="1:20">
      <c r="A44" s="12"/>
      <c r="B44" s="41"/>
      <c r="C44" s="41"/>
      <c r="D44" s="43"/>
      <c r="E44" s="53">
        <f t="shared" si="0"/>
        <v>0</v>
      </c>
      <c r="F44" s="56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50"/>
      <c r="S44" s="58"/>
    </row>
    <row r="45" spans="1:20">
      <c r="A45" s="11">
        <v>4</v>
      </c>
      <c r="B45" s="11"/>
      <c r="C45" s="92" t="s">
        <v>25</v>
      </c>
      <c r="D45" s="92"/>
      <c r="E45" s="54">
        <f>SUM(E35:E44)</f>
        <v>658650</v>
      </c>
      <c r="F45" s="56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50"/>
    </row>
    <row r="46" spans="1:20">
      <c r="A46" s="11">
        <v>5</v>
      </c>
      <c r="B46" s="21"/>
      <c r="C46" s="82" t="s">
        <v>6</v>
      </c>
      <c r="D46" s="82"/>
      <c r="E46" s="2" t="s">
        <v>6</v>
      </c>
      <c r="F46" s="34" t="s">
        <v>6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T46" s="27" t="s">
        <v>6</v>
      </c>
    </row>
    <row r="47" spans="1:20">
      <c r="A47" s="11">
        <v>6</v>
      </c>
      <c r="B47" s="21" t="s">
        <v>53</v>
      </c>
      <c r="C47" s="36" t="s">
        <v>54</v>
      </c>
      <c r="D47" s="38" t="s">
        <v>55</v>
      </c>
      <c r="E47" s="40" t="s">
        <v>56</v>
      </c>
      <c r="F47" s="38" t="s">
        <v>57</v>
      </c>
      <c r="G47" s="38"/>
      <c r="H47" s="38" t="s">
        <v>58</v>
      </c>
      <c r="I47" s="38"/>
      <c r="J47" s="38"/>
      <c r="K47" s="38"/>
      <c r="L47" s="38"/>
      <c r="M47" s="38"/>
      <c r="N47" s="38"/>
      <c r="O47" s="38"/>
      <c r="P47" s="38"/>
      <c r="Q47" s="38"/>
      <c r="R47" s="39"/>
      <c r="S47" s="39"/>
      <c r="T47" s="39"/>
    </row>
    <row r="48" spans="1:20">
      <c r="B48" s="21"/>
      <c r="C48" s="36"/>
      <c r="D48" s="33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2:21">
      <c r="C49" s="36"/>
      <c r="D49" s="33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2:21">
      <c r="B50" s="46"/>
      <c r="C50" s="47"/>
      <c r="D50" s="48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50"/>
      <c r="S50" s="46"/>
      <c r="T50" s="46"/>
      <c r="U50" s="46"/>
    </row>
    <row r="51" spans="2:21">
      <c r="B51" s="51"/>
      <c r="C51" s="47"/>
      <c r="D51" s="37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50"/>
      <c r="S51" s="46"/>
      <c r="T51" s="46"/>
      <c r="U51" s="46"/>
    </row>
    <row r="52" spans="2:21">
      <c r="B52" s="51"/>
      <c r="C52" s="47"/>
      <c r="D52" s="37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50"/>
      <c r="S52" s="46"/>
      <c r="T52" s="46"/>
      <c r="U52" s="46"/>
    </row>
    <row r="53" spans="2:21">
      <c r="B53" s="51"/>
      <c r="C53" s="47"/>
      <c r="D53" s="37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50"/>
      <c r="S53" s="46"/>
      <c r="T53" s="46"/>
      <c r="U53" s="46"/>
    </row>
    <row r="54" spans="2:21">
      <c r="B54" s="51"/>
      <c r="C54" s="52"/>
      <c r="D54" s="50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50"/>
      <c r="S54" s="46"/>
      <c r="T54" s="46"/>
      <c r="U54" s="46"/>
    </row>
    <row r="55" spans="2:21">
      <c r="B55" s="51"/>
      <c r="C55" s="52"/>
      <c r="D55" s="50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50"/>
      <c r="S55" s="46"/>
      <c r="T55" s="46"/>
      <c r="U55" s="46"/>
    </row>
    <row r="56" spans="2:21">
      <c r="B56" s="51"/>
      <c r="C56" s="52"/>
      <c r="D56" s="50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50"/>
      <c r="S56" s="46"/>
      <c r="T56" s="46"/>
      <c r="U56" s="46"/>
    </row>
    <row r="57" spans="2:21">
      <c r="B57" s="51"/>
      <c r="C57" s="52"/>
      <c r="D57" s="50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50"/>
      <c r="S57" s="46"/>
      <c r="T57" s="46"/>
      <c r="U57" s="46"/>
    </row>
    <row r="58" spans="2:21">
      <c r="B58" s="46"/>
      <c r="C58" s="52"/>
      <c r="D58" s="50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50"/>
      <c r="S58" s="46"/>
      <c r="T58" s="46"/>
      <c r="U58" s="46"/>
    </row>
    <row r="59" spans="2:21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46"/>
      <c r="U59" s="46"/>
    </row>
    <row r="60" spans="2:21" ht="27" customHeight="1"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46"/>
      <c r="U60" s="46"/>
    </row>
    <row r="61" spans="2:21" ht="28.5" customHeight="1"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46"/>
      <c r="U61" s="46"/>
    </row>
    <row r="62" spans="2:21" ht="27" customHeight="1"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46"/>
      <c r="U62" s="46"/>
    </row>
    <row r="63" spans="2:21" ht="19.5" customHeight="1"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46"/>
      <c r="U63" s="46"/>
    </row>
    <row r="64" spans="2:21" ht="28.5" customHeight="1"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46"/>
      <c r="U64" s="46"/>
    </row>
    <row r="65" spans="2:21" ht="36.75" customHeight="1"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46"/>
      <c r="U65" s="46"/>
    </row>
    <row r="66" spans="2:21" ht="36" customHeight="1"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46"/>
      <c r="U66" s="46"/>
    </row>
    <row r="67" spans="2:21">
      <c r="B67" s="46"/>
      <c r="C67" s="52"/>
      <c r="D67" s="50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50"/>
      <c r="S67" s="46"/>
      <c r="T67" s="46"/>
      <c r="U67" s="46"/>
    </row>
    <row r="68" spans="2:21">
      <c r="B68" s="46"/>
      <c r="C68" s="52"/>
      <c r="D68" s="50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50"/>
      <c r="S68" s="46"/>
      <c r="T68" s="46"/>
      <c r="U68" s="46"/>
    </row>
    <row r="69" spans="2:21">
      <c r="B69" s="46"/>
      <c r="C69" s="52"/>
      <c r="D69" s="50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50"/>
      <c r="S69" s="46"/>
      <c r="T69" s="46"/>
      <c r="U69" s="46"/>
    </row>
    <row r="70" spans="2:21">
      <c r="B70" s="46"/>
      <c r="C70" s="52"/>
      <c r="D70" s="50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50"/>
      <c r="S70" s="46"/>
      <c r="T70" s="46"/>
      <c r="U70" s="46"/>
    </row>
    <row r="71" spans="2:21">
      <c r="B71" s="46"/>
      <c r="C71" s="52"/>
      <c r="D71" s="50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50"/>
      <c r="S71" s="46"/>
      <c r="T71" s="46"/>
      <c r="U71" s="46"/>
    </row>
    <row r="72" spans="2:21">
      <c r="B72" s="46"/>
      <c r="C72" s="52"/>
      <c r="D72" s="50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50"/>
      <c r="S72" s="46"/>
      <c r="T72" s="46"/>
      <c r="U72" s="46"/>
    </row>
    <row r="73" spans="2:21">
      <c r="B73" s="46"/>
      <c r="C73" s="52"/>
      <c r="D73" s="50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50"/>
      <c r="S73" s="46"/>
      <c r="T73" s="46"/>
      <c r="U73" s="46"/>
    </row>
    <row r="74" spans="2:21">
      <c r="B74" s="46"/>
      <c r="C74" s="52"/>
      <c r="D74" s="50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50"/>
      <c r="S74" s="46"/>
      <c r="T74" s="46"/>
      <c r="U74" s="46"/>
    </row>
    <row r="75" spans="2:21">
      <c r="B75" s="46"/>
      <c r="C75" s="52"/>
      <c r="D75" s="50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50"/>
      <c r="S75" s="46"/>
      <c r="T75" s="46"/>
      <c r="U75" s="46"/>
    </row>
    <row r="76" spans="2:21">
      <c r="B76" s="46"/>
      <c r="C76" s="52"/>
      <c r="D76" s="50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50"/>
      <c r="S76" s="46"/>
      <c r="T76" s="46"/>
      <c r="U76" s="46"/>
    </row>
    <row r="77" spans="2:21">
      <c r="B77" s="46"/>
      <c r="C77" s="52"/>
      <c r="D77" s="50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50"/>
      <c r="S77" s="46"/>
      <c r="T77" s="46"/>
      <c r="U77" s="46"/>
    </row>
    <row r="78" spans="2:21">
      <c r="B78" s="46"/>
      <c r="C78" s="52"/>
      <c r="D78" s="50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50"/>
      <c r="S78" s="46"/>
      <c r="T78" s="46"/>
      <c r="U78" s="46"/>
    </row>
    <row r="79" spans="2:21">
      <c r="B79" s="46"/>
      <c r="C79" s="52"/>
      <c r="D79" s="50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50"/>
      <c r="S79" s="46"/>
      <c r="T79" s="46"/>
      <c r="U79" s="46"/>
    </row>
    <row r="80" spans="2:21">
      <c r="B80" s="46"/>
      <c r="C80" s="52"/>
      <c r="D80" s="50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50"/>
      <c r="S80" s="46"/>
      <c r="T80" s="46"/>
      <c r="U80" s="46"/>
    </row>
    <row r="81" spans="2:21">
      <c r="B81" s="46"/>
      <c r="C81" s="52"/>
      <c r="D81" s="50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50"/>
      <c r="S81" s="46"/>
      <c r="T81" s="46"/>
      <c r="U81" s="46"/>
    </row>
    <row r="82" spans="2:21">
      <c r="B82" s="46"/>
      <c r="C82" s="52"/>
      <c r="D82" s="50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50"/>
      <c r="S82" s="46"/>
      <c r="T82" s="46"/>
      <c r="U82" s="46"/>
    </row>
    <row r="83" spans="2:21">
      <c r="B83" s="46"/>
      <c r="C83" s="52"/>
      <c r="D83" s="50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50"/>
      <c r="S83" s="46"/>
      <c r="T83" s="46"/>
      <c r="U83" s="46"/>
    </row>
    <row r="84" spans="2:21">
      <c r="B84" s="46"/>
      <c r="C84" s="52"/>
      <c r="D84" s="50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50"/>
      <c r="S84" s="46"/>
      <c r="T84" s="46"/>
      <c r="U84" s="46"/>
    </row>
    <row r="85" spans="2:21">
      <c r="B85" s="46"/>
      <c r="C85" s="52"/>
      <c r="D85" s="50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50"/>
      <c r="S85" s="46"/>
      <c r="T85" s="46"/>
      <c r="U85" s="46"/>
    </row>
    <row r="86" spans="2:21">
      <c r="B86" s="46"/>
      <c r="C86" s="52"/>
      <c r="D86" s="50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50"/>
      <c r="S86" s="46"/>
      <c r="T86" s="46"/>
      <c r="U86" s="46"/>
    </row>
    <row r="87" spans="2:21">
      <c r="B87" s="46"/>
      <c r="C87" s="52"/>
      <c r="D87" s="50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50"/>
      <c r="S87" s="46"/>
      <c r="T87" s="46"/>
      <c r="U87" s="46"/>
    </row>
    <row r="88" spans="2:21">
      <c r="B88" s="46"/>
      <c r="C88" s="52"/>
      <c r="D88" s="50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50"/>
      <c r="S88" s="46"/>
      <c r="T88" s="46"/>
      <c r="U88" s="46"/>
    </row>
    <row r="89" spans="2:21">
      <c r="B89" s="46"/>
      <c r="C89" s="52"/>
      <c r="D89" s="50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50"/>
      <c r="S89" s="46"/>
      <c r="T89" s="46"/>
      <c r="U89" s="46"/>
    </row>
    <row r="90" spans="2:21">
      <c r="B90" s="46"/>
      <c r="C90" s="52"/>
      <c r="D90" s="50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50"/>
      <c r="S90" s="46"/>
      <c r="T90" s="46"/>
      <c r="U90" s="46"/>
    </row>
    <row r="91" spans="2:21">
      <c r="B91" s="46"/>
      <c r="C91" s="52"/>
      <c r="D91" s="50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50"/>
      <c r="S91" s="46"/>
      <c r="T91" s="46"/>
      <c r="U91" s="46"/>
    </row>
    <row r="92" spans="2:21">
      <c r="B92" s="46"/>
      <c r="C92" s="52"/>
      <c r="D92" s="50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50"/>
      <c r="S92" s="46"/>
      <c r="T92" s="46"/>
      <c r="U92" s="46"/>
    </row>
    <row r="93" spans="2:21">
      <c r="B93" s="46"/>
      <c r="C93" s="52"/>
      <c r="D93" s="50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50"/>
      <c r="S93" s="46"/>
      <c r="T93" s="46"/>
      <c r="U93" s="46"/>
    </row>
    <row r="94" spans="2:21">
      <c r="B94" s="46"/>
      <c r="C94" s="52"/>
      <c r="D94" s="50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50"/>
      <c r="S94" s="46"/>
      <c r="T94" s="46"/>
      <c r="U94" s="46"/>
    </row>
    <row r="95" spans="2:21">
      <c r="B95" s="46"/>
      <c r="C95" s="52"/>
      <c r="D95" s="50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50"/>
      <c r="S95" s="46"/>
      <c r="T95" s="46"/>
      <c r="U95" s="46"/>
    </row>
    <row r="96" spans="2:21">
      <c r="B96" s="46"/>
      <c r="C96" s="52"/>
      <c r="D96" s="50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50"/>
      <c r="S96" s="46"/>
      <c r="T96" s="46"/>
      <c r="U96" s="46"/>
    </row>
    <row r="97" spans="2:21">
      <c r="B97" s="46"/>
      <c r="C97" s="52"/>
      <c r="D97" s="50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50"/>
      <c r="S97" s="46"/>
      <c r="T97" s="46"/>
      <c r="U97" s="46"/>
    </row>
    <row r="98" spans="2:21">
      <c r="B98" s="46"/>
      <c r="C98" s="52"/>
      <c r="D98" s="50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50"/>
      <c r="S98" s="46"/>
      <c r="T98" s="46"/>
      <c r="U98" s="46"/>
    </row>
    <row r="99" spans="2:21">
      <c r="B99" s="46"/>
      <c r="C99" s="52"/>
      <c r="D99" s="50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50"/>
      <c r="S99" s="46"/>
      <c r="T99" s="46"/>
      <c r="U99" s="46"/>
    </row>
    <row r="100" spans="2:21">
      <c r="B100" s="46"/>
      <c r="C100" s="52"/>
      <c r="D100" s="50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50"/>
      <c r="S100" s="46"/>
      <c r="T100" s="46"/>
      <c r="U100" s="46"/>
    </row>
  </sheetData>
  <mergeCells count="24">
    <mergeCell ref="A9:B9"/>
    <mergeCell ref="T15:T16"/>
    <mergeCell ref="C17:D17"/>
    <mergeCell ref="C8:D8"/>
    <mergeCell ref="E8:E9"/>
    <mergeCell ref="F8:Q8"/>
    <mergeCell ref="S8:S9"/>
    <mergeCell ref="C45:D45"/>
    <mergeCell ref="C46:D46"/>
    <mergeCell ref="B59:S59"/>
    <mergeCell ref="A30:B30"/>
    <mergeCell ref="B31:T31"/>
    <mergeCell ref="C32:D32"/>
    <mergeCell ref="E32:E33"/>
    <mergeCell ref="F32:Q32"/>
    <mergeCell ref="S32:S33"/>
    <mergeCell ref="A33:B33"/>
    <mergeCell ref="B64:S64"/>
    <mergeCell ref="B66:S66"/>
    <mergeCell ref="B60:S60"/>
    <mergeCell ref="B61:S61"/>
    <mergeCell ref="B62:S62"/>
    <mergeCell ref="B63:S63"/>
    <mergeCell ref="B65:S65"/>
  </mergeCells>
  <phoneticPr fontId="7" type="noConversion"/>
  <pageMargins left="0.75" right="0.75" top="1" bottom="1" header="0.49212598499999999" footer="0.49212598499999999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provisionamento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jerusac</dc:creator>
  <cp:lastModifiedBy>priscila.gomes</cp:lastModifiedBy>
  <cp:lastPrinted>2015-11-06T13:02:25Z</cp:lastPrinted>
  <dcterms:created xsi:type="dcterms:W3CDTF">2014-10-01T17:22:13Z</dcterms:created>
  <dcterms:modified xsi:type="dcterms:W3CDTF">2017-01-18T17:05:50Z</dcterms:modified>
</cp:coreProperties>
</file>