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405" windowWidth="15480" windowHeight="11640"/>
  </bookViews>
  <sheets>
    <sheet name="Inicial serviços de vigilância" sheetId="6" r:id="rId1"/>
  </sheets>
  <calcPr calcId="124519"/>
</workbook>
</file>

<file path=xl/calcChain.xml><?xml version="1.0" encoding="utf-8"?>
<calcChain xmlns="http://schemas.openxmlformats.org/spreadsheetml/2006/main">
  <c r="I38" i="6"/>
  <c r="J38"/>
  <c r="K38"/>
  <c r="I39"/>
  <c r="J39"/>
  <c r="K39"/>
  <c r="I40"/>
  <c r="J40"/>
  <c r="K40"/>
  <c r="I41"/>
  <c r="J41"/>
  <c r="K41"/>
  <c r="I42"/>
  <c r="J42"/>
  <c r="K42"/>
  <c r="I43"/>
  <c r="J43"/>
  <c r="K43"/>
  <c r="F38"/>
  <c r="F39"/>
  <c r="F40"/>
  <c r="F41"/>
  <c r="F42"/>
  <c r="F43"/>
  <c r="F37"/>
  <c r="F44"/>
  <c r="F46"/>
  <c r="I37"/>
  <c r="J37"/>
  <c r="K37"/>
  <c r="G15"/>
  <c r="J15"/>
  <c r="K15"/>
  <c r="L15"/>
  <c r="J16"/>
  <c r="K16"/>
  <c r="F26"/>
  <c r="F15"/>
  <c r="F17"/>
  <c r="C26"/>
  <c r="F16"/>
  <c r="K44"/>
  <c r="L37"/>
  <c r="C25"/>
  <c r="F25"/>
  <c r="F27"/>
  <c r="C27"/>
</calcChain>
</file>

<file path=xl/sharedStrings.xml><?xml version="1.0" encoding="utf-8"?>
<sst xmlns="http://schemas.openxmlformats.org/spreadsheetml/2006/main" count="96" uniqueCount="60">
  <si>
    <t>Conservação e Limpeza</t>
  </si>
  <si>
    <t>Copa e Cozinha</t>
  </si>
  <si>
    <t>Suporte</t>
  </si>
  <si>
    <t>Manutenção</t>
  </si>
  <si>
    <t>Transporte</t>
  </si>
  <si>
    <t>Vigilância</t>
  </si>
  <si>
    <t xml:space="preserve"> </t>
  </si>
  <si>
    <t>1. Execução Licitação</t>
  </si>
  <si>
    <t>(1.b) Quantitativo Licitação</t>
  </si>
  <si>
    <t>(1.a) 
Preços unitários vencedores da licitação</t>
  </si>
  <si>
    <t>2. Lançamento Planilha Fornecedor</t>
  </si>
  <si>
    <t>(2.a) 
Total Montante A</t>
  </si>
  <si>
    <t>(2.b) 
Encargo Social</t>
  </si>
  <si>
    <t>(1.c) 
Valor Licitação
(1.a * 1.b)</t>
  </si>
  <si>
    <t>3. Provisionamento</t>
  </si>
  <si>
    <t>Obs.: O cálculo terá que ser executado a cada termo aditivo de revisão de preços onde haja alteração dos salários e componentes salariais (exceto encargos sociais)</t>
  </si>
  <si>
    <t>Supervisor</t>
  </si>
  <si>
    <t>Motorista Classe D</t>
  </si>
  <si>
    <t>Família</t>
  </si>
  <si>
    <t>%</t>
  </si>
  <si>
    <t>(3.a) 
% individual provisionamento - (2.c/1.a)</t>
  </si>
  <si>
    <t>(3.b)
% provisão faturas 
( (Supervisor: 1.b*3.a+Motorista: 1.b*3.a)/( Supervisor:1.b + Motorista:1.b) )*100</t>
  </si>
  <si>
    <t>Resultado</t>
  </si>
  <si>
    <t>Preços referenciais Máximos:</t>
  </si>
  <si>
    <t>a</t>
  </si>
  <si>
    <t>b</t>
  </si>
  <si>
    <t>valor a ser retido da fatura</t>
  </si>
  <si>
    <t>Valor devido</t>
  </si>
  <si>
    <t>diferença</t>
  </si>
  <si>
    <t>Total Fatura</t>
  </si>
  <si>
    <t>valor a ser retido da fatura pela sistemática do percentual</t>
  </si>
  <si>
    <t>(Sistemática Rau)</t>
  </si>
  <si>
    <t xml:space="preserve">Serviço: Transporte </t>
  </si>
  <si>
    <t>(2.c)
Base de Cálculo provisionamento
(2.a-2.b)*29,80</t>
  </si>
  <si>
    <t>Diferença 
(2.a - 2.b)</t>
  </si>
  <si>
    <t>(3.a) 
Valor  provisionamento posto - (2.c*1.b)</t>
  </si>
  <si>
    <t>5. Alterações de tributos</t>
  </si>
  <si>
    <t>1. Alteração quantitativo</t>
  </si>
  <si>
    <t>2. Revisão</t>
  </si>
  <si>
    <t>3. Reajuste</t>
  </si>
  <si>
    <t>6. Alterações de encargos sociais</t>
  </si>
  <si>
    <t>4. Alteração de insumos</t>
  </si>
  <si>
    <t>7. Alteração qualitativa</t>
  </si>
  <si>
    <t>(3.b)
% provisão faturas 
( Total 3.a/Total 1.c )*100</t>
  </si>
  <si>
    <t>Tipos de Postos de Serviço</t>
  </si>
  <si>
    <t>Valor total mensal =</t>
  </si>
  <si>
    <t>ANEXO ÚNICO</t>
  </si>
  <si>
    <t>POSTOS DE SERVIÇO</t>
  </si>
  <si>
    <t>1. em caso de alteração de quantitativo somente a coluna de "quantitativo - e" é liberada para preenchimento, vinculando o resultado ao aditivo a ser gerado pelo sistema. Todo o cálculo reflete no novo valor de faturamento e do provisionamento.</t>
  </si>
  <si>
    <t>2. em caso de revisão, em função de norma coletiva, são liberadas as colunas "preço unitário - d" (para atualização dos preços unitários), "Montante A - g" e "Encargos Sociais - h", para que seja aplicado o percentual de variação do "delta remuneratório" da categoria publicada em Portaria SAEB específica. O que vai refletir no valor da fatura e do provisionamento.</t>
  </si>
  <si>
    <t>3. em caso de reajuste, é liberada a coluna "preço unitário - d" (para atualização dos preços unitários) e consequentemente o  valor da fatura é alterado.</t>
  </si>
  <si>
    <t>4. em caso de alteração de insumos é liberada a coluna "preço unitário - d" (para atualização dos preços unitários) e consequentemente o  valor da fatura é alterado.</t>
  </si>
  <si>
    <t>5. em caso de alterações de tributos, é liberada a coluna "preço unitário - d" (para atualização dos preços unitários) e consequentemente o  valor da fatura é alterado.</t>
  </si>
  <si>
    <t>6. em caso de alteração de encargos sociais,  é liberada a coluna "preço unitário - d" (para atualização dos preços unitários) e consequentemente o  valor da fatura é alterado. Além da atualização dos valores das colunas "Montante a - g" e  "Encargos sociais - h", que refletirá em todas as outras colunas subsequentes.</t>
  </si>
  <si>
    <t>7. em caso de alteração qualitativa é liberada a coluna "preço unitário - d" (para atualização dos preços unitários) e consequentemente o  valor da fatura é alterado. Além da atualização dos valores das colunas "Montante a - g" e  "Encargos sociais - h", que refletirá em todas as outras colunas subsequentes.</t>
  </si>
  <si>
    <t>Obs.: O cálculo poderá ser adequado a cada termo aditivo (em caso de qualquer alteração dos preços unitários)</t>
  </si>
  <si>
    <t>(2.c)
Cálculo provisionamento
(diferença) x 31,80%</t>
  </si>
  <si>
    <t>para todos os casos, é apresentada nova planilha com todos os campos acima mencionados;</t>
  </si>
  <si>
    <t>PLANILHA DE PROVISIONAMENTO PARA SERVIÇOS DE VIGILÂNCIA</t>
  </si>
  <si>
    <t>(2.a) 
Total Montante A (salário + adicionais + encargos sociais)</t>
  </si>
</sst>
</file>

<file path=xl/styles.xml><?xml version="1.0" encoding="utf-8"?>
<styleSheet xmlns="http://schemas.openxmlformats.org/spreadsheetml/2006/main">
  <numFmts count="4">
    <numFmt numFmtId="43" formatCode="_(* #,##0.00_);_(* \(#,##0.00\);_(* &quot;-&quot;??_);_(@_)"/>
    <numFmt numFmtId="164" formatCode="_-* #,##0.00_-;\-* #,##0.00_-;_-* &quot;-&quot;??_-;_-@_-"/>
    <numFmt numFmtId="165" formatCode="0.0000"/>
    <numFmt numFmtId="166" formatCode="_-* #,##0.0000_-;\-* #,##0.0000_-;_-* &quot;-&quot;????_-;_-@_-"/>
  </numFmts>
  <fonts count="1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b/>
      <sz val="11"/>
      <color indexed="10"/>
      <name val="Calibri"/>
      <family val="2"/>
    </font>
    <font>
      <b/>
      <sz val="10"/>
      <color indexed="10"/>
      <name val="Arial"/>
      <family val="2"/>
    </font>
    <font>
      <b/>
      <sz val="11"/>
      <name val="Calibri"/>
      <family val="2"/>
    </font>
    <font>
      <sz val="11"/>
      <name val="Calibri"/>
      <family val="2"/>
    </font>
    <font>
      <b/>
      <sz val="10"/>
      <name val="Calibri"/>
      <family val="2"/>
    </font>
    <font>
      <sz val="8"/>
      <name val="Calibri"/>
      <family val="2"/>
    </font>
    <font>
      <b/>
      <sz val="11"/>
      <color indexed="12"/>
      <name val="Calibri"/>
      <family val="2"/>
    </font>
    <font>
      <b/>
      <sz val="14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83">
    <xf numFmtId="0" fontId="0" fillId="0" borderId="0" xfId="0"/>
    <xf numFmtId="0" fontId="5" fillId="0" borderId="1" xfId="0" applyFont="1" applyFill="1" applyBorder="1"/>
    <xf numFmtId="4" fontId="3" fillId="2" borderId="2" xfId="0" applyNumberFormat="1" applyFont="1" applyFill="1" applyBorder="1"/>
    <xf numFmtId="0" fontId="0" fillId="0" borderId="0" xfId="0" applyFill="1"/>
    <xf numFmtId="0" fontId="0" fillId="0" borderId="0" xfId="0" applyFill="1" applyAlignment="1">
      <alignment horizontal="center" wrapText="1"/>
    </xf>
    <xf numFmtId="0" fontId="6" fillId="0" borderId="0" xfId="0" applyFont="1" applyFill="1"/>
    <xf numFmtId="0" fontId="1" fillId="0" borderId="0" xfId="0" applyFont="1" applyFill="1"/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/>
    <xf numFmtId="0" fontId="1" fillId="0" borderId="3" xfId="0" applyFont="1" applyFill="1" applyBorder="1"/>
    <xf numFmtId="10" fontId="1" fillId="0" borderId="3" xfId="0" applyNumberFormat="1" applyFont="1" applyFill="1" applyBorder="1"/>
    <xf numFmtId="0" fontId="0" fillId="0" borderId="1" xfId="0" applyFill="1" applyBorder="1"/>
    <xf numFmtId="0" fontId="0" fillId="0" borderId="4" xfId="0" applyFill="1" applyBorder="1"/>
    <xf numFmtId="10" fontId="0" fillId="0" borderId="4" xfId="0" applyNumberFormat="1" applyFill="1" applyBorder="1"/>
    <xf numFmtId="10" fontId="0" fillId="0" borderId="1" xfId="0" applyNumberFormat="1" applyFill="1" applyBorder="1"/>
    <xf numFmtId="0" fontId="1" fillId="0" borderId="5" xfId="0" applyFont="1" applyFill="1" applyBorder="1"/>
    <xf numFmtId="10" fontId="1" fillId="0" borderId="5" xfId="0" applyNumberFormat="1" applyFont="1" applyFill="1" applyBorder="1"/>
    <xf numFmtId="0" fontId="1" fillId="0" borderId="5" xfId="0" applyFont="1" applyFill="1" applyBorder="1" applyAlignment="1">
      <alignment horizontal="right"/>
    </xf>
    <xf numFmtId="0" fontId="1" fillId="0" borderId="1" xfId="0" applyFont="1" applyFill="1" applyBorder="1" applyAlignment="1">
      <alignment horizontal="left" indent="2"/>
    </xf>
    <xf numFmtId="4" fontId="0" fillId="0" borderId="1" xfId="0" applyNumberFormat="1" applyFill="1" applyBorder="1" applyAlignment="1">
      <alignment horizontal="center" wrapText="1"/>
    </xf>
    <xf numFmtId="0" fontId="6" fillId="0" borderId="1" xfId="0" applyFont="1" applyFill="1" applyBorder="1"/>
    <xf numFmtId="4" fontId="0" fillId="0" borderId="1" xfId="0" applyNumberFormat="1" applyFill="1" applyBorder="1"/>
    <xf numFmtId="2" fontId="0" fillId="0" borderId="1" xfId="0" applyNumberFormat="1" applyFill="1" applyBorder="1"/>
    <xf numFmtId="165" fontId="0" fillId="0" borderId="1" xfId="0" applyNumberFormat="1" applyFill="1" applyBorder="1"/>
    <xf numFmtId="0" fontId="1" fillId="0" borderId="4" xfId="0" applyFont="1" applyFill="1" applyBorder="1" applyAlignment="1">
      <alignment horizontal="right"/>
    </xf>
    <xf numFmtId="10" fontId="1" fillId="0" borderId="1" xfId="0" applyNumberFormat="1" applyFont="1" applyFill="1" applyBorder="1"/>
    <xf numFmtId="0" fontId="3" fillId="0" borderId="0" xfId="0" applyFont="1" applyFill="1"/>
    <xf numFmtId="43" fontId="4" fillId="0" borderId="0" xfId="1" applyNumberFormat="1" applyFont="1" applyFill="1"/>
    <xf numFmtId="0" fontId="3" fillId="0" borderId="1" xfId="0" applyFont="1" applyFill="1" applyBorder="1"/>
    <xf numFmtId="4" fontId="3" fillId="0" borderId="1" xfId="0" applyNumberFormat="1" applyFont="1" applyFill="1" applyBorder="1"/>
    <xf numFmtId="164" fontId="3" fillId="0" borderId="1" xfId="0" applyNumberFormat="1" applyFont="1" applyFill="1" applyBorder="1"/>
    <xf numFmtId="166" fontId="0" fillId="0" borderId="0" xfId="0" applyNumberFormat="1" applyFill="1" applyAlignment="1">
      <alignment horizontal="center" wrapText="1"/>
    </xf>
    <xf numFmtId="0" fontId="1" fillId="0" borderId="0" xfId="0" applyFont="1" applyFill="1" applyAlignment="1">
      <alignment vertical="center"/>
    </xf>
    <xf numFmtId="0" fontId="0" fillId="0" borderId="5" xfId="0" applyFill="1" applyBorder="1"/>
    <xf numFmtId="4" fontId="0" fillId="0" borderId="0" xfId="0" applyNumberFormat="1" applyFill="1"/>
    <xf numFmtId="0" fontId="5" fillId="0" borderId="6" xfId="0" applyFont="1" applyFill="1" applyBorder="1" applyAlignment="1">
      <alignment horizontal="center"/>
    </xf>
    <xf numFmtId="0" fontId="5" fillId="0" borderId="7" xfId="0" applyFont="1" applyFill="1" applyBorder="1" applyAlignment="1">
      <alignment horizontal="center" vertical="center" wrapText="1"/>
    </xf>
    <xf numFmtId="4" fontId="6" fillId="0" borderId="1" xfId="0" applyNumberFormat="1" applyFont="1" applyFill="1" applyBorder="1"/>
    <xf numFmtId="0" fontId="1" fillId="2" borderId="1" xfId="0" applyFont="1" applyFill="1" applyBorder="1" applyAlignment="1">
      <alignment horizontal="center" vertical="center" wrapText="1"/>
    </xf>
    <xf numFmtId="0" fontId="0" fillId="2" borderId="0" xfId="0" applyFill="1"/>
    <xf numFmtId="4" fontId="0" fillId="2" borderId="1" xfId="0" applyNumberFormat="1" applyFill="1" applyBorder="1"/>
    <xf numFmtId="0" fontId="6" fillId="2" borderId="0" xfId="0" applyFont="1" applyFill="1"/>
    <xf numFmtId="4" fontId="0" fillId="2" borderId="0" xfId="0" applyNumberFormat="1" applyFill="1"/>
    <xf numFmtId="0" fontId="5" fillId="2" borderId="1" xfId="0" applyFont="1" applyFill="1" applyBorder="1" applyAlignment="1">
      <alignment horizontal="center" vertical="center" wrapText="1"/>
    </xf>
    <xf numFmtId="0" fontId="0" fillId="2" borderId="0" xfId="0" applyFill="1" applyAlignment="1">
      <alignment horizontal="center" wrapText="1"/>
    </xf>
    <xf numFmtId="4" fontId="1" fillId="2" borderId="5" xfId="0" applyNumberFormat="1" applyFont="1" applyFill="1" applyBorder="1"/>
    <xf numFmtId="0" fontId="5" fillId="2" borderId="0" xfId="0" applyFont="1" applyFill="1" applyBorder="1"/>
    <xf numFmtId="0" fontId="5" fillId="2" borderId="0" xfId="0" applyFont="1" applyFill="1"/>
    <xf numFmtId="4" fontId="1" fillId="0" borderId="1" xfId="0" applyNumberFormat="1" applyFont="1" applyFill="1" applyBorder="1"/>
    <xf numFmtId="0" fontId="5" fillId="0" borderId="0" xfId="0" applyFont="1" applyFill="1"/>
    <xf numFmtId="0" fontId="1" fillId="0" borderId="4" xfId="0" applyFont="1" applyFill="1" applyBorder="1"/>
    <xf numFmtId="164" fontId="5" fillId="0" borderId="0" xfId="1" applyFont="1" applyFill="1"/>
    <xf numFmtId="4" fontId="5" fillId="2" borderId="0" xfId="0" applyNumberFormat="1" applyFont="1" applyFill="1"/>
    <xf numFmtId="4" fontId="0" fillId="3" borderId="1" xfId="0" applyNumberFormat="1" applyFill="1" applyBorder="1"/>
    <xf numFmtId="3" fontId="6" fillId="3" borderId="1" xfId="0" applyNumberFormat="1" applyFont="1" applyFill="1" applyBorder="1"/>
    <xf numFmtId="0" fontId="6" fillId="3" borderId="1" xfId="0" applyFont="1" applyFill="1" applyBorder="1"/>
    <xf numFmtId="0" fontId="3" fillId="0" borderId="0" xfId="0" applyFont="1" applyFill="1" applyBorder="1"/>
    <xf numFmtId="10" fontId="1" fillId="0" borderId="3" xfId="0" applyNumberFormat="1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4" fontId="1" fillId="0" borderId="5" xfId="0" applyNumberFormat="1" applyFont="1" applyFill="1" applyBorder="1" applyAlignment="1">
      <alignment horizontal="center" vertical="center"/>
    </xf>
    <xf numFmtId="4" fontId="1" fillId="0" borderId="4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wrapText="1"/>
    </xf>
    <xf numFmtId="0" fontId="1" fillId="0" borderId="1" xfId="0" applyFont="1" applyFill="1" applyBorder="1" applyAlignment="1">
      <alignment horizontal="center" wrapText="1"/>
    </xf>
    <xf numFmtId="0" fontId="1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vertical="center" wrapText="1"/>
    </xf>
    <xf numFmtId="4" fontId="9" fillId="0" borderId="5" xfId="0" applyNumberFormat="1" applyFont="1" applyFill="1" applyBorder="1" applyAlignment="1">
      <alignment horizontal="center" vertical="center"/>
    </xf>
    <xf numFmtId="4" fontId="9" fillId="0" borderId="3" xfId="0" applyNumberFormat="1" applyFont="1" applyFill="1" applyBorder="1" applyAlignment="1">
      <alignment horizontal="center" vertical="center"/>
    </xf>
    <xf numFmtId="4" fontId="9" fillId="0" borderId="4" xfId="0" applyNumberFormat="1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wrapText="1"/>
    </xf>
    <xf numFmtId="0" fontId="10" fillId="0" borderId="0" xfId="0" applyFont="1" applyFill="1" applyAlignment="1">
      <alignment horizontal="center"/>
    </xf>
    <xf numFmtId="0" fontId="3" fillId="2" borderId="2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/>
    </xf>
    <xf numFmtId="0" fontId="7" fillId="0" borderId="8" xfId="0" applyFont="1" applyFill="1" applyBorder="1" applyAlignment="1">
      <alignment horizontal="left" vertical="center"/>
    </xf>
    <xf numFmtId="0" fontId="7" fillId="0" borderId="9" xfId="0" applyFont="1" applyFill="1" applyBorder="1" applyAlignment="1">
      <alignment horizontal="left" vertical="center"/>
    </xf>
    <xf numFmtId="0" fontId="7" fillId="0" borderId="1" xfId="0" applyFont="1" applyFill="1" applyBorder="1" applyAlignment="1">
      <alignment horizontal="left" vertical="center" wrapText="1"/>
    </xf>
  </cellXfs>
  <cellStyles count="2">
    <cellStyle name="Normal" xfId="0" builtinId="0"/>
    <cellStyle name="Separador de milhares" xfId="1" builtin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65"/>
  <sheetViews>
    <sheetView showGridLines="0" tabSelected="1" topLeftCell="B29" workbookViewId="0">
      <selection activeCell="H47" sqref="H47"/>
    </sheetView>
  </sheetViews>
  <sheetFormatPr defaultRowHeight="15"/>
  <cols>
    <col min="1" max="1" width="0" style="3" hidden="1" customWidth="1"/>
    <col min="2" max="2" width="30.140625" style="3" customWidth="1"/>
    <col min="3" max="3" width="9.85546875" style="3" customWidth="1"/>
    <col min="4" max="4" width="16.7109375" style="4" customWidth="1"/>
    <col min="5" max="5" width="18.42578125" style="5" customWidth="1"/>
    <col min="6" max="6" width="15.42578125" style="3" customWidth="1"/>
    <col min="7" max="7" width="20.28515625" style="3" customWidth="1"/>
    <col min="8" max="8" width="15.5703125" style="3" customWidth="1"/>
    <col min="9" max="9" width="10.85546875" style="5" customWidth="1"/>
    <col min="10" max="10" width="20.7109375" style="3" customWidth="1"/>
    <col min="11" max="11" width="17.140625" style="3" customWidth="1"/>
    <col min="12" max="12" width="24" style="3" customWidth="1"/>
    <col min="13" max="16384" width="9.140625" style="3"/>
  </cols>
  <sheetData>
    <row r="1" spans="1:12" hidden="1"/>
    <row r="2" spans="1:12" hidden="1"/>
    <row r="3" spans="1:12" hidden="1"/>
    <row r="4" spans="1:12" hidden="1"/>
    <row r="5" spans="1:12" hidden="1"/>
    <row r="6" spans="1:12" hidden="1">
      <c r="A6" s="6" t="s">
        <v>32</v>
      </c>
    </row>
    <row r="7" spans="1:12" hidden="1"/>
    <row r="8" spans="1:12" ht="15" hidden="1" customHeight="1">
      <c r="D8" s="67" t="s">
        <v>7</v>
      </c>
      <c r="E8" s="67"/>
      <c r="F8" s="68" t="s">
        <v>13</v>
      </c>
      <c r="G8" s="62" t="s">
        <v>10</v>
      </c>
      <c r="H8" s="62"/>
      <c r="I8" s="37"/>
      <c r="J8" s="60" t="s">
        <v>33</v>
      </c>
      <c r="K8" s="62" t="s">
        <v>14</v>
      </c>
      <c r="L8" s="62"/>
    </row>
    <row r="9" spans="1:12" ht="90" hidden="1">
      <c r="A9" s="63" t="s">
        <v>18</v>
      </c>
      <c r="B9" s="63"/>
      <c r="C9" s="8" t="s">
        <v>19</v>
      </c>
      <c r="D9" s="7" t="s">
        <v>9</v>
      </c>
      <c r="E9" s="9" t="s">
        <v>8</v>
      </c>
      <c r="F9" s="68"/>
      <c r="G9" s="7" t="s">
        <v>11</v>
      </c>
      <c r="H9" s="7" t="s">
        <v>12</v>
      </c>
      <c r="I9" s="38"/>
      <c r="J9" s="61"/>
      <c r="K9" s="7" t="s">
        <v>20</v>
      </c>
      <c r="L9" s="7" t="s">
        <v>21</v>
      </c>
    </row>
    <row r="10" spans="1:12" hidden="1">
      <c r="A10" s="10">
        <v>1</v>
      </c>
      <c r="B10" s="11" t="s">
        <v>0</v>
      </c>
      <c r="C10" s="12">
        <v>0.29799999999999999</v>
      </c>
    </row>
    <row r="11" spans="1:12" hidden="1">
      <c r="A11" s="13">
        <v>2</v>
      </c>
      <c r="B11" s="14" t="s">
        <v>1</v>
      </c>
      <c r="C11" s="15">
        <v>0.29799999999999999</v>
      </c>
    </row>
    <row r="12" spans="1:12" hidden="1">
      <c r="A12" s="13">
        <v>3</v>
      </c>
      <c r="B12" s="13" t="s">
        <v>2</v>
      </c>
      <c r="C12" s="16">
        <v>0.29799999999999999</v>
      </c>
    </row>
    <row r="13" spans="1:12" hidden="1">
      <c r="A13" s="13">
        <v>4</v>
      </c>
      <c r="B13" s="13" t="s">
        <v>3</v>
      </c>
      <c r="C13" s="16">
        <v>0.29799999999999999</v>
      </c>
      <c r="D13" s="4" t="s">
        <v>6</v>
      </c>
    </row>
    <row r="14" spans="1:12" hidden="1">
      <c r="A14" s="10">
        <v>5</v>
      </c>
      <c r="B14" s="17" t="s">
        <v>4</v>
      </c>
      <c r="C14" s="18">
        <v>0.29799999999999999</v>
      </c>
    </row>
    <row r="15" spans="1:12" hidden="1">
      <c r="A15" s="19" t="s">
        <v>24</v>
      </c>
      <c r="B15" s="20" t="s">
        <v>16</v>
      </c>
      <c r="C15" s="21" t="s">
        <v>6</v>
      </c>
      <c r="D15" s="21">
        <v>3210.11</v>
      </c>
      <c r="E15" s="22">
        <v>100</v>
      </c>
      <c r="F15" s="23">
        <f>D15*E15</f>
        <v>321011</v>
      </c>
      <c r="G15" s="23">
        <f>1222.9+880.49</f>
        <v>2103.3900000000003</v>
      </c>
      <c r="H15" s="13">
        <v>880.49</v>
      </c>
      <c r="I15" s="22"/>
      <c r="J15" s="24">
        <f>(G15-H15)*(C14)</f>
        <v>364.4242000000001</v>
      </c>
      <c r="K15" s="25">
        <f>J15/D15</f>
        <v>0.11352389793496176</v>
      </c>
      <c r="L15" s="64">
        <f>((E15*K15+E16*K16)/(E15+E16))*100</f>
        <v>10.96126098144442</v>
      </c>
    </row>
    <row r="16" spans="1:12" hidden="1">
      <c r="A16" s="26" t="s">
        <v>25</v>
      </c>
      <c r="B16" s="20" t="s">
        <v>17</v>
      </c>
      <c r="C16" s="27"/>
      <c r="D16" s="21">
        <v>3064.82</v>
      </c>
      <c r="E16" s="22">
        <v>500</v>
      </c>
      <c r="F16" s="23">
        <f>D16*E16</f>
        <v>1532410</v>
      </c>
      <c r="G16" s="23">
        <v>1925.16</v>
      </c>
      <c r="H16" s="13">
        <v>805.88</v>
      </c>
      <c r="I16" s="22"/>
      <c r="J16" s="24">
        <f>(G16-H16)*(C14)</f>
        <v>333.54544000000004</v>
      </c>
      <c r="K16" s="25">
        <f>J16/D16</f>
        <v>0.10883035219034071</v>
      </c>
      <c r="L16" s="65"/>
    </row>
    <row r="17" spans="1:12" hidden="1">
      <c r="A17" s="13">
        <v>6</v>
      </c>
      <c r="B17" s="14" t="s">
        <v>5</v>
      </c>
      <c r="C17" s="15">
        <v>0.318</v>
      </c>
      <c r="D17" s="66" t="s">
        <v>29</v>
      </c>
      <c r="E17" s="66"/>
      <c r="F17" s="23">
        <f>SUM(F15:F16)</f>
        <v>1853421</v>
      </c>
    </row>
    <row r="18" spans="1:12" hidden="1">
      <c r="B18" s="6" t="s">
        <v>15</v>
      </c>
      <c r="L18" s="3" t="s">
        <v>6</v>
      </c>
    </row>
    <row r="19" spans="1:12" hidden="1">
      <c r="B19" s="28" t="s">
        <v>23</v>
      </c>
      <c r="C19" s="28"/>
    </row>
    <row r="20" spans="1:12" hidden="1">
      <c r="B20" s="28" t="s">
        <v>16</v>
      </c>
      <c r="C20" s="29">
        <v>3210.1282591999998</v>
      </c>
    </row>
    <row r="21" spans="1:12" hidden="1">
      <c r="B21" s="28" t="s">
        <v>17</v>
      </c>
      <c r="C21" s="29">
        <v>3064.8407411199996</v>
      </c>
    </row>
    <row r="22" spans="1:12" hidden="1">
      <c r="B22" s="28" t="s">
        <v>6</v>
      </c>
      <c r="C22" s="29" t="s">
        <v>6</v>
      </c>
    </row>
    <row r="23" spans="1:12" hidden="1"/>
    <row r="24" spans="1:12" hidden="1">
      <c r="B24" s="30" t="s">
        <v>22</v>
      </c>
      <c r="C24" s="30"/>
      <c r="E24" s="1" t="s">
        <v>22</v>
      </c>
      <c r="F24" s="31" t="s">
        <v>31</v>
      </c>
    </row>
    <row r="25" spans="1:12" hidden="1">
      <c r="B25" s="30" t="s">
        <v>27</v>
      </c>
      <c r="C25" s="32">
        <f>J15*E15+J16*E16</f>
        <v>203215.14000000004</v>
      </c>
      <c r="E25" s="1" t="s">
        <v>27</v>
      </c>
      <c r="F25" s="31">
        <f>C25</f>
        <v>203215.14000000004</v>
      </c>
    </row>
    <row r="26" spans="1:12" hidden="1">
      <c r="B26" s="30" t="s">
        <v>30</v>
      </c>
      <c r="C26" s="32">
        <f>10.96%*F17</f>
        <v>203134.94159999999</v>
      </c>
      <c r="E26" s="1" t="s">
        <v>26</v>
      </c>
      <c r="F26" s="31">
        <f>333.38*500+364.25*100</f>
        <v>203115</v>
      </c>
    </row>
    <row r="27" spans="1:12" hidden="1">
      <c r="B27" s="30" t="s">
        <v>28</v>
      </c>
      <c r="C27" s="32">
        <f>C25-C26</f>
        <v>80.198400000052061</v>
      </c>
      <c r="D27" s="33" t="s">
        <v>6</v>
      </c>
      <c r="E27" s="1" t="s">
        <v>28</v>
      </c>
      <c r="F27" s="31">
        <f>F25-F26</f>
        <v>100.14000000004307</v>
      </c>
    </row>
    <row r="28" spans="1:12" hidden="1"/>
    <row r="29" spans="1:12">
      <c r="B29" s="58" t="s">
        <v>58</v>
      </c>
    </row>
    <row r="30" spans="1:12">
      <c r="A30" s="70"/>
      <c r="B30" s="70"/>
    </row>
    <row r="31" spans="1:12" ht="18.75">
      <c r="B31" s="77" t="s">
        <v>46</v>
      </c>
      <c r="C31" s="77"/>
      <c r="D31" s="77"/>
      <c r="E31" s="77"/>
      <c r="F31" s="77"/>
      <c r="G31" s="77"/>
      <c r="H31" s="77"/>
      <c r="I31" s="77"/>
      <c r="J31" s="77"/>
      <c r="K31" s="77"/>
      <c r="L31" s="77"/>
    </row>
    <row r="32" spans="1:12">
      <c r="A32" s="3" t="s">
        <v>6</v>
      </c>
      <c r="B32" s="6" t="s">
        <v>47</v>
      </c>
      <c r="D32" s="71" t="s">
        <v>7</v>
      </c>
      <c r="E32" s="71"/>
      <c r="F32" s="72" t="s">
        <v>13</v>
      </c>
      <c r="G32" s="79" t="s">
        <v>10</v>
      </c>
      <c r="H32" s="79"/>
      <c r="I32" s="37"/>
      <c r="J32" s="60" t="s">
        <v>56</v>
      </c>
      <c r="K32" s="62" t="s">
        <v>14</v>
      </c>
      <c r="L32" s="62"/>
    </row>
    <row r="33" spans="1:12" s="34" customFormat="1" ht="60">
      <c r="A33" s="63" t="s">
        <v>18</v>
      </c>
      <c r="B33" s="63"/>
      <c r="C33" s="8"/>
      <c r="D33" s="40" t="s">
        <v>9</v>
      </c>
      <c r="E33" s="45" t="s">
        <v>8</v>
      </c>
      <c r="F33" s="72"/>
      <c r="G33" s="40" t="s">
        <v>59</v>
      </c>
      <c r="H33" s="40" t="s">
        <v>12</v>
      </c>
      <c r="I33" s="38" t="s">
        <v>34</v>
      </c>
      <c r="J33" s="61"/>
      <c r="K33" s="7" t="s">
        <v>35</v>
      </c>
      <c r="L33" s="9" t="s">
        <v>43</v>
      </c>
    </row>
    <row r="34" spans="1:12">
      <c r="A34" s="10">
        <v>1</v>
      </c>
      <c r="B34" s="11" t="s">
        <v>5</v>
      </c>
      <c r="C34" s="59">
        <v>0.318</v>
      </c>
      <c r="D34" s="46"/>
      <c r="E34" s="43"/>
      <c r="F34" s="41"/>
      <c r="G34" s="41"/>
      <c r="H34" s="41"/>
    </row>
    <row r="35" spans="1:12">
      <c r="A35" s="13">
        <v>2</v>
      </c>
      <c r="B35" s="52"/>
      <c r="C35" s="12"/>
      <c r="D35" s="46"/>
      <c r="E35" s="43"/>
      <c r="F35" s="41"/>
      <c r="G35" s="41"/>
      <c r="H35" s="41"/>
    </row>
    <row r="36" spans="1:12">
      <c r="A36" s="10">
        <v>3</v>
      </c>
      <c r="B36" s="10" t="s">
        <v>44</v>
      </c>
      <c r="C36" s="27"/>
      <c r="D36" s="46"/>
      <c r="E36" s="43"/>
      <c r="F36" s="41"/>
      <c r="G36" s="41"/>
      <c r="H36" s="41"/>
    </row>
    <row r="37" spans="1:12">
      <c r="A37" s="35"/>
      <c r="B37" s="55"/>
      <c r="C37" s="16" t="s">
        <v>6</v>
      </c>
      <c r="D37" s="55"/>
      <c r="E37" s="56"/>
      <c r="F37" s="42">
        <f t="shared" ref="F37:F43" si="0">ROUND(D37*E37,2)</f>
        <v>0</v>
      </c>
      <c r="G37" s="55"/>
      <c r="H37" s="55"/>
      <c r="I37" s="39">
        <f t="shared" ref="I37:I43" si="1">(G37-H37)</f>
        <v>0</v>
      </c>
      <c r="J37" s="24">
        <f>ROUND(I37*$C$34,2)</f>
        <v>0</v>
      </c>
      <c r="K37" s="23">
        <f>ROUND(J37*E37,2)</f>
        <v>0</v>
      </c>
      <c r="L37" s="73" t="e">
        <f>ROUND(K44/F44*100,2)</f>
        <v>#DIV/0!</v>
      </c>
    </row>
    <row r="38" spans="1:12">
      <c r="A38" s="14"/>
      <c r="B38" s="55"/>
      <c r="C38" s="16" t="s">
        <v>6</v>
      </c>
      <c r="D38" s="55"/>
      <c r="E38" s="56"/>
      <c r="F38" s="42">
        <f t="shared" si="0"/>
        <v>0</v>
      </c>
      <c r="G38" s="55"/>
      <c r="H38" s="55"/>
      <c r="I38" s="39">
        <f t="shared" si="1"/>
        <v>0</v>
      </c>
      <c r="J38" s="24">
        <f t="shared" ref="J38:J43" si="2">ROUND(I38*$C$34,2)</f>
        <v>0</v>
      </c>
      <c r="K38" s="23">
        <f t="shared" ref="K38:K43" si="3">ROUND(J38*E38,2)</f>
        <v>0</v>
      </c>
      <c r="L38" s="74"/>
    </row>
    <row r="39" spans="1:12">
      <c r="A39" s="35"/>
      <c r="B39" s="55"/>
      <c r="C39" s="16" t="s">
        <v>6</v>
      </c>
      <c r="D39" s="55"/>
      <c r="E39" s="56"/>
      <c r="F39" s="42">
        <f t="shared" si="0"/>
        <v>0</v>
      </c>
      <c r="G39" s="55"/>
      <c r="H39" s="55"/>
      <c r="I39" s="39">
        <f t="shared" si="1"/>
        <v>0</v>
      </c>
      <c r="J39" s="24">
        <f t="shared" si="2"/>
        <v>0</v>
      </c>
      <c r="K39" s="23">
        <f t="shared" si="3"/>
        <v>0</v>
      </c>
      <c r="L39" s="74"/>
    </row>
    <row r="40" spans="1:12">
      <c r="A40" s="14"/>
      <c r="B40" s="55"/>
      <c r="C40" s="16" t="s">
        <v>6</v>
      </c>
      <c r="D40" s="55"/>
      <c r="E40" s="56"/>
      <c r="F40" s="42">
        <f t="shared" si="0"/>
        <v>0</v>
      </c>
      <c r="G40" s="55"/>
      <c r="H40" s="55"/>
      <c r="I40" s="39">
        <f t="shared" si="1"/>
        <v>0</v>
      </c>
      <c r="J40" s="24">
        <f t="shared" si="2"/>
        <v>0</v>
      </c>
      <c r="K40" s="23">
        <f t="shared" si="3"/>
        <v>0</v>
      </c>
      <c r="L40" s="74"/>
    </row>
    <row r="41" spans="1:12">
      <c r="A41" s="35"/>
      <c r="B41" s="55"/>
      <c r="C41" s="16" t="s">
        <v>6</v>
      </c>
      <c r="D41" s="55"/>
      <c r="E41" s="56"/>
      <c r="F41" s="42">
        <f t="shared" si="0"/>
        <v>0</v>
      </c>
      <c r="G41" s="55"/>
      <c r="H41" s="55"/>
      <c r="I41" s="39">
        <f t="shared" si="1"/>
        <v>0</v>
      </c>
      <c r="J41" s="24">
        <f t="shared" si="2"/>
        <v>0</v>
      </c>
      <c r="K41" s="23">
        <f t="shared" si="3"/>
        <v>0</v>
      </c>
      <c r="L41" s="74"/>
    </row>
    <row r="42" spans="1:12">
      <c r="A42" s="14"/>
      <c r="B42" s="55"/>
      <c r="C42" s="16" t="s">
        <v>6</v>
      </c>
      <c r="D42" s="55"/>
      <c r="E42" s="56"/>
      <c r="F42" s="42">
        <f t="shared" si="0"/>
        <v>0</v>
      </c>
      <c r="G42" s="55"/>
      <c r="H42" s="55"/>
      <c r="I42" s="39">
        <f t="shared" si="1"/>
        <v>0</v>
      </c>
      <c r="J42" s="24">
        <f t="shared" si="2"/>
        <v>0</v>
      </c>
      <c r="K42" s="23">
        <f t="shared" si="3"/>
        <v>0</v>
      </c>
      <c r="L42" s="74"/>
    </row>
    <row r="43" spans="1:12">
      <c r="A43" s="14"/>
      <c r="B43" s="55"/>
      <c r="C43" s="16" t="s">
        <v>6</v>
      </c>
      <c r="D43" s="55"/>
      <c r="E43" s="57"/>
      <c r="F43" s="42">
        <f t="shared" si="0"/>
        <v>0</v>
      </c>
      <c r="G43" s="55"/>
      <c r="H43" s="55"/>
      <c r="I43" s="39">
        <f t="shared" si="1"/>
        <v>0</v>
      </c>
      <c r="J43" s="24">
        <f t="shared" si="2"/>
        <v>0</v>
      </c>
      <c r="K43" s="23">
        <f t="shared" si="3"/>
        <v>0</v>
      </c>
      <c r="L43" s="75"/>
    </row>
    <row r="44" spans="1:12">
      <c r="A44" s="13">
        <v>4</v>
      </c>
      <c r="B44" s="13"/>
      <c r="C44" s="16"/>
      <c r="D44" s="76" t="s">
        <v>29</v>
      </c>
      <c r="E44" s="76"/>
      <c r="F44" s="47">
        <f>SUM(F37:F43)</f>
        <v>0</v>
      </c>
      <c r="G44" s="41"/>
      <c r="H44" s="41"/>
      <c r="J44" s="36" t="s">
        <v>6</v>
      </c>
      <c r="K44" s="50">
        <f>SUM(K37:K43)</f>
        <v>0</v>
      </c>
    </row>
    <row r="45" spans="1:12">
      <c r="A45" s="13">
        <v>5</v>
      </c>
      <c r="B45" s="13"/>
      <c r="C45" s="16"/>
      <c r="D45" s="78" t="s">
        <v>6</v>
      </c>
      <c r="E45" s="78"/>
      <c r="F45" s="2" t="s">
        <v>6</v>
      </c>
      <c r="G45" s="44" t="s">
        <v>6</v>
      </c>
      <c r="H45" s="41"/>
      <c r="L45" s="36" t="s">
        <v>6</v>
      </c>
    </row>
    <row r="46" spans="1:12">
      <c r="A46" s="13">
        <v>6</v>
      </c>
      <c r="B46" s="13"/>
      <c r="C46" s="16"/>
      <c r="D46" s="46"/>
      <c r="E46" s="49" t="s">
        <v>45</v>
      </c>
      <c r="F46" s="54">
        <f>F44</f>
        <v>0</v>
      </c>
      <c r="G46" s="49"/>
      <c r="H46" s="49"/>
      <c r="I46" s="51"/>
      <c r="J46" s="51"/>
      <c r="K46" s="53"/>
      <c r="L46" s="51"/>
    </row>
    <row r="47" spans="1:12">
      <c r="B47" s="28" t="s">
        <v>55</v>
      </c>
      <c r="D47" s="46"/>
      <c r="E47" s="43"/>
      <c r="F47" s="41"/>
      <c r="G47" s="41"/>
      <c r="H47" s="41"/>
    </row>
    <row r="48" spans="1:12">
      <c r="D48" s="46"/>
      <c r="E48" s="43"/>
      <c r="F48" s="41"/>
      <c r="G48" s="41"/>
      <c r="H48" s="41"/>
    </row>
    <row r="49" spans="2:11">
      <c r="D49" s="46"/>
      <c r="E49" s="43"/>
      <c r="F49" s="41"/>
      <c r="G49" s="41"/>
      <c r="H49" s="41"/>
    </row>
    <row r="50" spans="2:11">
      <c r="B50" s="1" t="s">
        <v>37</v>
      </c>
      <c r="C50" s="13"/>
      <c r="D50" s="46"/>
      <c r="E50" s="48" t="s">
        <v>6</v>
      </c>
      <c r="F50" s="41"/>
      <c r="G50" s="41"/>
      <c r="H50" s="41"/>
    </row>
    <row r="51" spans="2:11">
      <c r="B51" s="1" t="s">
        <v>38</v>
      </c>
      <c r="C51" s="13"/>
      <c r="D51" s="46"/>
      <c r="E51" s="48" t="s">
        <v>6</v>
      </c>
      <c r="F51" s="41"/>
      <c r="G51" s="41"/>
      <c r="H51" s="41"/>
    </row>
    <row r="52" spans="2:11">
      <c r="B52" s="1" t="s">
        <v>39</v>
      </c>
      <c r="C52" s="13"/>
      <c r="D52" s="46"/>
      <c r="E52" s="49" t="s">
        <v>6</v>
      </c>
      <c r="F52" s="41"/>
      <c r="G52" s="41"/>
      <c r="H52" s="41"/>
    </row>
    <row r="53" spans="2:11">
      <c r="B53" s="1" t="s">
        <v>41</v>
      </c>
      <c r="C53" s="13"/>
    </row>
    <row r="54" spans="2:11">
      <c r="B54" s="1" t="s">
        <v>36</v>
      </c>
      <c r="C54" s="13"/>
    </row>
    <row r="55" spans="2:11">
      <c r="B55" s="1" t="s">
        <v>40</v>
      </c>
      <c r="C55" s="13"/>
    </row>
    <row r="56" spans="2:11">
      <c r="B56" s="1" t="s">
        <v>42</v>
      </c>
      <c r="C56" s="13"/>
    </row>
    <row r="58" spans="2:11">
      <c r="B58" s="69" t="s">
        <v>57</v>
      </c>
      <c r="C58" s="69"/>
      <c r="D58" s="69"/>
      <c r="E58" s="69"/>
      <c r="F58" s="69"/>
      <c r="G58" s="69"/>
      <c r="H58" s="69"/>
      <c r="I58" s="69"/>
      <c r="J58" s="69"/>
      <c r="K58" s="69"/>
    </row>
    <row r="59" spans="2:11" ht="27" customHeight="1">
      <c r="B59" s="80" t="s">
        <v>48</v>
      </c>
      <c r="C59" s="81"/>
      <c r="D59" s="81"/>
      <c r="E59" s="81"/>
      <c r="F59" s="81"/>
      <c r="G59" s="81"/>
      <c r="H59" s="81"/>
      <c r="I59" s="81"/>
      <c r="J59" s="81"/>
      <c r="K59" s="81"/>
    </row>
    <row r="60" spans="2:11" ht="28.5" customHeight="1">
      <c r="B60" s="82" t="s">
        <v>49</v>
      </c>
      <c r="C60" s="82"/>
      <c r="D60" s="82"/>
      <c r="E60" s="82"/>
      <c r="F60" s="82"/>
      <c r="G60" s="82"/>
      <c r="H60" s="82"/>
      <c r="I60" s="82"/>
      <c r="J60" s="82"/>
      <c r="K60" s="82"/>
    </row>
    <row r="61" spans="2:11" ht="27" customHeight="1">
      <c r="B61" s="82" t="s">
        <v>50</v>
      </c>
      <c r="C61" s="82"/>
      <c r="D61" s="82"/>
      <c r="E61" s="82"/>
      <c r="F61" s="82"/>
      <c r="G61" s="82"/>
      <c r="H61" s="82"/>
      <c r="I61" s="82"/>
      <c r="J61" s="82"/>
      <c r="K61" s="82"/>
    </row>
    <row r="62" spans="2:11" ht="19.5" customHeight="1">
      <c r="B62" s="82" t="s">
        <v>51</v>
      </c>
      <c r="C62" s="82"/>
      <c r="D62" s="82"/>
      <c r="E62" s="82"/>
      <c r="F62" s="82"/>
      <c r="G62" s="82"/>
      <c r="H62" s="82"/>
      <c r="I62" s="82"/>
      <c r="J62" s="82"/>
      <c r="K62" s="82"/>
    </row>
    <row r="63" spans="2:11" ht="28.5" customHeight="1">
      <c r="B63" s="82" t="s">
        <v>52</v>
      </c>
      <c r="C63" s="82"/>
      <c r="D63" s="82"/>
      <c r="E63" s="82"/>
      <c r="F63" s="82"/>
      <c r="G63" s="82"/>
      <c r="H63" s="82"/>
      <c r="I63" s="82"/>
      <c r="J63" s="82"/>
      <c r="K63" s="82"/>
    </row>
    <row r="64" spans="2:11" ht="36.75" customHeight="1">
      <c r="B64" s="82" t="s">
        <v>53</v>
      </c>
      <c r="C64" s="82"/>
      <c r="D64" s="82"/>
      <c r="E64" s="82"/>
      <c r="F64" s="82"/>
      <c r="G64" s="82"/>
      <c r="H64" s="82"/>
      <c r="I64" s="82"/>
      <c r="J64" s="82"/>
      <c r="K64" s="82"/>
    </row>
    <row r="65" spans="2:11" ht="36" customHeight="1">
      <c r="B65" s="82" t="s">
        <v>54</v>
      </c>
      <c r="C65" s="82"/>
      <c r="D65" s="82"/>
      <c r="E65" s="82"/>
      <c r="F65" s="82"/>
      <c r="G65" s="82"/>
      <c r="H65" s="82"/>
      <c r="I65" s="82"/>
      <c r="J65" s="82"/>
      <c r="K65" s="82"/>
    </row>
  </sheetData>
  <mergeCells count="27">
    <mergeCell ref="B59:K59"/>
    <mergeCell ref="B64:K64"/>
    <mergeCell ref="B65:K65"/>
    <mergeCell ref="B60:K60"/>
    <mergeCell ref="B61:K61"/>
    <mergeCell ref="B62:K62"/>
    <mergeCell ref="B63:K63"/>
    <mergeCell ref="B58:K58"/>
    <mergeCell ref="A30:B30"/>
    <mergeCell ref="D32:E32"/>
    <mergeCell ref="K32:L32"/>
    <mergeCell ref="F32:F33"/>
    <mergeCell ref="L37:L43"/>
    <mergeCell ref="D44:E44"/>
    <mergeCell ref="B31:L31"/>
    <mergeCell ref="D45:E45"/>
    <mergeCell ref="G32:H32"/>
    <mergeCell ref="J8:J9"/>
    <mergeCell ref="J32:J33"/>
    <mergeCell ref="K8:L8"/>
    <mergeCell ref="A9:B9"/>
    <mergeCell ref="L15:L16"/>
    <mergeCell ref="D17:E17"/>
    <mergeCell ref="D8:E8"/>
    <mergeCell ref="F8:F9"/>
    <mergeCell ref="G8:H8"/>
    <mergeCell ref="A33:B33"/>
  </mergeCells>
  <phoneticPr fontId="8" type="noConversion"/>
  <pageMargins left="0.17" right="0.17" top="0.17" bottom="0.21" header="0.17" footer="0.19"/>
  <pageSetup paperSize="9" scale="77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Inicial serviços de vigilância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jerusac</dc:creator>
  <cp:lastModifiedBy>priscila.gomes</cp:lastModifiedBy>
  <cp:lastPrinted>2014-11-04T21:14:10Z</cp:lastPrinted>
  <dcterms:created xsi:type="dcterms:W3CDTF">2014-10-01T17:22:13Z</dcterms:created>
  <dcterms:modified xsi:type="dcterms:W3CDTF">2017-01-18T17:04:37Z</dcterms:modified>
</cp:coreProperties>
</file>