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 grande azzuffata 2022" sheetId="1" r:id="rId4"/>
    <sheet state="visible" name="Aperture e Mosse" sheetId="2" r:id="rId5"/>
    <sheet state="visible" name="Classifica" sheetId="3" r:id="rId6"/>
    <sheet state="visible" name="Premio_Niemann" sheetId="4" r:id="rId7"/>
    <sheet state="hidden" name="Opening_Names" sheetId="5" r:id="rId8"/>
    <sheet state="visible" name="Other Stats" sheetId="6" r:id="rId9"/>
    <sheet state="visible" name="Working_sheet" sheetId="7" r:id="rId10"/>
  </sheets>
  <definedNames/>
  <calcPr/>
</workbook>
</file>

<file path=xl/sharedStrings.xml><?xml version="1.0" encoding="utf-8"?>
<sst xmlns="http://schemas.openxmlformats.org/spreadsheetml/2006/main" count="1573" uniqueCount="1039">
  <si>
    <t>Turno</t>
  </si>
  <si>
    <t>Data</t>
  </si>
  <si>
    <t>Bianco</t>
  </si>
  <si>
    <t>Nero</t>
  </si>
  <si>
    <t>Risultato</t>
  </si>
  <si>
    <t>Partita</t>
  </si>
  <si>
    <t>Accuratezza Bianco</t>
  </si>
  <si>
    <t>Accuretezza Nero</t>
  </si>
  <si>
    <t>Blunder Bianco</t>
  </si>
  <si>
    <t>Blunder Nero</t>
  </si>
  <si>
    <t>ECO</t>
  </si>
  <si>
    <t>Apertura</t>
  </si>
  <si>
    <t>Pierluigi Olivetti</t>
  </si>
  <si>
    <t>Alessandro Piazza</t>
  </si>
  <si>
    <t>-</t>
  </si>
  <si>
    <t>https://lichess.org/study/XqUzpHu5/Opshh99a#0</t>
  </si>
  <si>
    <t>B01</t>
  </si>
  <si>
    <t>Giampaolo Camera</t>
  </si>
  <si>
    <t>Saverio Tammarazio</t>
  </si>
  <si>
    <t>https://lichess.org/study/XqUzpHu5/BpgZYFKi#0</t>
  </si>
  <si>
    <t>B10</t>
  </si>
  <si>
    <t>Franco Saiano</t>
  </si>
  <si>
    <t>Matteo Alticozzi</t>
  </si>
  <si>
    <t>https://lichess.org/study/XqUzpHu5/tGhJKlEQ#0</t>
  </si>
  <si>
    <t>B12</t>
  </si>
  <si>
    <t>Pietro Andreetta</t>
  </si>
  <si>
    <t>Ezio Del Nero</t>
  </si>
  <si>
    <t>https://lichess.org/study/XqUzpHu5/4pGxp4me#0</t>
  </si>
  <si>
    <t>B06</t>
  </si>
  <si>
    <t>Lorenzo Satta</t>
  </si>
  <si>
    <t>Sara Biagetti</t>
  </si>
  <si>
    <t>https://lichess.org/study/XqUzpHu5/d6xeCIxk#0</t>
  </si>
  <si>
    <t>C42</t>
  </si>
  <si>
    <t>Daniele Calucci</t>
  </si>
  <si>
    <t>Antonello Pumilia</t>
  </si>
  <si>
    <t>https://lichess.org/study/XqUzpHu5/Hpp7L2PX#0</t>
  </si>
  <si>
    <t>A34</t>
  </si>
  <si>
    <t>Riccardo Dordoni</t>
  </si>
  <si>
    <t>Lorenzo Divano</t>
  </si>
  <si>
    <t>https://lichess.org/study/XqUzpHu5/eBJrgm3G#0</t>
  </si>
  <si>
    <t>C02</t>
  </si>
  <si>
    <t>Lorenzo Sangiorgi</t>
  </si>
  <si>
    <t>Luigi Chirico</t>
  </si>
  <si>
    <t>https://lichess.org/study/XqUzpHu5/LsfoGa16#0</t>
  </si>
  <si>
    <t>A40</t>
  </si>
  <si>
    <t>Enrico Moresco</t>
  </si>
  <si>
    <t>Marco Stanizzi</t>
  </si>
  <si>
    <t>https://lichess.org/study/XqUzpHu5/L3Jugv4A#0</t>
  </si>
  <si>
    <t>C29</t>
  </si>
  <si>
    <t>https://lichess.org/study/XqUzpHu5/ofbvQJ6G#0</t>
  </si>
  <si>
    <t>B00</t>
  </si>
  <si>
    <t>https://lichess.org/study/XqUzpHu5/VL2D0XHZ#0</t>
  </si>
  <si>
    <t>A00</t>
  </si>
  <si>
    <t>https://lichess.org/study/XqUzpHu5/mEryJO8U#0</t>
  </si>
  <si>
    <t>C24</t>
  </si>
  <si>
    <t>https://lichess.org/study/XqUzpHu5/ujJfta3l#0</t>
  </si>
  <si>
    <t>A51</t>
  </si>
  <si>
    <t>https://lichess.org/study/XqUzpHu5/e9NZ3muN#0</t>
  </si>
  <si>
    <t>https://lichess.org/study/XqUzpHu5/PnaeVMqa#0</t>
  </si>
  <si>
    <t>A10</t>
  </si>
  <si>
    <t>https://lichess.org/study/XqUzpHu5/JUMccy9m#0</t>
  </si>
  <si>
    <t>https://lichess.org/study/XqUzpHu5/HtRX6txl#0</t>
  </si>
  <si>
    <t>A01</t>
  </si>
  <si>
    <t>https://lichess.org/study/XqUzpHu5/RuX3aKPF#0</t>
  </si>
  <si>
    <t>C62</t>
  </si>
  <si>
    <t>https://lichess.org/study/XqUzpHu5/zGMYubZR#0</t>
  </si>
  <si>
    <t>https://lichess.org/study/XqUzpHu5/XHkXuSel#0</t>
  </si>
  <si>
    <t>A13</t>
  </si>
  <si>
    <t>https://lichess.org/study/XqUzpHu5/M1CqWeGy#0</t>
  </si>
  <si>
    <t>C60</t>
  </si>
  <si>
    <t>https://lichess.org/study/XqUzpHu5/RUJXAr8S#0</t>
  </si>
  <si>
    <t>D02</t>
  </si>
  <si>
    <t>https://lichess.org/study/XqUzpHu5/XDBJMHeR#0</t>
  </si>
  <si>
    <t>B50</t>
  </si>
  <si>
    <t>https://lichess.org/study/XqUzpHu5/g7XKNEGL#0</t>
  </si>
  <si>
    <t>https://lichess.org/study/XqUzpHu5/T35DcUaM#0</t>
  </si>
  <si>
    <t>https://lichess.org/study/XqUzpHu5/J8GaKRmk#0</t>
  </si>
  <si>
    <t>https://lichess.org/study/XqUzpHu5/etjNw384#0</t>
  </si>
  <si>
    <t>https://lichess.org/study/XqUzpHu5/1gvmveG2#0</t>
  </si>
  <si>
    <t>https://lichess.org/study/XqUzpHu5/AcQoVP4R#0</t>
  </si>
  <si>
    <t>C41</t>
  </si>
  <si>
    <t>https://lichess.org/study/XqUzpHu5/DAXsrmzM#0</t>
  </si>
  <si>
    <t>https://lichess.org/study/XqUzpHu5/5gnM1OJ6#0</t>
  </si>
  <si>
    <t>https://lichess.org/study/XqUzpHu5/FI56zkan#0</t>
  </si>
  <si>
    <t>https://lichess.org/study/XqUzpHu5/vVQ2hG25#0</t>
  </si>
  <si>
    <t>A22</t>
  </si>
  <si>
    <t>https://lichess.org/study/XqUzpHu5/PZSs2zkO#0</t>
  </si>
  <si>
    <t>https://lichess.org/study/XqUzpHu5/7WsxEGG4#0</t>
  </si>
  <si>
    <t>C47</t>
  </si>
  <si>
    <t>https://lichess.org/study/XqUzpHu5/CILULxXy#0</t>
  </si>
  <si>
    <t>C25</t>
  </si>
  <si>
    <t>https://lichess.org/study/XqUzpHu5/6jLrthwM#0</t>
  </si>
  <si>
    <t>https://lichess.org/study/XqUzpHu5/zTn5cv9y#0</t>
  </si>
  <si>
    <t>C44</t>
  </si>
  <si>
    <t>https://lichess.org/study/XqUzpHu5/Y6teMTJr#0</t>
  </si>
  <si>
    <t>C00</t>
  </si>
  <si>
    <t>https://lichess.org/study/XqUzpHu5/bxiFmezf#0</t>
  </si>
  <si>
    <t>https://lichess.org/study/XqUzpHu5/nKvZZmsy#0</t>
  </si>
  <si>
    <t>https://lichess.org/study/XqUzpHu5/qVBHuETA#0</t>
  </si>
  <si>
    <t>B90</t>
  </si>
  <si>
    <t>https://lichess.org/study/XqUzpHu5/KTF8ZaVd#0</t>
  </si>
  <si>
    <t>B15</t>
  </si>
  <si>
    <t>https://lichess.org/study/XqUzpHu5/hYpf6DGM#0</t>
  </si>
  <si>
    <t>https://lichess.org/study/XqUzpHu5/2szHZh0y#0</t>
  </si>
  <si>
    <t>https://lichess.org/study/XqUzpHu5/iVgL3AkI#0</t>
  </si>
  <si>
    <t>D00</t>
  </si>
  <si>
    <t>https://lichess.org/study/XqUzpHu5/8eNcXEsH#0</t>
  </si>
  <si>
    <t>https://lichess.org/study/XqUzpHu5/N7kuShPw#0</t>
  </si>
  <si>
    <t>B33</t>
  </si>
  <si>
    <t>https://lichess.org/study/XqUzpHu5/EwVc9sW5#0</t>
  </si>
  <si>
    <t>https://lichess.org/study/XqUzpHu5/wM7jKOCp#0</t>
  </si>
  <si>
    <t>https://lichess.org/study/XqUzpHu5/MpQ1MZds#0</t>
  </si>
  <si>
    <t>https://lichess.org/study/XqUzpHu5/mfUPokWI#0</t>
  </si>
  <si>
    <t>C30</t>
  </si>
  <si>
    <t>https://lichess.org/study/XqUzpHu5/n6Dhjmu0#0</t>
  </si>
  <si>
    <t>A25</t>
  </si>
  <si>
    <t>https://lichess.org/study/XqUzpHu5/981n5HEV#0</t>
  </si>
  <si>
    <t>C26</t>
  </si>
  <si>
    <t>https://htmlpreview.github.io/?https://github.com/natopigro/scacchipoldo/blob/main/chess_opening_graph.html</t>
  </si>
  <si>
    <t>Classifica Temporanea</t>
  </si>
  <si>
    <t>Giocatori</t>
  </si>
  <si>
    <t>Punteggio</t>
  </si>
  <si>
    <t>Buchholz</t>
  </si>
  <si>
    <t>Buchholz tagliato</t>
  </si>
  <si>
    <t>turno 1</t>
  </si>
  <si>
    <t>turno 2</t>
  </si>
  <si>
    <t>turno 3</t>
  </si>
  <si>
    <t>turno 4</t>
  </si>
  <si>
    <t>turno 5</t>
  </si>
  <si>
    <t>turno 6</t>
  </si>
  <si>
    <t>Accuratezza media*</t>
  </si>
  <si>
    <t>Imprecisione indotta**</t>
  </si>
  <si>
    <r>
      <rPr>
        <rFont val="Arial"/>
        <color rgb="FF000000"/>
        <sz val="10.0"/>
      </rPr>
      <t xml:space="preserve">* </t>
    </r>
    <r>
      <rPr>
        <rFont val="Arial"/>
        <b/>
        <color rgb="FF000000"/>
        <sz val="10.0"/>
      </rPr>
      <t>Accuratezza media</t>
    </r>
    <r>
      <rPr>
        <rFont val="Arial"/>
        <color rgb="FF000000"/>
        <sz val="10.0"/>
      </rPr>
      <t>: https://lichess.org/page/accuracy</t>
    </r>
  </si>
  <si>
    <r>
      <rPr>
        <rFont val="Arial"/>
        <color rgb="FF000000"/>
        <sz val="10.0"/>
      </rPr>
      <t>** l'</t>
    </r>
    <r>
      <rPr>
        <rFont val="Arial"/>
        <b/>
        <color rgb="FF000000"/>
        <sz val="10.0"/>
      </rPr>
      <t>Imprecisione Indotta</t>
    </r>
    <r>
      <rPr>
        <rFont val="Arial"/>
        <color rgb="FF000000"/>
        <sz val="10.0"/>
      </rPr>
      <t xml:space="preserve"> è definita come la somma della differenze tra l'accuratezza media degli avversari</t>
    </r>
  </si>
  <si>
    <t>e l'accuratezza che sono riusciti a esprimere durante le partite.</t>
  </si>
  <si>
    <t>Un valore fortemente negativo significa che il giocatore in questione è in grado di esprimere un gioco che porta l'avversario a sbagliare.</t>
  </si>
  <si>
    <t>code</t>
  </si>
  <si>
    <t>name</t>
  </si>
  <si>
    <t>Larsen's Opening</t>
  </si>
  <si>
    <t>A02</t>
  </si>
  <si>
    <t>Bird's Opening</t>
  </si>
  <si>
    <t>A03</t>
  </si>
  <si>
    <t>Bird's Opening, 1...d5</t>
  </si>
  <si>
    <t>A04</t>
  </si>
  <si>
    <t>Zukertort Opening</t>
  </si>
  <si>
    <t>A05</t>
  </si>
  <si>
    <t>Zukertort Opening, 2...Nf6</t>
  </si>
  <si>
    <t>A06</t>
  </si>
  <si>
    <t>RÃ©ti Opening</t>
  </si>
  <si>
    <t>A07</t>
  </si>
  <si>
    <t>King's Indian attack (Barcza system)</t>
  </si>
  <si>
    <t>A08</t>
  </si>
  <si>
    <t>King's Indian Attack, 3. Bg2</t>
  </si>
  <si>
    <t>A09</t>
  </si>
  <si>
    <t>RÃ©ti Opening, without: 2...c6, 2...e6</t>
  </si>
  <si>
    <t>English Opening</t>
  </si>
  <si>
    <t>A11</t>
  </si>
  <si>
    <t>English, Caro-Kann defensive system</t>
  </si>
  <si>
    <t>A12</t>
  </si>
  <si>
    <t>A14</t>
  </si>
  <si>
    <t>English, Neo-Catalan declined</t>
  </si>
  <si>
    <t>A15</t>
  </si>
  <si>
    <t>English, 1...Nf6 (Anglo-Indian defense)</t>
  </si>
  <si>
    <t>A16</t>
  </si>
  <si>
    <t>A17</t>
  </si>
  <si>
    <t>English Opening, Hedgehog Defense</t>
  </si>
  <si>
    <t>A18</t>
  </si>
  <si>
    <t>English, Mikenas-Carls variation</t>
  </si>
  <si>
    <t>A19</t>
  </si>
  <si>
    <t>English, Mikenas-Carls, Sicilian variation</t>
  </si>
  <si>
    <t>A20</t>
  </si>
  <si>
    <t>A21</t>
  </si>
  <si>
    <t>A23</t>
  </si>
  <si>
    <t>English Opening, Bremen system, Keres variation</t>
  </si>
  <si>
    <t>A24</t>
  </si>
  <si>
    <t>English Opening, Bremen system with 3...g6</t>
  </si>
  <si>
    <t>English Opening, Sicilian Reversed</t>
  </si>
  <si>
    <t>A26</t>
  </si>
  <si>
    <t>English Opening, Closed system</t>
  </si>
  <si>
    <t>A27</t>
  </si>
  <si>
    <t>English Opening, Three knights system</t>
  </si>
  <si>
    <t>A28</t>
  </si>
  <si>
    <t>English Opening, Four knights system</t>
  </si>
  <si>
    <t>A29</t>
  </si>
  <si>
    <t>English Opening, Four knights, kingside Fianchetto</t>
  </si>
  <si>
    <t>A30</t>
  </si>
  <si>
    <t>English Opening, Symmetrical variation</t>
  </si>
  <si>
    <t>A31</t>
  </si>
  <si>
    <t>English Opening, Symmetrical, Benoni formation</t>
  </si>
  <si>
    <t>A32</t>
  </si>
  <si>
    <t>English Opening, Symmetrical</t>
  </si>
  <si>
    <t>A33</t>
  </si>
  <si>
    <t>A35</t>
  </si>
  <si>
    <t>A36</t>
  </si>
  <si>
    <t>A37</t>
  </si>
  <si>
    <t>A38</t>
  </si>
  <si>
    <t>A39</t>
  </si>
  <si>
    <t>English Opening, Symmetrical, Main line with d4</t>
  </si>
  <si>
    <t>Queen's Pawn Game, Irregular Defences</t>
  </si>
  <si>
    <t>A41</t>
  </si>
  <si>
    <t>Queen's Pawn Game, Wade Defense</t>
  </si>
  <si>
    <t>A42</t>
  </si>
  <si>
    <t>Modern defense, Averbakh system</t>
  </si>
  <si>
    <t>A43</t>
  </si>
  <si>
    <t>Old Benoni defense</t>
  </si>
  <si>
    <t>A44</t>
  </si>
  <si>
    <t>A45</t>
  </si>
  <si>
    <t>Queen's Pawn Game, Trompowsky Attack</t>
  </si>
  <si>
    <t>A46</t>
  </si>
  <si>
    <t>Queen's Pawn Game, Torre Attack</t>
  </si>
  <si>
    <t>A47</t>
  </si>
  <si>
    <t>Queen's Indian Defense</t>
  </si>
  <si>
    <t>A48</t>
  </si>
  <si>
    <t>King's Indian, East Indian defense</t>
  </si>
  <si>
    <t>A49</t>
  </si>
  <si>
    <t>King's Indian, Fianchetto without c4</t>
  </si>
  <si>
    <t>A50</t>
  </si>
  <si>
    <t>Queen's Pawn Game (1... Nf6 2. c4)</t>
  </si>
  <si>
    <t>Budapest Defense declined</t>
  </si>
  <si>
    <t>A52</t>
  </si>
  <si>
    <t>Budapest defense</t>
  </si>
  <si>
    <t>A53</t>
  </si>
  <si>
    <t>Old Indian Defense</t>
  </si>
  <si>
    <t>A54</t>
  </si>
  <si>
    <t>Old Indian, Ukrainian variation</t>
  </si>
  <si>
    <t>A55</t>
  </si>
  <si>
    <t>Old Indian, Main line</t>
  </si>
  <si>
    <t>A56</t>
  </si>
  <si>
    <t>Benoni Defense</t>
  </si>
  <si>
    <t>A57</t>
  </si>
  <si>
    <t>Benko gambit</t>
  </si>
  <si>
    <t>A58</t>
  </si>
  <si>
    <t>Benko gambit accepted</t>
  </si>
  <si>
    <t>A59</t>
  </si>
  <si>
    <t>Benko gambit, 7.e4</t>
  </si>
  <si>
    <t>A60</t>
  </si>
  <si>
    <t>Benoni defense</t>
  </si>
  <si>
    <t>A61</t>
  </si>
  <si>
    <t>A62</t>
  </si>
  <si>
    <t>Benoni, Fianchetto variation</t>
  </si>
  <si>
    <t>A63</t>
  </si>
  <si>
    <t>Benoni, Fianchetto variation, 9...Nbd7</t>
  </si>
  <si>
    <t>A64</t>
  </si>
  <si>
    <t>Benoni, Fianchetto variation, 11...Re8</t>
  </si>
  <si>
    <t>A65</t>
  </si>
  <si>
    <t>Benoni, 6.e4</t>
  </si>
  <si>
    <t>A66</t>
  </si>
  <si>
    <t>Benoni, pawn storm variation</t>
  </si>
  <si>
    <t>A67</t>
  </si>
  <si>
    <t>Benoni, Taimanov variation</t>
  </si>
  <si>
    <t>A68</t>
  </si>
  <si>
    <t>Benoni, Four pawns attack</t>
  </si>
  <si>
    <t>A69</t>
  </si>
  <si>
    <t>Benoni, Four pawns attack, Main line</t>
  </si>
  <si>
    <t>A70</t>
  </si>
  <si>
    <t>Benoni, Classical with e4 and Nf3</t>
  </si>
  <si>
    <t>A71</t>
  </si>
  <si>
    <t>Benoni, Classical, 8.Bg5</t>
  </si>
  <si>
    <t>A72</t>
  </si>
  <si>
    <t>Benoni, Classical without 9.O-O</t>
  </si>
  <si>
    <t>A73</t>
  </si>
  <si>
    <t>Benoni, Classical, 9.O-O</t>
  </si>
  <si>
    <t>A74</t>
  </si>
  <si>
    <t>Benoni, Classical, 9...a6, 10.a4</t>
  </si>
  <si>
    <t>A75</t>
  </si>
  <si>
    <t>Benoni, Classical with ...a6 and 10...Bg4</t>
  </si>
  <si>
    <t>A76</t>
  </si>
  <si>
    <t>Benoni, Classical, 9...Re8</t>
  </si>
  <si>
    <t>A77</t>
  </si>
  <si>
    <t>Benoni, Classical, 9...Re8, 10.Nd2</t>
  </si>
  <si>
    <t>A78</t>
  </si>
  <si>
    <t>Benoni, Classical with ...Re8 and ...Na6</t>
  </si>
  <si>
    <t>A79</t>
  </si>
  <si>
    <t>Benoni, Classical, 11.f3</t>
  </si>
  <si>
    <t>A80</t>
  </si>
  <si>
    <t>Dutch defense</t>
  </si>
  <si>
    <t>A81</t>
  </si>
  <si>
    <t>A82</t>
  </si>
  <si>
    <t>Dutch, Staunton gambit</t>
  </si>
  <si>
    <t>A83</t>
  </si>
  <si>
    <t>Dutch, Staunton gambit, Staunton's line</t>
  </si>
  <si>
    <t>A84</t>
  </si>
  <si>
    <t>A85</t>
  </si>
  <si>
    <t>Dutch with 2.c4 &amp; 3.Nc3</t>
  </si>
  <si>
    <t>A86</t>
  </si>
  <si>
    <t>Dutch with 2.c4 &amp; 3.g3</t>
  </si>
  <si>
    <t>A87</t>
  </si>
  <si>
    <t>Dutch, Leningrad, Main variation</t>
  </si>
  <si>
    <t>A88</t>
  </si>
  <si>
    <t>Dutch, Leningrad, Main variation with 7...c6</t>
  </si>
  <si>
    <t>A89</t>
  </si>
  <si>
    <t>Dutch, Leningrad, Main variation with Nc6</t>
  </si>
  <si>
    <t>A90</t>
  </si>
  <si>
    <t>A91</t>
  </si>
  <si>
    <t>A92</t>
  </si>
  <si>
    <t>A93</t>
  </si>
  <si>
    <t>Dutch, Stonewall, Botwinnik variation</t>
  </si>
  <si>
    <t>A94</t>
  </si>
  <si>
    <t>Dutch, Stonewall with Ba3</t>
  </si>
  <si>
    <t>A95</t>
  </si>
  <si>
    <t>Dutch, Stonewall with Nc3</t>
  </si>
  <si>
    <t>A96</t>
  </si>
  <si>
    <t>Dutch, Classical variation</t>
  </si>
  <si>
    <t>A97</t>
  </si>
  <si>
    <t>Dutch, Ilyin-Genevsky variation</t>
  </si>
  <si>
    <t>A98</t>
  </si>
  <si>
    <t>Dutch, Ilyin-Genevsky variation with Qc2</t>
  </si>
  <si>
    <t>A99</t>
  </si>
  <si>
    <t>Dutch, Ilyin-Genevsky variation with b3</t>
  </si>
  <si>
    <t>King's Pawn Opening, Irregular Defenses</t>
  </si>
  <si>
    <t>Scandinavian Defense (Center-Counter Defense)</t>
  </si>
  <si>
    <t>B02</t>
  </si>
  <si>
    <t>Alekhine's defense</t>
  </si>
  <si>
    <t>B03</t>
  </si>
  <si>
    <t>B04</t>
  </si>
  <si>
    <t>Alekhine's defense, Modern variation</t>
  </si>
  <si>
    <t>B05</t>
  </si>
  <si>
    <t>Alekhine's defense, Modern variation, 4...Bg4</t>
  </si>
  <si>
    <t>Robatsch (Modern) defense</t>
  </si>
  <si>
    <t>B07</t>
  </si>
  <si>
    <t>Pirc defense</t>
  </si>
  <si>
    <t>B08</t>
  </si>
  <si>
    <t>Pirc, Classical (Two knights) system</t>
  </si>
  <si>
    <t>B09</t>
  </si>
  <si>
    <t>Pirc, Austrian attack</t>
  </si>
  <si>
    <t>Caro-Kann Defense, Irregular Responses</t>
  </si>
  <si>
    <t>B11</t>
  </si>
  <si>
    <t>Caro-Kann, Two knights, 3...Bg4</t>
  </si>
  <si>
    <t>Caro-Kann defense</t>
  </si>
  <si>
    <t>B13</t>
  </si>
  <si>
    <t>Caro-Kann, Exchange variation</t>
  </si>
  <si>
    <t>B14</t>
  </si>
  <si>
    <t>Caro-Kann, Panov-Botvinnik attack, 5...e6</t>
  </si>
  <si>
    <t>B16</t>
  </si>
  <si>
    <t>Caro-Kann, Bronstein-Larsen variation</t>
  </si>
  <si>
    <t>B17</t>
  </si>
  <si>
    <t>Caro-Kann, Steinitz variation</t>
  </si>
  <si>
    <t>B18</t>
  </si>
  <si>
    <t>Caro-Kann, Classical variation</t>
  </si>
  <si>
    <t>B19</t>
  </si>
  <si>
    <t>Caro-Kann, Classical, 7...Nd7</t>
  </si>
  <si>
    <t>B20</t>
  </si>
  <si>
    <t>Sicilian defense, Irregular Responses</t>
  </si>
  <si>
    <t>B21</t>
  </si>
  <si>
    <t>Sicilian, Grand Prix attack and Smith-Morra Gambit</t>
  </si>
  <si>
    <t>B22</t>
  </si>
  <si>
    <t>Sicilian, Alapin's variation (2.c3)</t>
  </si>
  <si>
    <t>B23</t>
  </si>
  <si>
    <t>Sicilian, Closed</t>
  </si>
  <si>
    <t>B24</t>
  </si>
  <si>
    <t>B25</t>
  </si>
  <si>
    <t>B26</t>
  </si>
  <si>
    <t>Sicilian, Closed, 6.Be3</t>
  </si>
  <si>
    <t>B27</t>
  </si>
  <si>
    <t>Sicilian defense</t>
  </si>
  <si>
    <t>B28</t>
  </si>
  <si>
    <t>Sicilian, O'Kelly variation</t>
  </si>
  <si>
    <t>B29</t>
  </si>
  <si>
    <t>Sicilian, Nimzovich-Rubinstein variation</t>
  </si>
  <si>
    <t>B30</t>
  </si>
  <si>
    <t>B31</t>
  </si>
  <si>
    <t>Sicilian, Nimzovich-Rossolimo attack (with ...g6, without ...d6)</t>
  </si>
  <si>
    <t>B32</t>
  </si>
  <si>
    <t>Sicilian, Sveshnikov (Lasker-Pelikan) variation</t>
  </si>
  <si>
    <t>B34</t>
  </si>
  <si>
    <t>Sicilian, Accelerated Fianchetto, Exchange variation</t>
  </si>
  <si>
    <t>B35</t>
  </si>
  <si>
    <t>Sicilian, Accelerated Fianchetto, Modern variation with Bc4</t>
  </si>
  <si>
    <t>B36</t>
  </si>
  <si>
    <t>Sicilian, Accelerated Fianchetto, Maroczy bind</t>
  </si>
  <si>
    <t>B37</t>
  </si>
  <si>
    <t>Sicilian, Accelerated Fianchetto, Maroczy bind, 5...Bg7</t>
  </si>
  <si>
    <t>B38</t>
  </si>
  <si>
    <t>Sicilian, Accelerated Fianchetto, Maroczy bind, 6.Be3</t>
  </si>
  <si>
    <t>B39</t>
  </si>
  <si>
    <t>Sicilian, Accelerated Fianchetto, Breyer variation</t>
  </si>
  <si>
    <t>B40</t>
  </si>
  <si>
    <t>B41</t>
  </si>
  <si>
    <t>Sicilian, Kan variation</t>
  </si>
  <si>
    <t>B42</t>
  </si>
  <si>
    <t>Sicilian, Kan, 5.Bd3</t>
  </si>
  <si>
    <t>B43</t>
  </si>
  <si>
    <t>Sicilian, Kan, 5.Nc3</t>
  </si>
  <si>
    <t>B44</t>
  </si>
  <si>
    <t>B45</t>
  </si>
  <si>
    <t>Sicilian, Taimanov variation</t>
  </si>
  <si>
    <t>B46</t>
  </si>
  <si>
    <t>B47</t>
  </si>
  <si>
    <t>Sicilian, Taimanov (Bastrikov) variation</t>
  </si>
  <si>
    <t>B48</t>
  </si>
  <si>
    <t>B49</t>
  </si>
  <si>
    <t>Sicilian</t>
  </si>
  <si>
    <t>B51</t>
  </si>
  <si>
    <t>Sicilian, Canal-Sokolsky attack</t>
  </si>
  <si>
    <t>B52</t>
  </si>
  <si>
    <t>Sicilian, Canal-Sokolsky attack, 3...Bd7</t>
  </si>
  <si>
    <t>B53</t>
  </si>
  <si>
    <t>Sicilian, Chekhover variation</t>
  </si>
  <si>
    <t>B54</t>
  </si>
  <si>
    <t>B55</t>
  </si>
  <si>
    <t>Sicilian, Prins variation, Venice attack</t>
  </si>
  <si>
    <t>B56</t>
  </si>
  <si>
    <t>B57</t>
  </si>
  <si>
    <t>Sicilian, Sozin (not Scheveningen)</t>
  </si>
  <si>
    <t>B58</t>
  </si>
  <si>
    <t>Sicilian, Classical</t>
  </si>
  <si>
    <t>B59</t>
  </si>
  <si>
    <t>Sicilian, Boleslavsky variation, 7.Nb3</t>
  </si>
  <si>
    <t>B60</t>
  </si>
  <si>
    <t>Sicilian, Richter-Rauzer</t>
  </si>
  <si>
    <t>B61</t>
  </si>
  <si>
    <t>Sicilian, Richter-Rauzer, Larsen variation, 7.Qd2</t>
  </si>
  <si>
    <t>B62</t>
  </si>
  <si>
    <t>Sicilian, Richter-Rauzer, 6...e6</t>
  </si>
  <si>
    <t>B63</t>
  </si>
  <si>
    <t>Sicilian, Richter-Rauzer, Rauzer attack</t>
  </si>
  <si>
    <t>B64</t>
  </si>
  <si>
    <t>Sicilian, Richter-Rauzer, Rauzer attack, 7...Be7 defense, 9.f4</t>
  </si>
  <si>
    <t>B65</t>
  </si>
  <si>
    <t>Sicilian, Richter-Rauzer, Rauzer attack, 7...Be7 defense, 9...Nxd4</t>
  </si>
  <si>
    <t>B66</t>
  </si>
  <si>
    <t>Sicilian, Richter-Rauzer, Rauzer attack, 7...a6</t>
  </si>
  <si>
    <t>B67</t>
  </si>
  <si>
    <t>Sicilian, Richter-Rauzer, Rauzer attack, 7...a6 defense, 8...Bd7</t>
  </si>
  <si>
    <t>B68</t>
  </si>
  <si>
    <t>Sicilian, Richter-Rauzer, Rauzer attack, 7...a6 defense, 9...Be7</t>
  </si>
  <si>
    <t>B69</t>
  </si>
  <si>
    <t>Sicilian, Richter-Rauzer, Rauzer attack, 7...a6 defense, 11.Bxf6</t>
  </si>
  <si>
    <t>B70</t>
  </si>
  <si>
    <t>Sicilian, Dragon variation</t>
  </si>
  <si>
    <t>B71</t>
  </si>
  <si>
    <t>Sicilian, Dragon, Levenfish variation</t>
  </si>
  <si>
    <t>B72</t>
  </si>
  <si>
    <t>Sicilian, Dragon, 6.Be3</t>
  </si>
  <si>
    <t>B73</t>
  </si>
  <si>
    <t>Sicilian, Dragon, Classical, 8.O-O</t>
  </si>
  <si>
    <t>B74</t>
  </si>
  <si>
    <t>Sicilian, Dragon, Classical, 9.Nb3</t>
  </si>
  <si>
    <t>B75</t>
  </si>
  <si>
    <t>Sicilian, Dragon, Yugoslav attack</t>
  </si>
  <si>
    <t>B76</t>
  </si>
  <si>
    <t>Sicilian, Dragon, Yugoslav attack, 7...O-O</t>
  </si>
  <si>
    <t>B77</t>
  </si>
  <si>
    <t>Sicilian, Dragon, Yugoslav attack, 9.Bc4</t>
  </si>
  <si>
    <t>B78</t>
  </si>
  <si>
    <t>Sicilian, Dragon, Yugoslav attack, 10.O-O-O</t>
  </si>
  <si>
    <t>B79</t>
  </si>
  <si>
    <t>Sicilian, Dragon, Yugoslav attack, 12.h4</t>
  </si>
  <si>
    <t>B80</t>
  </si>
  <si>
    <t>Sicilian, Scheveningen variation</t>
  </si>
  <si>
    <t>B81</t>
  </si>
  <si>
    <t>Sicilian, Scheveningen, Keres attack</t>
  </si>
  <si>
    <t>B82</t>
  </si>
  <si>
    <t>Sicilian, Scheveningen, 6.f4</t>
  </si>
  <si>
    <t>B83</t>
  </si>
  <si>
    <t>Sicilian, Scheveningen, 6.Be2</t>
  </si>
  <si>
    <t>B84</t>
  </si>
  <si>
    <t>Sicilian, Scheveningen (Paulsen), Classical variation</t>
  </si>
  <si>
    <t>B85</t>
  </si>
  <si>
    <t>Sicilian, Scheveningen, Classical variation with ...Qc7 and ...Nc6</t>
  </si>
  <si>
    <t>B86</t>
  </si>
  <si>
    <t>Sicilian, Sozin attack</t>
  </si>
  <si>
    <t>B87</t>
  </si>
  <si>
    <t>Sozin with ...a6 and ...b5</t>
  </si>
  <si>
    <t>B88</t>
  </si>
  <si>
    <t>Sicilian, Sozin, Leonhardt variation</t>
  </si>
  <si>
    <t>B89</t>
  </si>
  <si>
    <t>Sicilian, Sozin, 7.Be3</t>
  </si>
  <si>
    <t>Sicilian, Najdorf</t>
  </si>
  <si>
    <t>B91</t>
  </si>
  <si>
    <t>Sicilian, Najdorf, Zagreb (Fianchetto) variation</t>
  </si>
  <si>
    <t>B92</t>
  </si>
  <si>
    <t>B93</t>
  </si>
  <si>
    <t>Sicilian, Najdorf, 6.f4</t>
  </si>
  <si>
    <t>B94</t>
  </si>
  <si>
    <t>Sicilian, Najdorf, 6.Bg5</t>
  </si>
  <si>
    <t>B95</t>
  </si>
  <si>
    <t>Sicilian, Najdorf, 6...e6</t>
  </si>
  <si>
    <t>B96</t>
  </si>
  <si>
    <t>Sicilian, Najdorf, 7.f4</t>
  </si>
  <si>
    <t>B97</t>
  </si>
  <si>
    <t>Sicilian, Najdorf, 7...Qb6</t>
  </si>
  <si>
    <t>B98</t>
  </si>
  <si>
    <t>Sicilian, Najdorf, 7...Be7</t>
  </si>
  <si>
    <t>B99</t>
  </si>
  <si>
    <t>Sicilian, Najdorf, 7...Be7 Main line</t>
  </si>
  <si>
    <t>French Defense, Irregular Responses</t>
  </si>
  <si>
    <t>C01</t>
  </si>
  <si>
    <t>French, Exchange Variation</t>
  </si>
  <si>
    <t>French, Advance Variation</t>
  </si>
  <si>
    <t>C03</t>
  </si>
  <si>
    <t>French, Tarrasch</t>
  </si>
  <si>
    <t>C04</t>
  </si>
  <si>
    <t>French, Tarrasch, Guimard Main line</t>
  </si>
  <si>
    <t>C05</t>
  </si>
  <si>
    <t>French, Tarrasch, Closed Variation</t>
  </si>
  <si>
    <t>C06</t>
  </si>
  <si>
    <t>French, Tarrasch, Closed Variation, Main line</t>
  </si>
  <si>
    <t>C07</t>
  </si>
  <si>
    <t>French, Tarrasch, Open Variation</t>
  </si>
  <si>
    <t>C08</t>
  </si>
  <si>
    <t>French, Tarrasch, Open, 4.exd5 exd5</t>
  </si>
  <si>
    <t>C09</t>
  </si>
  <si>
    <t>French, Tarrasch, Open Variation, Main line</t>
  </si>
  <si>
    <t>C10</t>
  </si>
  <si>
    <t>French, Paulsen Variation</t>
  </si>
  <si>
    <t>C11</t>
  </si>
  <si>
    <t>French Defense</t>
  </si>
  <si>
    <t>C12</t>
  </si>
  <si>
    <t>French, MacCutcheon Variation</t>
  </si>
  <si>
    <t>C13</t>
  </si>
  <si>
    <t>French, Classical</t>
  </si>
  <si>
    <t>C14</t>
  </si>
  <si>
    <t>French, Classical Variation</t>
  </si>
  <si>
    <t>C15</t>
  </si>
  <si>
    <t>French, Winawer (Nimzovich) Variation</t>
  </si>
  <si>
    <t>C16</t>
  </si>
  <si>
    <t>French, Winawer, Advance Variation</t>
  </si>
  <si>
    <t>C17</t>
  </si>
  <si>
    <t>C18</t>
  </si>
  <si>
    <t>C19</t>
  </si>
  <si>
    <t>French, Winawer, Advance, 6...Ne7</t>
  </si>
  <si>
    <t>C20</t>
  </si>
  <si>
    <t>Open Game, Irregular Responses</t>
  </si>
  <si>
    <t>C21</t>
  </si>
  <si>
    <t>Center Game</t>
  </si>
  <si>
    <t>C22</t>
  </si>
  <si>
    <t>C23</t>
  </si>
  <si>
    <t>Bishop's Opening</t>
  </si>
  <si>
    <t>Bishop's Opening, Berlin Defense</t>
  </si>
  <si>
    <t>Vienna Game</t>
  </si>
  <si>
    <t>Vienna Game, Falkbeer Variation</t>
  </si>
  <si>
    <t>C27</t>
  </si>
  <si>
    <t>C28</t>
  </si>
  <si>
    <t>Vienna Gambit, Kaufmann Variation</t>
  </si>
  <si>
    <t>King's Gambit</t>
  </si>
  <si>
    <t>C31</t>
  </si>
  <si>
    <t>King's Gambit Declined, Falkbeer Countergambit</t>
  </si>
  <si>
    <t>C32</t>
  </si>
  <si>
    <t>King's Gambit Declined, Falkbeer, 5. dxe4</t>
  </si>
  <si>
    <t>C33</t>
  </si>
  <si>
    <t>King's Gambit Accepted</t>
  </si>
  <si>
    <t>C34</t>
  </si>
  <si>
    <t>C35</t>
  </si>
  <si>
    <t>King's Gambit Accepted, Cunningham Defense</t>
  </si>
  <si>
    <t>C36</t>
  </si>
  <si>
    <t>King's Gambit Accepted, Abbazia Defense (Classical Defense, Modern Defense)</t>
  </si>
  <si>
    <t>C37</t>
  </si>
  <si>
    <t>King's Gambit Accepted, Quaade Gambit</t>
  </si>
  <si>
    <t>C38</t>
  </si>
  <si>
    <t>C39</t>
  </si>
  <si>
    <t>KGA, Allagier &amp; Kiesertisky Gambits</t>
  </si>
  <si>
    <t>C40</t>
  </si>
  <si>
    <t>King's Knight Opening</t>
  </si>
  <si>
    <t>Philidor Defense</t>
  </si>
  <si>
    <t>Petrov's Defense, Classical Variation</t>
  </si>
  <si>
    <t>C43</t>
  </si>
  <si>
    <t>Petrov's Defense, Steinitz (Modern) Attack</t>
  </si>
  <si>
    <t>King's Pawn Game</t>
  </si>
  <si>
    <t>C45</t>
  </si>
  <si>
    <t>Scotch Game</t>
  </si>
  <si>
    <t>C46</t>
  </si>
  <si>
    <t>Three Knights Game</t>
  </si>
  <si>
    <t>Four Knights Game, Scotch Variation</t>
  </si>
  <si>
    <t>C48</t>
  </si>
  <si>
    <t>Four Knights Game, Spanish Variation</t>
  </si>
  <si>
    <t>C49</t>
  </si>
  <si>
    <t>Four Knights Game, Double Ruy Lopez</t>
  </si>
  <si>
    <t>C50</t>
  </si>
  <si>
    <t>C51</t>
  </si>
  <si>
    <t>Evans Gambit</t>
  </si>
  <si>
    <t>C52</t>
  </si>
  <si>
    <t>Evans Gambit with 4...Bxb4 5.c3 Ba5</t>
  </si>
  <si>
    <t>C53</t>
  </si>
  <si>
    <t>Giuoco Piano</t>
  </si>
  <si>
    <t>C54</t>
  </si>
  <si>
    <t>C55</t>
  </si>
  <si>
    <t>Two Knights Defense</t>
  </si>
  <si>
    <t>C56</t>
  </si>
  <si>
    <t>C57</t>
  </si>
  <si>
    <t>C58</t>
  </si>
  <si>
    <t>C59</t>
  </si>
  <si>
    <t>Ruy Lopez</t>
  </si>
  <si>
    <t>C61</t>
  </si>
  <si>
    <t>Ruy Lopez, Bird's Defense</t>
  </si>
  <si>
    <t>Ruy Lopez, Old Steinitz Defense</t>
  </si>
  <si>
    <t>C63</t>
  </si>
  <si>
    <t>Ruy Lopez, Schliemann Defense</t>
  </si>
  <si>
    <t>C64</t>
  </si>
  <si>
    <t>Ruy Lopez, Classical (Cordel) Defense</t>
  </si>
  <si>
    <t>C65</t>
  </si>
  <si>
    <t>Ruy Lopez, Berlin Defense</t>
  </si>
  <si>
    <t>C66</t>
  </si>
  <si>
    <t>Ruy Lopez, Berlin Defense, 4.O-O, d6</t>
  </si>
  <si>
    <t>C67</t>
  </si>
  <si>
    <t>Ruy Lopez, Berlin Defense, Open variation</t>
  </si>
  <si>
    <t>C68</t>
  </si>
  <si>
    <t>Ruy Lopez, Exchange Variation</t>
  </si>
  <si>
    <t>C69</t>
  </si>
  <si>
    <t>Ruy Lopez, Exchange Variation, 5.O-O</t>
  </si>
  <si>
    <t>C70</t>
  </si>
  <si>
    <t>C71</t>
  </si>
  <si>
    <t>Ruy Lopez, Modern Steinitz Defense</t>
  </si>
  <si>
    <t>C72</t>
  </si>
  <si>
    <t>Ruy Lopez, Modern Steinitz Defense 5.0-0</t>
  </si>
  <si>
    <t>C73</t>
  </si>
  <si>
    <t>Ruy Lopez, Modern Steinitz Defense, Richter variation</t>
  </si>
  <si>
    <t>C74</t>
  </si>
  <si>
    <t>C75</t>
  </si>
  <si>
    <t>C76</t>
  </si>
  <si>
    <t>Ruy Lopez, Modern Steinitz Defense, Fianchetto (Bronstein) variation</t>
  </si>
  <si>
    <t>C77</t>
  </si>
  <si>
    <t>Ruy Lopez, Morphy Defense</t>
  </si>
  <si>
    <t>C78</t>
  </si>
  <si>
    <t>Ruy Lopez, 5.O-O</t>
  </si>
  <si>
    <t>C79</t>
  </si>
  <si>
    <t>Ruy Lopez, Steinitz Defense Deferred (Russian Defense)</t>
  </si>
  <si>
    <t>C80</t>
  </si>
  <si>
    <t>Ruy Lopez, Open (Tarrasch) Defense</t>
  </si>
  <si>
    <t>C81</t>
  </si>
  <si>
    <t>Ruy Lopez, Open, Howell Attack</t>
  </si>
  <si>
    <t>C82</t>
  </si>
  <si>
    <t>Ruy Lopez, Open, 9.c3</t>
  </si>
  <si>
    <t>C83</t>
  </si>
  <si>
    <t>Ruy Lopez, Open, Classical Defense</t>
  </si>
  <si>
    <t>C84</t>
  </si>
  <si>
    <t>Ruy Lopez, Closed Defense</t>
  </si>
  <si>
    <t>C85</t>
  </si>
  <si>
    <t>Ruy Lopez, Exchange Variation Doubly Deferred (DERLD)</t>
  </si>
  <si>
    <t>C86</t>
  </si>
  <si>
    <t>Ruy Lopez, Worrall Attack</t>
  </si>
  <si>
    <t>C87</t>
  </si>
  <si>
    <t>Ruy Lopez, Closed, Averbach Variation</t>
  </si>
  <si>
    <t>C88</t>
  </si>
  <si>
    <t>Ruy Lopez, Closed</t>
  </si>
  <si>
    <t>C89</t>
  </si>
  <si>
    <t>Ruy Lopez, Marshall Counterattack</t>
  </si>
  <si>
    <t>C90</t>
  </si>
  <si>
    <t>Ruy Lopez, Closed (with ...d6)</t>
  </si>
  <si>
    <t>C91</t>
  </si>
  <si>
    <t>Ruy Lopez, Closed, 9.d4</t>
  </si>
  <si>
    <t>C92</t>
  </si>
  <si>
    <t>Ruy Lopez, Closed, 9.h3</t>
  </si>
  <si>
    <t>C93</t>
  </si>
  <si>
    <t>Ruy Lopez, Closed, Smyslov Defense</t>
  </si>
  <si>
    <t>C94</t>
  </si>
  <si>
    <t>Ruy Lopez, Closed, Breyer Defense</t>
  </si>
  <si>
    <t>C95</t>
  </si>
  <si>
    <t>Ruy Lopez, Closed, Breyer, 10.d4</t>
  </si>
  <si>
    <t>C96</t>
  </si>
  <si>
    <t>Ruy Lopez, Closed, 8...Na5</t>
  </si>
  <si>
    <t>C97</t>
  </si>
  <si>
    <t>Ruy Lopez, Closed, Chigorin Defense</t>
  </si>
  <si>
    <t>C98</t>
  </si>
  <si>
    <t>Ruy Lopez, Closed, Chigorin, 12...Nc6</t>
  </si>
  <si>
    <t>C99</t>
  </si>
  <si>
    <t>Ruy Lopez, Closed, Chigorin, 12...c5d4</t>
  </si>
  <si>
    <t>Closed Game, Irregular Responses</t>
  </si>
  <si>
    <t>D01</t>
  </si>
  <si>
    <t>Richter-Veresov Attack</t>
  </si>
  <si>
    <t>Queen's Pawn Game, 2. Nf3</t>
  </si>
  <si>
    <t>D03</t>
  </si>
  <si>
    <t>Torre Attack, Tartakower variation</t>
  </si>
  <si>
    <t>D04</t>
  </si>
  <si>
    <t>Queen's Pawn Game</t>
  </si>
  <si>
    <t>D05</t>
  </si>
  <si>
    <t>Queen's Pawn Game, Zukertort variation</t>
  </si>
  <si>
    <t>D06</t>
  </si>
  <si>
    <t>Queen's Gambit</t>
  </si>
  <si>
    <t>D07</t>
  </si>
  <si>
    <t>QGD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</si>
  <si>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</si>
  <si>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</si>
  <si>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</si>
  <si>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</si>
  <si>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</si>
  <si>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</si>
  <si>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</si>
  <si>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</si>
  <si>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</si>
  <si>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</si>
  <si>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</si>
  <si>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</si>
  <si>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</si>
  <si>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Queen's Gambit Accepted</t>
  </si>
  <si>
    <t>D21</t>
  </si>
  <si>
    <t>QGA, 3.Nf3</t>
  </si>
  <si>
    <t>D22</t>
  </si>
  <si>
    <t>QGA</t>
  </si>
  <si>
    <t>D23</t>
  </si>
  <si>
    <t>Queen's gambit accepted</t>
  </si>
  <si>
    <t>D24</t>
  </si>
  <si>
    <t>QGA, 4.Nc3</t>
  </si>
  <si>
    <t>D25</t>
  </si>
  <si>
    <t>QGA, 4.e3</t>
  </si>
  <si>
    <t>D26</t>
  </si>
  <si>
    <t>D27</t>
  </si>
  <si>
    <t>D28</t>
  </si>
  <si>
    <t>D29</t>
  </si>
  <si>
    <t>D30</t>
  </si>
  <si>
    <t>Queen's Gambit Declined</t>
  </si>
  <si>
    <t>D31</t>
  </si>
  <si>
    <t>QGD, 3.Nc3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</si>
  <si>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</si>
  <si>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</si>
  <si>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</si>
  <si>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</si>
  <si>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</si>
  <si>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</si>
  <si>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</si>
  <si>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</si>
  <si>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</si>
  <si>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</si>
  <si>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</si>
  <si>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</si>
  <si>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</si>
  <si>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</si>
  <si>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</si>
  <si>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</si>
  <si>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</si>
  <si>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</si>
  <si>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</si>
  <si>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</si>
  <si>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</si>
  <si>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</si>
  <si>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</si>
  <si>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</si>
  <si>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</si>
  <si>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</si>
  <si>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</si>
  <si>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</si>
  <si>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</si>
  <si>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</si>
  <si>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</si>
  <si>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</si>
  <si>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</si>
  <si>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</si>
  <si>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</si>
  <si>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</si>
  <si>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</si>
  <si>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</si>
  <si>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</si>
  <si>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Neo-GrÃ¼nfeld Defence</t>
  </si>
  <si>
    <t>D71</t>
  </si>
  <si>
    <t>Neo-GrÃ¼nfeld, 5.cd</t>
  </si>
  <si>
    <t>D72</t>
  </si>
  <si>
    <t>Neo-GrÃ¼nfeld, 5.cd, Main line</t>
  </si>
  <si>
    <t>D73</t>
  </si>
  <si>
    <t>Neo-GrÃ¼nfeld, 5.Nf3</t>
  </si>
  <si>
    <t>D74</t>
  </si>
  <si>
    <t>Neo-GrÃ¼nfeld, 6.cd Nxd5, 7.O-O</t>
  </si>
  <si>
    <t>D75</t>
  </si>
  <si>
    <t>Neo-GrÃ¼nfeld, 6.cd Nxd5, 7.O-O c5, 8.Nc3</t>
  </si>
  <si>
    <t>D76</t>
  </si>
  <si>
    <t>Neo-GrÃ¼nfeld, 6.cd Nxd5, 7.O-O Nb6</t>
  </si>
  <si>
    <t>D77</t>
  </si>
  <si>
    <t>Neo-GrÃ¼nfeld, 6.O-O</t>
  </si>
  <si>
    <t>D78</t>
  </si>
  <si>
    <t>Neo-GrÃ¼nfeld, 6.O-O c6</t>
  </si>
  <si>
    <t>D79</t>
  </si>
  <si>
    <t>Neo-GrÃ¼nfeld, 6.O-O, Main line</t>
  </si>
  <si>
    <t>D80</t>
  </si>
  <si>
    <t>GrÃ¼nfeld Defence</t>
  </si>
  <si>
    <t>D81</t>
  </si>
  <si>
    <t>GrÃ¼nfeld</t>
  </si>
  <si>
    <t>D82</t>
  </si>
  <si>
    <t>GrÃ¼nfeld 4.Bf4</t>
  </si>
  <si>
    <t>D83</t>
  </si>
  <si>
    <t>GrÃ¼nfeld gambit</t>
  </si>
  <si>
    <t>D84</t>
  </si>
  <si>
    <t>GrÃ¼nfeld gambit accepted</t>
  </si>
  <si>
    <t>D85</t>
  </si>
  <si>
    <t>GrÃ¼nfeld, exchange variation</t>
  </si>
  <si>
    <t>D86</t>
  </si>
  <si>
    <t>GrÃ¼nfeld, Exchange, Classical variation</t>
  </si>
  <si>
    <t>D87</t>
  </si>
  <si>
    <t>GrÃ¼nfeld, Exchange, Spassky variation</t>
  </si>
  <si>
    <t>D88</t>
  </si>
  <si>
    <t>GrÃ¼nfeld, Spassky variation, Main line, 10...cd, 11.cd</t>
  </si>
  <si>
    <t>D89</t>
  </si>
  <si>
    <t>GrÃ¼nfeld, Spassky variation, Main line, 13.Bd3</t>
  </si>
  <si>
    <t>D90</t>
  </si>
  <si>
    <t>GrÃ¼nfeld, Three knights variation</t>
  </si>
  <si>
    <t>D91</t>
  </si>
  <si>
    <t>D92</t>
  </si>
  <si>
    <t>GrÃ¼nfeld, 5.Bf4</t>
  </si>
  <si>
    <t>D93</t>
  </si>
  <si>
    <t>GrÃ¼nfeld with 5.Bf4 O-O 6.e3</t>
  </si>
  <si>
    <t>D94</t>
  </si>
  <si>
    <t>GrÃ¼nfeld, 5.e3</t>
  </si>
  <si>
    <t>D95</t>
  </si>
  <si>
    <t>GrÃ¼nfeld with 5.e3 O-O 6.Qb3</t>
  </si>
  <si>
    <t>D96</t>
  </si>
  <si>
    <t>GrÃ¼nfeld, Russian variation</t>
  </si>
  <si>
    <t>D97</t>
  </si>
  <si>
    <t>GrÃ¼nfeld, Russian variation with 7.e4</t>
  </si>
  <si>
    <t>D98</t>
  </si>
  <si>
    <t>GrÃ¼nfeld, Russian, Smyslov variation</t>
  </si>
  <si>
    <t>D99</t>
  </si>
  <si>
    <t>GrÃ¼nfeld Defense, Smyslov, Main line</t>
  </si>
  <si>
    <t>E00</t>
  </si>
  <si>
    <t>E01</t>
  </si>
  <si>
    <t>Catalan, closed</t>
  </si>
  <si>
    <t>E02</t>
  </si>
  <si>
    <t>Catalan, open, 5.Qa4</t>
  </si>
  <si>
    <t>E03</t>
  </si>
  <si>
    <t>Catalan, open, Alekhine variation</t>
  </si>
  <si>
    <t>E04</t>
  </si>
  <si>
    <t>Catalan, Open, 5.Nf3</t>
  </si>
  <si>
    <t>E05</t>
  </si>
  <si>
    <t>Catalan, Open, Classical line</t>
  </si>
  <si>
    <t>E06</t>
  </si>
  <si>
    <t>Catalan, Closed, 5.Nf3</t>
  </si>
  <si>
    <t>E07</t>
  </si>
  <si>
    <t>Catalan, Closed, 6...Nbd7</t>
  </si>
  <si>
    <t>E08</t>
  </si>
  <si>
    <t>Catalan, Closed, 7.Qc2</t>
  </si>
  <si>
    <t>E09</t>
  </si>
  <si>
    <t>Catalan, Closed, Main line</t>
  </si>
  <si>
    <t>E10</t>
  </si>
  <si>
    <t>Queen's Pawn Game 3.Nf3</t>
  </si>
  <si>
    <t>E11</t>
  </si>
  <si>
    <t>Bogo-Indian Defense</t>
  </si>
  <si>
    <t>E12</t>
  </si>
  <si>
    <t>E13</t>
  </si>
  <si>
    <t>Queen's Indian, 4.Nc3, Main line</t>
  </si>
  <si>
    <t>E14</t>
  </si>
  <si>
    <t>Queen's Indian, 4.e3</t>
  </si>
  <si>
    <t>E15</t>
  </si>
  <si>
    <t>Queen's Indian, 4.g3</t>
  </si>
  <si>
    <t>E16</t>
  </si>
  <si>
    <t>Queen's Indian, Capablanca variation</t>
  </si>
  <si>
    <t>E17</t>
  </si>
  <si>
    <t>Queen's Indian, 5.Bg2 Be7</t>
  </si>
  <si>
    <t>E18</t>
  </si>
  <si>
    <t>Queen's Indian, Old Main line, 7.Nc3</t>
  </si>
  <si>
    <t>E19</t>
  </si>
  <si>
    <t>Queen's Indian, Old Main line, 9.Qxc3</t>
  </si>
  <si>
    <t>E20</t>
  </si>
  <si>
    <t>Nimzo-Indian Defense</t>
  </si>
  <si>
    <t>E21</t>
  </si>
  <si>
    <t>Nimzo-Indian, Three knights variation</t>
  </si>
  <si>
    <t>E22</t>
  </si>
  <si>
    <t>Nimzo-Indian, Spielmann variation</t>
  </si>
  <si>
    <t>E23</t>
  </si>
  <si>
    <t>Nimzo-Indian, Spielmann, 4...c5, 5.dc Nc6</t>
  </si>
  <si>
    <t>E24</t>
  </si>
  <si>
    <t>Nimzo-Indian, Saemisch variation</t>
  </si>
  <si>
    <t>E25</t>
  </si>
  <si>
    <t>Nimzo-Indian, Saemisch variation, Keres variation</t>
  </si>
  <si>
    <t>E26</t>
  </si>
  <si>
    <t>Nimzo-Indian, Saemisch variation, 4.a3 Bxc3+ 5.bxc3 c5 6.e3</t>
  </si>
  <si>
    <t>E27</t>
  </si>
  <si>
    <t>Nimzo-Indian, Saemisch variation, 5...0-0</t>
  </si>
  <si>
    <t>E28</t>
  </si>
  <si>
    <t>Nimzo-Indian, Saemisch variation, 6.e3</t>
  </si>
  <si>
    <t>E29</t>
  </si>
  <si>
    <t>Nimzo-Indian, Saemisch variation, Main line</t>
  </si>
  <si>
    <t>E30</t>
  </si>
  <si>
    <t>Nimzo-Indian, Leningrad variation,</t>
  </si>
  <si>
    <t>E31</t>
  </si>
  <si>
    <t>Nimzo-Indian, Leningrad variation, main line</t>
  </si>
  <si>
    <t>E32</t>
  </si>
  <si>
    <t>Nimzo-Indian, Classical variation</t>
  </si>
  <si>
    <t>E33</t>
  </si>
  <si>
    <t>Nimzo-Indian, Classical variation, 4...Nc6</t>
  </si>
  <si>
    <t>E34</t>
  </si>
  <si>
    <t>Nimzo-Indian, Classical, Noa variation</t>
  </si>
  <si>
    <t>E35</t>
  </si>
  <si>
    <t>Nimzo-Indian, Classical, Noa variation, 5.cxd5 exd5</t>
  </si>
  <si>
    <t>E36</t>
  </si>
  <si>
    <t>Nimzo-Indian, Classical, Noa variation, 5.a3</t>
  </si>
  <si>
    <t>E37</t>
  </si>
  <si>
    <t>Nimzo-Indian, Classical, Noa variation, Main line, 7.Qc2</t>
  </si>
  <si>
    <t>E38</t>
  </si>
  <si>
    <t>Nimzo-Indian, Classical, 4...c5</t>
  </si>
  <si>
    <t>E39</t>
  </si>
  <si>
    <t>Nimzo-Indian, Classical, Pirc variation</t>
  </si>
  <si>
    <t>E40</t>
  </si>
  <si>
    <t>Nimzo-Indian, 4.e3</t>
  </si>
  <si>
    <t>E41</t>
  </si>
  <si>
    <t>Nimzo-Indian, 4.e3 c5</t>
  </si>
  <si>
    <t>E42</t>
  </si>
  <si>
    <t>Nimzo-Indian, 4.e3 c5, 5.Ne2 (Rubinstein)</t>
  </si>
  <si>
    <t>E43</t>
  </si>
  <si>
    <t>Nimzo-Indian, Fischer variation</t>
  </si>
  <si>
    <t>E44</t>
  </si>
  <si>
    <t>Nimzo-Indian, Fischer variation, 5.Ne2</t>
  </si>
  <si>
    <t>E45</t>
  </si>
  <si>
    <t>Nimzo-Indian, 4.e3, Bronstein (Byrne) variation</t>
  </si>
  <si>
    <t>E46</t>
  </si>
  <si>
    <t>Nimzo-Indian, 4.e3 O-O</t>
  </si>
  <si>
    <t>E47</t>
  </si>
  <si>
    <t>Nimzo-Indian, 4.e3 O-O, 5.Bd3</t>
  </si>
  <si>
    <t>E48</t>
  </si>
  <si>
    <t>Nimzo-Indian, 4.e3 O-O, 5.Bd3 d5</t>
  </si>
  <si>
    <t>E49</t>
  </si>
  <si>
    <t>Nimzo-Indian, 4.e3, Botvinnik system</t>
  </si>
  <si>
    <t>E50</t>
  </si>
  <si>
    <t>Nimzo-Indian, 4.e3 e8g8, 5.Nf3, without ...d5</t>
  </si>
  <si>
    <t>E51</t>
  </si>
  <si>
    <t>Nimzo-Indian, 4.e3 e8g8, 5.Nf3 d7d5</t>
  </si>
  <si>
    <t>E52</t>
  </si>
  <si>
    <t>Nimzo-Indian, 4.e3, Main line with ...b6</t>
  </si>
  <si>
    <t>E53</t>
  </si>
  <si>
    <t>Nimzo-Indian, 4.e3, Main line with ...c5</t>
  </si>
  <si>
    <t>E54</t>
  </si>
  <si>
    <t>Nimzo-Indian, 4.e3, Gligoric system with 7...dc</t>
  </si>
  <si>
    <t>E55</t>
  </si>
  <si>
    <t>Nimzo-Indian, 4.e3, Gligoric system, Bronstein variation</t>
  </si>
  <si>
    <t>E56</t>
  </si>
  <si>
    <t>Nimzo-Indian, 4.e3, Main line with 7...Nc6</t>
  </si>
  <si>
    <t>E57</t>
  </si>
  <si>
    <t>Nimzo-Indian, 4.e3, Main line with 8...dxc4 and 9...Bxc4 cxd4</t>
  </si>
  <si>
    <t>E58</t>
  </si>
  <si>
    <t>Nimzo-Indian, 4.e3, Main line with 8...Bxc3</t>
  </si>
  <si>
    <t>E59</t>
  </si>
  <si>
    <t>Nimzo-Indian, 4.e3, Main line</t>
  </si>
  <si>
    <t>E60</t>
  </si>
  <si>
    <t>King's Indian Defense</t>
  </si>
  <si>
    <t>E61</t>
  </si>
  <si>
    <t>King's Indian Defense, 3.Nc3</t>
  </si>
  <si>
    <t>E62</t>
  </si>
  <si>
    <t>King's Indian, Fianchetto variation</t>
  </si>
  <si>
    <t>E63</t>
  </si>
  <si>
    <t>King's Indian, Fianchetto, Panno variation</t>
  </si>
  <si>
    <t>E64</t>
  </si>
  <si>
    <t>King's Indian, Fianchetto, Yugoslav system</t>
  </si>
  <si>
    <t>E65</t>
  </si>
  <si>
    <t>King's Indian, Yugoslav, 7.O-O</t>
  </si>
  <si>
    <t>E66</t>
  </si>
  <si>
    <t>King's Indian, Fianchetto, Yugoslav Panno</t>
  </si>
  <si>
    <t>E67</t>
  </si>
  <si>
    <t>King's Indian, Fianchetto with ...Nd7</t>
  </si>
  <si>
    <t>E68</t>
  </si>
  <si>
    <t>King's Indian, Fianchetto, Classical variation, 8.e4</t>
  </si>
  <si>
    <t>E69</t>
  </si>
  <si>
    <t>King's Indian, Fianchetto, Classical Main line</t>
  </si>
  <si>
    <t>E70</t>
  </si>
  <si>
    <t>King's Indian, 4.e4</t>
  </si>
  <si>
    <t>E71</t>
  </si>
  <si>
    <t>King's Indian, Makagonov system (5.h3)</t>
  </si>
  <si>
    <t>E72</t>
  </si>
  <si>
    <t>King's Indian with e4 &amp; g3</t>
  </si>
  <si>
    <t>E73</t>
  </si>
  <si>
    <t>King's Indian, 5.Be2</t>
  </si>
  <si>
    <t>E74</t>
  </si>
  <si>
    <t>King's Indian, Averbakh, 6...c5</t>
  </si>
  <si>
    <t>E75</t>
  </si>
  <si>
    <t>King's Indian, Averbakh, Main line</t>
  </si>
  <si>
    <t>E76</t>
  </si>
  <si>
    <t>King's Indian, Four pawns attack</t>
  </si>
  <si>
    <t>E77</t>
  </si>
  <si>
    <t>King's Indian, Four pawns attack, 6.Be2</t>
  </si>
  <si>
    <t>E78</t>
  </si>
  <si>
    <t>King's Indian, Four pawns attack, with Be2 and Nf3</t>
  </si>
  <si>
    <t>E79</t>
  </si>
  <si>
    <t>King's Indian, Four pawns attack, Main line</t>
  </si>
  <si>
    <t>E80</t>
  </si>
  <si>
    <t>King's Indian, SÃ¤misch variation</t>
  </si>
  <si>
    <t>E81</t>
  </si>
  <si>
    <t>King's Indian, SÃ¤misch, 5...O-O</t>
  </si>
  <si>
    <t>E82</t>
  </si>
  <si>
    <t>King's Indian, SÃ¤misch, double Fianchetto variation</t>
  </si>
  <si>
    <t>E83</t>
  </si>
  <si>
    <t>King's Indian, SÃ¤misch, 6...Nc6</t>
  </si>
  <si>
    <t>E84</t>
  </si>
  <si>
    <t>King's Indian, SÃ¤misch, Panno Main line</t>
  </si>
  <si>
    <t>E85</t>
  </si>
  <si>
    <t>King's Indian, SÃ¤misch, Orthodox variation</t>
  </si>
  <si>
    <t>E86</t>
  </si>
  <si>
    <t>King's Indian, SÃ¤misch, Orthodox, 7.Nge2 c6</t>
  </si>
  <si>
    <t>E87</t>
  </si>
  <si>
    <t>King's Indian, SÃ¤misch, Orthodox, 7.d5</t>
  </si>
  <si>
    <t>E88</t>
  </si>
  <si>
    <t>King's Indian, SÃ¤misch, Orthodox, 7.d5 c6</t>
  </si>
  <si>
    <t>E89</t>
  </si>
  <si>
    <t>King's Indian, SÃ¤misch, Orthodox Main line</t>
  </si>
  <si>
    <t>E90</t>
  </si>
  <si>
    <t>King's Indian, 5.Nf3</t>
  </si>
  <si>
    <t>E91</t>
  </si>
  <si>
    <t>King's Indian, 6.Be2</t>
  </si>
  <si>
    <t>E92</t>
  </si>
  <si>
    <t>King's Indian, Classical variation</t>
  </si>
  <si>
    <t>E93</t>
  </si>
  <si>
    <t>King's Indian, Petrosian system, Main line</t>
  </si>
  <si>
    <t>E94</t>
  </si>
  <si>
    <t>King's Indian, Orthodox variation</t>
  </si>
  <si>
    <t>E95</t>
  </si>
  <si>
    <t>King's Indian, Orthodox, 7...Nbd7, 8.Re1</t>
  </si>
  <si>
    <t>E96</t>
  </si>
  <si>
    <t>King's Indian, Orthodox, 7...Nbd7, Main line</t>
  </si>
  <si>
    <t>E97</t>
  </si>
  <si>
    <t>King's Indian, Orthodox, Aronin-Taimanov variation (Yugoslav attack / Mar del Plata variation)</t>
  </si>
  <si>
    <t>E98</t>
  </si>
  <si>
    <t>King's Indian, Orthodox, Aronin-Taimanov, 9.Ne1</t>
  </si>
  <si>
    <t>E99</t>
  </si>
  <si>
    <t>King's Indian, Orthodox, Aronin-Taimanov, Main</t>
  </si>
  <si>
    <t>Irregular Openings</t>
  </si>
  <si>
    <t>Punti totali</t>
  </si>
  <si>
    <t>Risultati Bianco</t>
  </si>
  <si>
    <t>Vittorie</t>
  </si>
  <si>
    <t>Pareggi</t>
  </si>
  <si>
    <t>Sconfitte</t>
  </si>
  <si>
    <t>Forfait</t>
  </si>
  <si>
    <t>Blunder Medi</t>
  </si>
  <si>
    <t>Blunder Totali</t>
  </si>
  <si>
    <t>Punti Bianco</t>
  </si>
  <si>
    <t>Punti Nero</t>
  </si>
  <si>
    <t>https://latex.codecogs.com/eqneditor/editor.php</t>
  </si>
  <si>
    <t>\newline
\text{L'imprecisione indotta $I_g$ del giocatore $g$ e' definita come}
 \\[10pt]
\newline
~~~~~~~~~~~~~~I_g = \sum_{k=1}^N \left( {\sum_{i=1}^N acc(o_{k}^g,i))) \over N}\right)-acc(o_{k}^g, k)
 \\[10pt]
\newline
\text{dove:} 
\newline
\text{~~~$o_{k}^g$ e' l'avversario del giocatore $g$ al turno $k$}
\newline
\text{~~~$acc(o_{k}^g, i)$ e' l'accuratezza del giocatore $o_{k}^g$ al turno $i$-esimo}</t>
  </si>
  <si>
    <t>accuratezza media ordinata</t>
  </si>
  <si>
    <t>bianco</t>
  </si>
  <si>
    <t>nero</t>
  </si>
  <si>
    <t>acc-bianco</t>
  </si>
  <si>
    <t>acc-nero</t>
  </si>
  <si>
    <t>Somma</t>
  </si>
  <si>
    <t>Contributo Buchholz</t>
  </si>
  <si>
    <t>Differenza: Accuretezza della partita - Accuretezza Media</t>
  </si>
  <si>
    <t>Differenziale Accuratezza Accumulato</t>
  </si>
  <si>
    <t>PO</t>
  </si>
  <si>
    <t>GC</t>
  </si>
  <si>
    <t>FS</t>
  </si>
  <si>
    <t>PA</t>
  </si>
  <si>
    <t>LS</t>
  </si>
  <si>
    <t>DC</t>
  </si>
  <si>
    <t>RD</t>
  </si>
  <si>
    <t>EM</t>
  </si>
  <si>
    <t>AP</t>
  </si>
  <si>
    <t>ST</t>
  </si>
  <si>
    <t>MA</t>
  </si>
  <si>
    <t>EDN</t>
  </si>
  <si>
    <t>SB</t>
  </si>
  <si>
    <t>LD</t>
  </si>
  <si>
    <t>LC</t>
  </si>
  <si>
    <t>MS</t>
  </si>
  <si>
    <t>somma avversari</t>
  </si>
  <si>
    <t>accuratezza media</t>
  </si>
  <si>
    <t>imprecisione indotta ordinata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</si>
</sst>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0.0"/>
  </numFmts>
  <fonts count="21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/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  <font>
      <sz val="36.0"/>
      <color theme="1"/>
      <name val="Arial"/>
      <scheme val="minor"/>
    </font>
    <font>
      <b/>
      <sz val="11.0"/>
      <color rgb="FF000000"/>
      <name val="Inconsolata"/>
    </font>
    <font>
      <sz val="10.0"/>
      <color rgb="FF000000"/>
      <name val="Arial"/>
    </font>
    <font>
      <sz val="11.0"/>
      <color rgb="FF000000"/>
      <name val="Inconsolata"/>
    </font>
    <font>
      <sz val="10.0"/>
      <color theme="1"/>
      <name val="Arial"/>
      <scheme val="minor"/>
    </font>
    <font>
      <sz val="11.0"/>
      <color rgb="FF000000"/>
      <name val="Calibri"/>
    </font>
    <font>
      <sz val="11.0"/>
      <color rgb="FF000000"/>
      <name val="Arial"/>
      <scheme val="minor"/>
    </font>
    <font>
      <color rgb="FF000000"/>
      <name val="Arial"/>
      <scheme val="minor"/>
    </font>
    <font>
      <b/>
      <color rgb="FF000000"/>
      <name val="Arial"/>
      <scheme val="minor"/>
    </font>
    <font>
      <sz val="14.0"/>
      <color rgb="FFEEEEEE"/>
      <name val="Monospace"/>
    </font>
  </fonts>
  <fills count="9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1" fillId="2" fontId="2" numFmtId="0" xfId="0" applyAlignment="1" applyBorder="1" applyFill="1" applyFont="1">
      <alignment horizontal="center" readingOrder="0"/>
    </xf>
    <xf borderId="2" fillId="2" fontId="2" numFmtId="164" xfId="0" applyAlignment="1" applyBorder="1" applyFont="1" applyNumberFormat="1">
      <alignment horizontal="center" readingOrder="0"/>
    </xf>
    <xf borderId="2" fillId="2" fontId="2" numFmtId="0" xfId="0" applyAlignment="1" applyBorder="1" applyFont="1">
      <alignment horizontal="center" readingOrder="0"/>
    </xf>
    <xf borderId="2" fillId="2" fontId="3" numFmtId="0" xfId="0" applyAlignment="1" applyBorder="1" applyFont="1">
      <alignment horizontal="center" readingOrder="0"/>
    </xf>
    <xf borderId="2" fillId="2" fontId="4" numFmtId="0" xfId="0" applyBorder="1" applyFont="1"/>
    <xf borderId="3" fillId="2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center" readingOrder="0" vertical="center"/>
    </xf>
    <xf borderId="4" fillId="3" fontId="1" numFmtId="0" xfId="0" applyAlignment="1" applyBorder="1" applyFill="1" applyFont="1">
      <alignment horizontal="center" readingOrder="0" vertical="center"/>
    </xf>
    <xf borderId="0" fillId="3" fontId="1" numFmtId="164" xfId="0" applyAlignment="1" applyFont="1" applyNumberFormat="1">
      <alignment horizontal="center" readingOrder="0"/>
    </xf>
    <xf borderId="0" fillId="3" fontId="1" numFmtId="0" xfId="0" applyAlignment="1" applyFont="1">
      <alignment readingOrder="0"/>
    </xf>
    <xf borderId="0" fillId="3" fontId="1" numFmtId="0" xfId="0" applyAlignment="1" applyFont="1">
      <alignment horizontal="center" readingOrder="0"/>
    </xf>
    <xf borderId="0" fillId="3" fontId="5" numFmtId="0" xfId="0" applyAlignment="1" applyFont="1">
      <alignment readingOrder="0"/>
    </xf>
    <xf borderId="5" fillId="3" fontId="1" numFmtId="0" xfId="0" applyAlignment="1" applyBorder="1" applyFont="1">
      <alignment horizontal="center" readingOrder="0"/>
    </xf>
    <xf borderId="4" fillId="4" fontId="4" numFmtId="0" xfId="0" applyBorder="1" applyFill="1" applyFont="1"/>
    <xf borderId="0" fillId="4" fontId="1" numFmtId="164" xfId="0" applyAlignment="1" applyFont="1" applyNumberFormat="1">
      <alignment horizontal="center"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horizontal="center" readingOrder="0"/>
    </xf>
    <xf borderId="0" fillId="4" fontId="6" numFmtId="0" xfId="0" applyAlignment="1" applyFont="1">
      <alignment readingOrder="0"/>
    </xf>
    <xf borderId="5" fillId="4" fontId="1" numFmtId="0" xfId="0" applyAlignment="1" applyBorder="1" applyFont="1">
      <alignment horizontal="center" readingOrder="0"/>
    </xf>
    <xf borderId="4" fillId="3" fontId="4" numFmtId="0" xfId="0" applyBorder="1" applyFont="1"/>
    <xf borderId="0" fillId="4" fontId="7" numFmtId="0" xfId="0" applyAlignment="1" applyFont="1">
      <alignment horizontal="center" readingOrder="0"/>
    </xf>
    <xf borderId="4" fillId="5" fontId="1" numFmtId="0" xfId="0" applyAlignment="1" applyBorder="1" applyFill="1" applyFont="1">
      <alignment readingOrder="0"/>
    </xf>
    <xf borderId="0" fillId="5" fontId="1" numFmtId="164" xfId="0" applyAlignment="1" applyFont="1" applyNumberFormat="1">
      <alignment horizontal="center"/>
    </xf>
    <xf borderId="0" fillId="5" fontId="1" numFmtId="0" xfId="0" applyAlignment="1" applyFont="1">
      <alignment readingOrder="0"/>
    </xf>
    <xf borderId="0" fillId="5" fontId="1" numFmtId="0" xfId="0" applyAlignment="1" applyFont="1">
      <alignment horizontal="center"/>
    </xf>
    <xf borderId="0" fillId="5" fontId="1" numFmtId="0" xfId="0" applyAlignment="1" applyFont="1">
      <alignment horizontal="center"/>
    </xf>
    <xf borderId="0" fillId="5" fontId="1" numFmtId="0" xfId="0" applyFont="1"/>
    <xf borderId="5" fillId="5" fontId="1" numFmtId="0" xfId="0" applyAlignment="1" applyBorder="1" applyFont="1">
      <alignment horizontal="center" readingOrder="0"/>
    </xf>
    <xf borderId="0" fillId="3" fontId="8" numFmtId="0" xfId="0" applyAlignment="1" applyFont="1">
      <alignment readingOrder="0"/>
    </xf>
    <xf borderId="4" fillId="5" fontId="1" numFmtId="0" xfId="0" applyBorder="1" applyFont="1"/>
    <xf borderId="0" fillId="3" fontId="1" numFmtId="165" xfId="0" applyAlignment="1" applyFont="1" applyNumberFormat="1">
      <alignment horizontal="center" readingOrder="0"/>
    </xf>
    <xf borderId="0" fillId="4" fontId="9" numFmtId="0" xfId="0" applyAlignment="1" applyFont="1">
      <alignment horizontal="center" readingOrder="0"/>
    </xf>
    <xf borderId="0" fillId="3" fontId="1" numFmtId="0" xfId="0" applyAlignment="1" applyFont="1">
      <alignment horizontal="center"/>
    </xf>
    <xf borderId="0" fillId="4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10" numFmtId="0" xfId="0" applyAlignment="1" applyFont="1">
      <alignment readingOrder="0"/>
    </xf>
    <xf borderId="0" fillId="0" fontId="1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6" fontId="12" numFmtId="0" xfId="0" applyAlignment="1" applyFill="1" applyFont="1">
      <alignment horizontal="center"/>
    </xf>
    <xf borderId="0" fillId="0" fontId="1" numFmtId="0" xfId="0" applyFont="1"/>
    <xf borderId="0" fillId="0" fontId="1" numFmtId="0" xfId="0" applyAlignment="1" applyFont="1">
      <alignment readingOrder="0"/>
    </xf>
    <xf borderId="0" fillId="7" fontId="1" numFmtId="0" xfId="0" applyFill="1" applyFont="1"/>
    <xf borderId="0" fillId="7" fontId="1" numFmtId="166" xfId="0" applyFont="1" applyNumberFormat="1"/>
    <xf borderId="0" fillId="3" fontId="1" numFmtId="0" xfId="0" applyFont="1"/>
    <xf borderId="0" fillId="0" fontId="1" numFmtId="166" xfId="0" applyFont="1" applyNumberFormat="1"/>
    <xf borderId="0" fillId="0" fontId="2" numFmtId="0" xfId="0" applyAlignment="1" applyFont="1">
      <alignment horizontal="center" readingOrder="0"/>
    </xf>
    <xf borderId="0" fillId="6" fontId="2" numFmtId="166" xfId="0" applyAlignment="1" applyFont="1" applyNumberFormat="1">
      <alignment horizontal="center" readingOrder="0"/>
    </xf>
    <xf borderId="0" fillId="6" fontId="2" numFmtId="0" xfId="0" applyAlignment="1" applyFont="1">
      <alignment horizontal="center" readingOrder="0"/>
    </xf>
    <xf borderId="0" fillId="3" fontId="13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3" fontId="14" numFmtId="0" xfId="0" applyAlignment="1" applyFont="1">
      <alignment horizontal="center"/>
    </xf>
    <xf borderId="0" fillId="3" fontId="14" numFmtId="0" xfId="0" applyFont="1"/>
    <xf borderId="0" fillId="0" fontId="1" numFmtId="166" xfId="0" applyAlignment="1" applyFont="1" applyNumberFormat="1">
      <alignment horizontal="center"/>
    </xf>
    <xf borderId="0" fillId="0" fontId="15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16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3" fillId="0" fontId="4" numFmtId="0" xfId="0" applyBorder="1" applyFont="1"/>
    <xf borderId="2" fillId="0" fontId="4" numFmtId="0" xfId="0" applyBorder="1" applyFont="1"/>
    <xf borderId="4" fillId="0" fontId="1" numFmtId="0" xfId="0" applyAlignment="1" applyBorder="1" applyFont="1">
      <alignment horizontal="center" readingOrder="0"/>
    </xf>
    <xf borderId="5" fillId="0" fontId="1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3" fontId="17" numFmtId="0" xfId="0" applyAlignment="1" applyFont="1">
      <alignment horizontal="center"/>
    </xf>
    <xf borderId="0" fillId="0" fontId="18" numFmtId="0" xfId="0" applyFont="1"/>
    <xf borderId="0" fillId="0" fontId="18" numFmtId="0" xfId="0" applyAlignment="1" applyFont="1">
      <alignment readingOrder="0"/>
    </xf>
    <xf borderId="0" fillId="3" fontId="19" numFmtId="0" xfId="0" applyFont="1"/>
    <xf borderId="0" fillId="0" fontId="1" numFmtId="166" xfId="0" applyAlignment="1" applyFont="1" applyNumberFormat="1">
      <alignment readingOrder="0"/>
    </xf>
    <xf borderId="0" fillId="8" fontId="2" numFmtId="0" xfId="0" applyFill="1" applyFont="1"/>
    <xf borderId="0" fillId="3" fontId="17" numFmtId="0" xfId="0" applyAlignment="1" applyFont="1">
      <alignment horizontal="center"/>
    </xf>
    <xf borderId="0" fillId="0" fontId="20" numFmtId="0" xfId="0" applyAlignment="1" applyFont="1">
      <alignment shrinkToFit="0" wrapText="1"/>
    </xf>
    <xf borderId="0" fillId="3" fontId="17" numFmtId="166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3" fontId="14" numFmtId="166" xfId="0" applyFont="1" applyNumberFormat="1"/>
    <xf borderId="0" fillId="3" fontId="14" numFmtId="166" xfId="0" applyAlignment="1" applyFont="1" applyNumberFormat="1">
      <alignment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b/>
        <color rgb="FFFFFFFF"/>
      </font>
      <fill>
        <patternFill patternType="solid">
          <fgColor rgb="FF434343"/>
          <bgColor rgb="FF434343"/>
        </patternFill>
      </fill>
      <border/>
    </dxf>
    <dxf>
      <font>
        <b/>
      </font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5">
    <tableStyle count="3" pivot="0" name="Classifica-style">
      <tableStyleElement dxfId="1" type="headerRow"/>
      <tableStyleElement dxfId="2" type="firstRowStripe"/>
      <tableStyleElement dxfId="3" type="secondRowStripe"/>
    </tableStyle>
    <tableStyle count="3" pivot="0" name="Premio_Niemann-style">
      <tableStyleElement dxfId="4" type="headerRow"/>
      <tableStyleElement dxfId="2" type="firstRowStripe"/>
      <tableStyleElement dxfId="5" type="secondRowStripe"/>
    </tableStyle>
    <tableStyle count="3" pivot="0" name="Other Stats-style">
      <tableStyleElement dxfId="4" type="headerRow"/>
      <tableStyleElement dxfId="2" type="firstRowStripe"/>
      <tableStyleElement dxfId="5" type="secondRowStripe"/>
    </tableStyle>
    <tableStyle count="3" pivot="0" name="Other Stats-style 2">
      <tableStyleElement dxfId="4" type="headerRow"/>
      <tableStyleElement dxfId="2" type="firstRowStripe"/>
      <tableStyleElement dxfId="5" type="secondRowStripe"/>
    </tableStyle>
    <tableStyle count="3" pivot="0" name="Other Stats-style 3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schemas.openxmlformats.org/officeDocument/2006/relationships/worksheet" Target="worksheets/sheet7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Accuratezza Cumulativa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Premio_Niemann!$C$13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Premio_Niemann!$C$14:$C$31</c:f>
              <c:numCache/>
            </c:numRef>
          </c:val>
        </c:ser>
        <c:ser>
          <c:idx val="1"/>
          <c:order val="1"/>
          <c:tx>
            <c:strRef>
              <c:f>Premio_Niemann!$D$13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Premio_Niemann!$D$14:$D$31</c:f>
              <c:numCache/>
            </c:numRef>
          </c:val>
        </c:ser>
        <c:ser>
          <c:idx val="2"/>
          <c:order val="2"/>
          <c:tx>
            <c:strRef>
              <c:f>Premio_Niemann!$E$13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Premio_Niemann!$E$14:$E$31</c:f>
              <c:numCache/>
            </c:numRef>
          </c:val>
        </c:ser>
        <c:ser>
          <c:idx val="3"/>
          <c:order val="3"/>
          <c:tx>
            <c:strRef>
              <c:f>Premio_Niemann!$F$13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Premio_Niemann!$F$14:$F$31</c:f>
              <c:numCache/>
            </c:numRef>
          </c:val>
        </c:ser>
        <c:ser>
          <c:idx val="4"/>
          <c:order val="4"/>
          <c:tx>
            <c:strRef>
              <c:f>Premio_Niemann!$G$13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Premio_Niemann!$G$14:$G$31</c:f>
              <c:numCache/>
            </c:numRef>
          </c:val>
        </c:ser>
        <c:ser>
          <c:idx val="5"/>
          <c:order val="5"/>
          <c:tx>
            <c:strRef>
              <c:f>Premio_Niemann!$H$13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Premio_Niemann!$B$14:$B$31</c:f>
            </c:strRef>
          </c:cat>
          <c:val>
            <c:numRef>
              <c:f>Premio_Niemann!$H$14:$H$31</c:f>
              <c:numCache/>
            </c:numRef>
          </c:val>
        </c:ser>
        <c:overlap val="100"/>
        <c:axId val="1015562027"/>
        <c:axId val="1940114729"/>
      </c:barChart>
      <c:catAx>
        <c:axId val="1015562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0114729"/>
      </c:catAx>
      <c:valAx>
        <c:axId val="19401147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5562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Accuratezza Media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FB886"/>
            </a:solidFill>
            <a:ln cmpd="sng">
              <a:solidFill>
                <a:srgbClr val="000000"/>
              </a:solidFill>
            </a:ln>
          </c:spPr>
          <c:cat>
            <c:strRef>
              <c:f>Working_sheet!$B$5:$B$22</c:f>
            </c:strRef>
          </c:cat>
          <c:val>
            <c:numRef>
              <c:f>Working_sheet!$C$5:$C$22</c:f>
              <c:numCache/>
            </c:numRef>
          </c:val>
        </c:ser>
        <c:axId val="1600576885"/>
        <c:axId val="395591308"/>
      </c:barChart>
      <c:catAx>
        <c:axId val="160057688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5591308"/>
      </c:catAx>
      <c:valAx>
        <c:axId val="395591308"/>
        <c:scaling>
          <c:orientation val="minMax"/>
          <c:max val="1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057688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Imprecisione Indotta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FF7A7A"/>
            </a:solidFill>
            <a:ln cmpd="sng">
              <a:solidFill>
                <a:srgbClr val="000000"/>
              </a:solidFill>
            </a:ln>
          </c:spPr>
          <c:cat>
            <c:strRef>
              <c:f>Working_sheet!$B$28:$B$45</c:f>
            </c:strRef>
          </c:cat>
          <c:val>
            <c:numRef>
              <c:f>Working_sheet!$C$28:$C$45</c:f>
              <c:numCache/>
            </c:numRef>
          </c:val>
        </c:ser>
        <c:axId val="543434655"/>
        <c:axId val="1815741658"/>
      </c:barChart>
      <c:catAx>
        <c:axId val="5434346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5741658"/>
      </c:catAx>
      <c:valAx>
        <c:axId val="18157416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343465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Caratteristiche giocatore</a:t>
            </a:r>
          </a:p>
        </c:rich>
      </c:tx>
      <c:overlay val="0"/>
    </c:title>
    <c:plotArea>
      <c:layout/>
      <c:radarChart>
        <c:radarStyle val="marker"/>
        <c:ser>
          <c:idx val="0"/>
          <c:order val="0"/>
          <c:tx>
            <c:strRef>
              <c:f>Premio_Niemann!$L$13</c:f>
            </c:strRef>
          </c:tx>
          <c:spPr>
            <a:ln cmpd="sng">
              <a:solidFill>
                <a:srgbClr val="6AA84F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6AA84F">
                  <a:alpha val="100000"/>
                </a:srgbClr>
              </a:solidFill>
              <a:ln cmpd="sng">
                <a:solidFill>
                  <a:srgbClr val="6AA84F">
                    <a:alpha val="100000"/>
                  </a:srgbClr>
                </a:solidFill>
              </a:ln>
            </c:spPr>
          </c:marker>
          <c:cat>
            <c:strRef>
              <c:f>Premio_Niemann!$B$14:$B$31</c:f>
            </c:strRef>
          </c:cat>
          <c:val>
            <c:numRef>
              <c:f>Premio_Niemann!$L$14:$L$31</c:f>
              <c:numCache/>
            </c:numRef>
          </c:val>
          <c:smooth val="1"/>
        </c:ser>
        <c:ser>
          <c:idx val="1"/>
          <c:order val="1"/>
          <c:tx>
            <c:strRef>
              <c:f>Premio_Niemann!$M$13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strRef>
              <c:f>Premio_Niemann!$B$14:$B$31</c:f>
            </c:strRef>
          </c:cat>
          <c:val>
            <c:numRef>
              <c:f>Premio_Niemann!$M$14:$M$31</c:f>
              <c:numCache/>
            </c:numRef>
          </c:val>
          <c:smooth val="1"/>
        </c:ser>
        <c:ser>
          <c:idx val="2"/>
          <c:order val="2"/>
          <c:tx>
            <c:strRef>
              <c:f>Premio_Niemann!$N$13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10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strRef>
              <c:f>Premio_Niemann!$B$14:$B$31</c:f>
            </c:strRef>
          </c:cat>
          <c:val>
            <c:numRef>
              <c:f>Premio_Niemann!$N$14:$N$31</c:f>
              <c:numCache/>
            </c:numRef>
          </c:val>
          <c:smooth val="1"/>
        </c:ser>
        <c:axId val="2113860273"/>
        <c:axId val="584706094"/>
      </c:radarChart>
      <c:catAx>
        <c:axId val="21138602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4706094"/>
      </c:catAx>
      <c:valAx>
        <c:axId val="584706094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3860273"/>
      </c:valAx>
    </c:plotArea>
    <c:legend>
      <c:legendPos val="r"/>
      <c:overlay val="0"/>
      <c:txPr>
        <a:bodyPr/>
        <a:lstStyle/>
        <a:p>
          <a:pPr lvl="0">
            <a:defRPr b="0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Totale Blunder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'Other Stats'!$M$12:$M$29</c:f>
            </c:strRef>
          </c:cat>
          <c:val>
            <c:numRef>
              <c:f>'Other Stats'!$N$12:$N$29</c:f>
              <c:numCache/>
            </c:numRef>
          </c:val>
        </c:ser>
        <c:axId val="19302632"/>
        <c:axId val="1040501696"/>
      </c:barChart>
      <c:catAx>
        <c:axId val="193026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0501696"/>
      </c:catAx>
      <c:valAx>
        <c:axId val="10405016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0263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Blunder per Turno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'Other Stats'!$C$11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Stats'!$C$12:$C$29</c:f>
              <c:numCache/>
            </c:numRef>
          </c:val>
        </c:ser>
        <c:ser>
          <c:idx val="1"/>
          <c:order val="1"/>
          <c:tx>
            <c:strRef>
              <c:f>'Other Stats'!$D$11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Stats'!$D$12:$D$29</c:f>
              <c:numCache/>
            </c:numRef>
          </c:val>
        </c:ser>
        <c:ser>
          <c:idx val="2"/>
          <c:order val="2"/>
          <c:tx>
            <c:strRef>
              <c:f>'Other Stats'!$E$11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Stats'!$E$12:$E$29</c:f>
              <c:numCache/>
            </c:numRef>
          </c:val>
        </c:ser>
        <c:ser>
          <c:idx val="3"/>
          <c:order val="3"/>
          <c:tx>
            <c:strRef>
              <c:f>'Other Stats'!$F$11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Stats'!$F$12:$F$29</c:f>
              <c:numCache/>
            </c:numRef>
          </c:val>
        </c:ser>
        <c:ser>
          <c:idx val="4"/>
          <c:order val="4"/>
          <c:tx>
            <c:strRef>
              <c:f>'Other Stats'!$G$11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Stats'!$G$12:$G$29</c:f>
              <c:numCache/>
            </c:numRef>
          </c:val>
        </c:ser>
        <c:ser>
          <c:idx val="5"/>
          <c:order val="5"/>
          <c:tx>
            <c:strRef>
              <c:f>'Other Stats'!$H$11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'Other Stats'!$B$12:$B$29</c:f>
            </c:strRef>
          </c:cat>
          <c:val>
            <c:numRef>
              <c:f>'Other Stats'!$H$12:$H$29</c:f>
              <c:numCache/>
            </c:numRef>
          </c:val>
        </c:ser>
        <c:overlap val="100"/>
        <c:axId val="137162960"/>
        <c:axId val="409872862"/>
      </c:barChart>
      <c:catAx>
        <c:axId val="13716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9872862"/>
      </c:catAx>
      <c:valAx>
        <c:axId val="409872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162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Punti Bianco / Nero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'Other Stats'!$O$73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'Other Stats'!$M$74:$M$91</c:f>
            </c:strRef>
          </c:cat>
          <c:val>
            <c:numRef>
              <c:f>'Other Stats'!$O$74:$O$91</c:f>
              <c:numCache/>
            </c:numRef>
          </c:val>
        </c:ser>
        <c:ser>
          <c:idx val="1"/>
          <c:order val="1"/>
          <c:tx>
            <c:strRef>
              <c:f>'Other Stats'!$P$73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'Other Stats'!$M$74:$M$91</c:f>
            </c:strRef>
          </c:cat>
          <c:val>
            <c:numRef>
              <c:f>'Other Stats'!$P$74:$P$91</c:f>
              <c:numCache/>
            </c:numRef>
          </c:val>
        </c:ser>
        <c:overlap val="100"/>
        <c:axId val="1269109894"/>
        <c:axId val="120290734"/>
      </c:barChart>
      <c:catAx>
        <c:axId val="1269109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290734"/>
      </c:catAx>
      <c:valAx>
        <c:axId val="120290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91098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3.png"/><Relationship Id="rId11" Type="http://schemas.openxmlformats.org/officeDocument/2006/relationships/image" Target="../media/image4.png"/><Relationship Id="rId10" Type="http://schemas.openxmlformats.org/officeDocument/2006/relationships/image" Target="../media/image15.png"/><Relationship Id="rId13" Type="http://schemas.openxmlformats.org/officeDocument/2006/relationships/image" Target="../media/image8.png"/><Relationship Id="rId12" Type="http://schemas.openxmlformats.org/officeDocument/2006/relationships/image" Target="../media/image19.png"/><Relationship Id="rId1" Type="http://schemas.openxmlformats.org/officeDocument/2006/relationships/image" Target="../media/image2.png"/><Relationship Id="rId2" Type="http://schemas.openxmlformats.org/officeDocument/2006/relationships/image" Target="../media/image22.png"/><Relationship Id="rId3" Type="http://schemas.openxmlformats.org/officeDocument/2006/relationships/image" Target="../media/image7.png"/><Relationship Id="rId4" Type="http://schemas.openxmlformats.org/officeDocument/2006/relationships/image" Target="../media/image13.png"/><Relationship Id="rId9" Type="http://schemas.openxmlformats.org/officeDocument/2006/relationships/image" Target="../media/image6.png"/><Relationship Id="rId15" Type="http://schemas.openxmlformats.org/officeDocument/2006/relationships/image" Target="../media/image5.png"/><Relationship Id="rId14" Type="http://schemas.openxmlformats.org/officeDocument/2006/relationships/image" Target="../media/image16.png"/><Relationship Id="rId17" Type="http://schemas.openxmlformats.org/officeDocument/2006/relationships/image" Target="../media/image14.png"/><Relationship Id="rId16" Type="http://schemas.openxmlformats.org/officeDocument/2006/relationships/image" Target="../media/image18.png"/><Relationship Id="rId5" Type="http://schemas.openxmlformats.org/officeDocument/2006/relationships/image" Target="../media/image10.png"/><Relationship Id="rId19" Type="http://schemas.openxmlformats.org/officeDocument/2006/relationships/image" Target="../media/image20.png"/><Relationship Id="rId6" Type="http://schemas.openxmlformats.org/officeDocument/2006/relationships/image" Target="../media/image17.png"/><Relationship Id="rId18" Type="http://schemas.openxmlformats.org/officeDocument/2006/relationships/image" Target="../media/image11.png"/><Relationship Id="rId7" Type="http://schemas.openxmlformats.org/officeDocument/2006/relationships/image" Target="../media/image21.png"/><Relationship Id="rId8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image" Target="../media/image12.png"/><Relationship Id="rId6" Type="http://schemas.openxmlformats.org/officeDocument/2006/relationships/image" Target="../media/image1.gif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1</xdr:row>
      <xdr:rowOff>19050</xdr:rowOff>
    </xdr:from>
    <xdr:ext cx="4676775" cy="4838700"/>
    <xdr:pic>
      <xdr:nvPicPr>
        <xdr:cNvPr id="0" name="image2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53</xdr:row>
      <xdr:rowOff>-123825</xdr:rowOff>
    </xdr:from>
    <xdr:ext cx="4486275" cy="4486275"/>
    <xdr:pic>
      <xdr:nvPicPr>
        <xdr:cNvPr id="0" name="image2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4486275" cy="4486275"/>
    <xdr:pic>
      <xdr:nvPicPr>
        <xdr:cNvPr id="0" name="image7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53</xdr:row>
      <xdr:rowOff>-123825</xdr:rowOff>
    </xdr:from>
    <xdr:ext cx="4486275" cy="4486275"/>
    <xdr:pic>
      <xdr:nvPicPr>
        <xdr:cNvPr id="0" name="image1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77</xdr:row>
      <xdr:rowOff>-133350</xdr:rowOff>
    </xdr:from>
    <xdr:ext cx="4486275" cy="4486275"/>
    <xdr:pic>
      <xdr:nvPicPr>
        <xdr:cNvPr id="0" name="image10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77</xdr:row>
      <xdr:rowOff>-133350</xdr:rowOff>
    </xdr:from>
    <xdr:ext cx="4486275" cy="4486275"/>
    <xdr:pic>
      <xdr:nvPicPr>
        <xdr:cNvPr id="0" name="image17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77</xdr:row>
      <xdr:rowOff>-133350</xdr:rowOff>
    </xdr:from>
    <xdr:ext cx="4486275" cy="4486275"/>
    <xdr:pic>
      <xdr:nvPicPr>
        <xdr:cNvPr id="0" name="image21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101</xdr:row>
      <xdr:rowOff>-152400</xdr:rowOff>
    </xdr:from>
    <xdr:ext cx="4486275" cy="4486275"/>
    <xdr:pic>
      <xdr:nvPicPr>
        <xdr:cNvPr id="0" name="image9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101</xdr:row>
      <xdr:rowOff>-152400</xdr:rowOff>
    </xdr:from>
    <xdr:ext cx="4486275" cy="4486275"/>
    <xdr:pic>
      <xdr:nvPicPr>
        <xdr:cNvPr id="0" name="image6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101</xdr:row>
      <xdr:rowOff>-142875</xdr:rowOff>
    </xdr:from>
    <xdr:ext cx="4486275" cy="4486275"/>
    <xdr:pic>
      <xdr:nvPicPr>
        <xdr:cNvPr id="0" name="image15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125</xdr:row>
      <xdr:rowOff>-171450</xdr:rowOff>
    </xdr:from>
    <xdr:ext cx="4486275" cy="4486275"/>
    <xdr:pic>
      <xdr:nvPicPr>
        <xdr:cNvPr id="0" name="image4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125</xdr:row>
      <xdr:rowOff>-171450</xdr:rowOff>
    </xdr:from>
    <xdr:ext cx="4486275" cy="4486275"/>
    <xdr:pic>
      <xdr:nvPicPr>
        <xdr:cNvPr id="0" name="image19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125</xdr:row>
      <xdr:rowOff>-171450</xdr:rowOff>
    </xdr:from>
    <xdr:ext cx="4486275" cy="4486275"/>
    <xdr:pic>
      <xdr:nvPicPr>
        <xdr:cNvPr id="0" name="image8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149</xdr:row>
      <xdr:rowOff>-190500</xdr:rowOff>
    </xdr:from>
    <xdr:ext cx="4486275" cy="4486275"/>
    <xdr:pic>
      <xdr:nvPicPr>
        <xdr:cNvPr id="0" name="image16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149</xdr:row>
      <xdr:rowOff>-190500</xdr:rowOff>
    </xdr:from>
    <xdr:ext cx="4486275" cy="4486275"/>
    <xdr:pic>
      <xdr:nvPicPr>
        <xdr:cNvPr id="0" name="image5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148</xdr:row>
      <xdr:rowOff>-19050</xdr:rowOff>
    </xdr:from>
    <xdr:ext cx="4486275" cy="4486275"/>
    <xdr:pic>
      <xdr:nvPicPr>
        <xdr:cNvPr id="0" name="image18.pn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172</xdr:row>
      <xdr:rowOff>-19050</xdr:rowOff>
    </xdr:from>
    <xdr:ext cx="4486275" cy="4486275"/>
    <xdr:pic>
      <xdr:nvPicPr>
        <xdr:cNvPr id="0" name="image14.pn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172</xdr:row>
      <xdr:rowOff>-19050</xdr:rowOff>
    </xdr:from>
    <xdr:ext cx="4486275" cy="4486275"/>
    <xdr:pic>
      <xdr:nvPicPr>
        <xdr:cNvPr id="0" name="image11.pn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172</xdr:row>
      <xdr:rowOff>-19050</xdr:rowOff>
    </xdr:from>
    <xdr:ext cx="4486275" cy="4486275"/>
    <xdr:pic>
      <xdr:nvPicPr>
        <xdr:cNvPr id="0" name="image20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28</xdr:row>
      <xdr:rowOff>104775</xdr:rowOff>
    </xdr:from>
    <xdr:ext cx="4486275" cy="4486275"/>
    <xdr:pic>
      <xdr:nvPicPr>
        <xdr:cNvPr id="0" name="image3.pn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31</xdr:row>
      <xdr:rowOff>161925</xdr:rowOff>
    </xdr:from>
    <xdr:ext cx="5124450" cy="4610100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123825</xdr:colOff>
      <xdr:row>31</xdr:row>
      <xdr:rowOff>161925</xdr:rowOff>
    </xdr:from>
    <xdr:ext cx="5800725" cy="4610100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647700</xdr:colOff>
      <xdr:row>31</xdr:row>
      <xdr:rowOff>161925</xdr:rowOff>
    </xdr:from>
    <xdr:ext cx="5981700" cy="4610100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9525</xdr:colOff>
      <xdr:row>55</xdr:row>
      <xdr:rowOff>19050</xdr:rowOff>
    </xdr:from>
    <xdr:ext cx="10906125" cy="71913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114300</xdr:colOff>
      <xdr:row>0</xdr:row>
      <xdr:rowOff>114300</xdr:rowOff>
    </xdr:from>
    <xdr:ext cx="12734925" cy="1933575"/>
    <xdr:pic>
      <xdr:nvPicPr>
        <xdr:cNvPr id="0" name="image12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19</xdr:row>
      <xdr:rowOff>28575</xdr:rowOff>
    </xdr:from>
    <xdr:ext cx="5219700" cy="2171700"/>
    <xdr:pic>
      <xdr:nvPicPr>
        <xdr:cNvPr id="0" name="image1.gif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31</xdr:row>
      <xdr:rowOff>19050</xdr:rowOff>
    </xdr:from>
    <xdr:ext cx="5715000" cy="35337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47625</xdr:colOff>
      <xdr:row>31</xdr:row>
      <xdr:rowOff>19050</xdr:rowOff>
    </xdr:from>
    <xdr:ext cx="5715000" cy="3533775"/>
    <xdr:graphicFrame>
      <xdr:nvGraphicFramePr>
        <xdr:cNvPr id="6" name="Chart 6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647700</xdr:colOff>
      <xdr:row>51</xdr:row>
      <xdr:rowOff>152400</xdr:rowOff>
    </xdr:from>
    <xdr:ext cx="7305675" cy="3819525"/>
    <xdr:graphicFrame>
      <xdr:nvGraphicFramePr>
        <xdr:cNvPr id="7" name="Chart 7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C4:F22" displayName="Table_1" id="1">
  <tableColumns count="4">
    <tableColumn name="Giocatori" id="1"/>
    <tableColumn name="Punteggio" id="2"/>
    <tableColumn name="Buchholz" id="3"/>
    <tableColumn name="Buchholz tagliato" id="4"/>
  </tableColumns>
  <tableStyleInfo name="Classifica-style" showColumnStripes="0" showFirstColumn="1" showLastColumn="1" showRowStripes="1"/>
</table>
</file>

<file path=xl/tables/table2.xml><?xml version="1.0" encoding="utf-8"?>
<table xmlns="http://schemas.openxmlformats.org/spreadsheetml/2006/main" headerRowCount="0" ref="B13:H31" displayName="Table_2" id="2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Premio_Nieman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B11:H29" displayName="Table_3" id="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Other Sta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B53:H71" displayName="Table_4" id="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Other Stats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B73:I91" displayName="Table_5" id="5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Other Stats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lichess.org/study/XqUzpHu5/bxiFmezf" TargetMode="External"/><Relationship Id="rId42" Type="http://schemas.openxmlformats.org/officeDocument/2006/relationships/hyperlink" Target="https://lichess.org/study/XqUzpHu5/qVBHuETA" TargetMode="External"/><Relationship Id="rId41" Type="http://schemas.openxmlformats.org/officeDocument/2006/relationships/hyperlink" Target="https://lichess.org/study/XqUzpHu5/nKvZZmsy" TargetMode="External"/><Relationship Id="rId44" Type="http://schemas.openxmlformats.org/officeDocument/2006/relationships/hyperlink" Target="https://lichess.org/study/XqUzpHu5/hYpf6DGM" TargetMode="External"/><Relationship Id="rId43" Type="http://schemas.openxmlformats.org/officeDocument/2006/relationships/hyperlink" Target="https://lichess.org/study/XqUzpHu5/KTF8ZaVd" TargetMode="External"/><Relationship Id="rId46" Type="http://schemas.openxmlformats.org/officeDocument/2006/relationships/hyperlink" Target="https://lichess.org/study/XqUzpHu5/iVgL3AkI" TargetMode="External"/><Relationship Id="rId45" Type="http://schemas.openxmlformats.org/officeDocument/2006/relationships/hyperlink" Target="https://lichess.org/study/XqUzpHu5/2szHZh0y" TargetMode="External"/><Relationship Id="rId1" Type="http://schemas.openxmlformats.org/officeDocument/2006/relationships/hyperlink" Target="https://lichess.org/study/XqUzpHu5/Opshh99a" TargetMode="External"/><Relationship Id="rId2" Type="http://schemas.openxmlformats.org/officeDocument/2006/relationships/hyperlink" Target="https://lichess.org/study/XqUzpHu5/BpgZYFKi" TargetMode="External"/><Relationship Id="rId3" Type="http://schemas.openxmlformats.org/officeDocument/2006/relationships/hyperlink" Target="https://lichess.org/study/XqUzpHu5/tGhJKlEQ" TargetMode="External"/><Relationship Id="rId4" Type="http://schemas.openxmlformats.org/officeDocument/2006/relationships/hyperlink" Target="https://lichess.org/study/XqUzpHu5/4pGxp4me" TargetMode="External"/><Relationship Id="rId9" Type="http://schemas.openxmlformats.org/officeDocument/2006/relationships/hyperlink" Target="https://lichess.org/study/XqUzpHu5/L3Jugv4A" TargetMode="External"/><Relationship Id="rId48" Type="http://schemas.openxmlformats.org/officeDocument/2006/relationships/hyperlink" Target="https://lichess.org/study/XqUzpHu5/N7kuShPw" TargetMode="External"/><Relationship Id="rId47" Type="http://schemas.openxmlformats.org/officeDocument/2006/relationships/hyperlink" Target="https://lichess.org/study/XqUzpHu5/8eNcXEsH" TargetMode="External"/><Relationship Id="rId49" Type="http://schemas.openxmlformats.org/officeDocument/2006/relationships/hyperlink" Target="https://lichess.org/study/XqUzpHu5/EwVc9sW5" TargetMode="External"/><Relationship Id="rId5" Type="http://schemas.openxmlformats.org/officeDocument/2006/relationships/hyperlink" Target="https://lichess.org/study/XqUzpHu5/d6xeCIxk" TargetMode="External"/><Relationship Id="rId6" Type="http://schemas.openxmlformats.org/officeDocument/2006/relationships/hyperlink" Target="https://lichess.org/study/XqUzpHu5/Hpp7L2PX" TargetMode="External"/><Relationship Id="rId7" Type="http://schemas.openxmlformats.org/officeDocument/2006/relationships/hyperlink" Target="https://lichess.org/study/XqUzpHu5/eBJrgm3G" TargetMode="External"/><Relationship Id="rId8" Type="http://schemas.openxmlformats.org/officeDocument/2006/relationships/hyperlink" Target="https://lichess.org/study/XqUzpHu5/LsfoGa16" TargetMode="External"/><Relationship Id="rId31" Type="http://schemas.openxmlformats.org/officeDocument/2006/relationships/hyperlink" Target="https://lichess.org/study/XqUzpHu5/5gnM1OJ6" TargetMode="External"/><Relationship Id="rId30" Type="http://schemas.openxmlformats.org/officeDocument/2006/relationships/hyperlink" Target="https://lichess.org/study/XqUzpHu5/DAXsrmzM" TargetMode="External"/><Relationship Id="rId33" Type="http://schemas.openxmlformats.org/officeDocument/2006/relationships/hyperlink" Target="https://lichess.org/study/XqUzpHu5/vVQ2hG25" TargetMode="External"/><Relationship Id="rId32" Type="http://schemas.openxmlformats.org/officeDocument/2006/relationships/hyperlink" Target="https://lichess.org/study/XqUzpHu5/FI56zkan" TargetMode="External"/><Relationship Id="rId35" Type="http://schemas.openxmlformats.org/officeDocument/2006/relationships/hyperlink" Target="https://lichess.org/study/XqUzpHu5/7WsxEGG4" TargetMode="External"/><Relationship Id="rId34" Type="http://schemas.openxmlformats.org/officeDocument/2006/relationships/hyperlink" Target="https://lichess.org/study/XqUzpHu5/PZSs2zkO" TargetMode="External"/><Relationship Id="rId37" Type="http://schemas.openxmlformats.org/officeDocument/2006/relationships/hyperlink" Target="https://lichess.org/study/XqUzpHu5/6jLrthwM" TargetMode="External"/><Relationship Id="rId36" Type="http://schemas.openxmlformats.org/officeDocument/2006/relationships/hyperlink" Target="https://lichess.org/study/XqUzpHu5/CILULxXy" TargetMode="External"/><Relationship Id="rId39" Type="http://schemas.openxmlformats.org/officeDocument/2006/relationships/hyperlink" Target="https://lichess.org/study/XqUzpHu5/Y6teMTJr" TargetMode="External"/><Relationship Id="rId38" Type="http://schemas.openxmlformats.org/officeDocument/2006/relationships/hyperlink" Target="https://lichess.org/study/XqUzpHu5/zTn5cv9y" TargetMode="External"/><Relationship Id="rId20" Type="http://schemas.openxmlformats.org/officeDocument/2006/relationships/hyperlink" Target="https://lichess.org/study/XqUzpHu5/XHkXuSel" TargetMode="External"/><Relationship Id="rId22" Type="http://schemas.openxmlformats.org/officeDocument/2006/relationships/hyperlink" Target="https://lichess.org/study/XqUzpHu5/RUJXAr8S" TargetMode="External"/><Relationship Id="rId21" Type="http://schemas.openxmlformats.org/officeDocument/2006/relationships/hyperlink" Target="https://lichess.org/study/XqUzpHu5/M1CqWeGy" TargetMode="External"/><Relationship Id="rId24" Type="http://schemas.openxmlformats.org/officeDocument/2006/relationships/hyperlink" Target="https://lichess.org/study/XqUzpHu5/g7XKNEGL" TargetMode="External"/><Relationship Id="rId23" Type="http://schemas.openxmlformats.org/officeDocument/2006/relationships/hyperlink" Target="https://lichess.org/study/XqUzpHu5/XDBJMHeR" TargetMode="External"/><Relationship Id="rId26" Type="http://schemas.openxmlformats.org/officeDocument/2006/relationships/hyperlink" Target="https://lichess.org/study/XqUzpHu5/J8GaKRmk" TargetMode="External"/><Relationship Id="rId25" Type="http://schemas.openxmlformats.org/officeDocument/2006/relationships/hyperlink" Target="https://lichess.org/study/XqUzpHu5/T35DcUaM" TargetMode="External"/><Relationship Id="rId28" Type="http://schemas.openxmlformats.org/officeDocument/2006/relationships/hyperlink" Target="https://lichess.org/study/XqUzpHu5/1gvmveG2" TargetMode="External"/><Relationship Id="rId27" Type="http://schemas.openxmlformats.org/officeDocument/2006/relationships/hyperlink" Target="https://lichess.org/study/XqUzpHu5/etjNw384" TargetMode="External"/><Relationship Id="rId29" Type="http://schemas.openxmlformats.org/officeDocument/2006/relationships/hyperlink" Target="https://lichess.org/study/XqUzpHu5/AcQoVP4R" TargetMode="External"/><Relationship Id="rId51" Type="http://schemas.openxmlformats.org/officeDocument/2006/relationships/hyperlink" Target="https://lichess.org/study/XqUzpHu5/MpQ1MZds" TargetMode="External"/><Relationship Id="rId50" Type="http://schemas.openxmlformats.org/officeDocument/2006/relationships/hyperlink" Target="https://lichess.org/study/XqUzpHu5/wM7jKOCp" TargetMode="External"/><Relationship Id="rId53" Type="http://schemas.openxmlformats.org/officeDocument/2006/relationships/hyperlink" Target="https://lichess.org/study/XqUzpHu5/n6Dhjmu0" TargetMode="External"/><Relationship Id="rId52" Type="http://schemas.openxmlformats.org/officeDocument/2006/relationships/hyperlink" Target="https://lichess.org/study/XqUzpHu5/mfUPokWI" TargetMode="External"/><Relationship Id="rId11" Type="http://schemas.openxmlformats.org/officeDocument/2006/relationships/hyperlink" Target="https://lichess.org/study/XqUzpHu5/VL2D0XHZ" TargetMode="External"/><Relationship Id="rId55" Type="http://schemas.openxmlformats.org/officeDocument/2006/relationships/drawing" Target="../drawings/drawing1.xml"/><Relationship Id="rId10" Type="http://schemas.openxmlformats.org/officeDocument/2006/relationships/hyperlink" Target="https://lichess.org/study/XqUzpHu5/ofbvQJ6G" TargetMode="External"/><Relationship Id="rId54" Type="http://schemas.openxmlformats.org/officeDocument/2006/relationships/hyperlink" Target="https://lichess.org/study/XqUzpHu5/981n5HEV" TargetMode="External"/><Relationship Id="rId13" Type="http://schemas.openxmlformats.org/officeDocument/2006/relationships/hyperlink" Target="https://lichess.org/study/XqUzpHu5/ujJfta3l" TargetMode="External"/><Relationship Id="rId12" Type="http://schemas.openxmlformats.org/officeDocument/2006/relationships/hyperlink" Target="https://lichess.org/study/XqUzpHu5/mEryJO8U" TargetMode="External"/><Relationship Id="rId15" Type="http://schemas.openxmlformats.org/officeDocument/2006/relationships/hyperlink" Target="https://lichess.org/study/XqUzpHu5/PnaeVMqa" TargetMode="External"/><Relationship Id="rId14" Type="http://schemas.openxmlformats.org/officeDocument/2006/relationships/hyperlink" Target="https://lichess.org/study/XqUzpHu5/e9NZ3muN" TargetMode="External"/><Relationship Id="rId17" Type="http://schemas.openxmlformats.org/officeDocument/2006/relationships/hyperlink" Target="https://lichess.org/study/XqUzpHu5/HtRX6txl" TargetMode="External"/><Relationship Id="rId16" Type="http://schemas.openxmlformats.org/officeDocument/2006/relationships/hyperlink" Target="https://lichess.org/study/XqUzpHu5/JUMccy9m" TargetMode="External"/><Relationship Id="rId19" Type="http://schemas.openxmlformats.org/officeDocument/2006/relationships/hyperlink" Target="https://lichess.org/study/XqUzpHu5/zGMYubZR" TargetMode="External"/><Relationship Id="rId18" Type="http://schemas.openxmlformats.org/officeDocument/2006/relationships/hyperlink" Target="https://lichess.org/study/XqUzpHu5/RuX3aKP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htmlpreview.github.io/?https://github.com/natopigro/scacchipoldo/blob/main/chess_opening_graph.html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latex.codecogs.com/eqneditor/editor.php" TargetMode="Externa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.25"/>
    <col customWidth="1" min="3" max="3" width="13.13"/>
    <col customWidth="1" min="4" max="4" width="20.75"/>
    <col customWidth="1" min="5" max="5" width="19.75"/>
    <col customWidth="1" min="6" max="6" width="4.25"/>
    <col customWidth="1" min="7" max="7" width="3.5"/>
    <col customWidth="1" min="8" max="8" width="3.88"/>
    <col customWidth="1" min="9" max="9" width="39.25"/>
    <col customWidth="1" min="10" max="10" width="16.75"/>
    <col customWidth="1" min="11" max="11" width="15.0"/>
    <col customWidth="1" min="12" max="12" width="14.25"/>
    <col customWidth="1" min="13" max="13" width="14.38"/>
    <col customWidth="1" min="14" max="14" width="10.63"/>
    <col customWidth="1" min="15" max="15" width="37.38"/>
  </cols>
  <sheetData>
    <row r="1">
      <c r="A1" s="1"/>
      <c r="B1" s="1"/>
      <c r="C1" s="2"/>
      <c r="D1" s="1"/>
      <c r="E1" s="1"/>
      <c r="F1" s="3"/>
      <c r="G1" s="3"/>
      <c r="H1" s="3"/>
      <c r="I1" s="1"/>
    </row>
    <row r="2">
      <c r="A2" s="4"/>
      <c r="B2" s="5" t="s">
        <v>0</v>
      </c>
      <c r="C2" s="6" t="s">
        <v>1</v>
      </c>
      <c r="D2" s="7" t="s">
        <v>2</v>
      </c>
      <c r="E2" s="7" t="s">
        <v>3</v>
      </c>
      <c r="F2" s="8" t="s">
        <v>4</v>
      </c>
      <c r="G2" s="9"/>
      <c r="H2" s="9"/>
      <c r="I2" s="7" t="s">
        <v>5</v>
      </c>
      <c r="J2" s="7" t="s">
        <v>6</v>
      </c>
      <c r="K2" s="7" t="s">
        <v>7</v>
      </c>
      <c r="L2" s="7" t="s">
        <v>8</v>
      </c>
      <c r="M2" s="7" t="s">
        <v>9</v>
      </c>
      <c r="N2" s="7" t="s">
        <v>10</v>
      </c>
      <c r="O2" s="10" t="s">
        <v>11</v>
      </c>
      <c r="P2" s="11"/>
      <c r="Q2" s="11"/>
      <c r="R2" s="11"/>
      <c r="S2" s="11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>
      <c r="A3" s="13"/>
      <c r="B3" s="14">
        <v>1.0</v>
      </c>
      <c r="C3" s="15">
        <v>44845.0</v>
      </c>
      <c r="D3" s="16" t="s">
        <v>12</v>
      </c>
      <c r="E3" s="16" t="s">
        <v>13</v>
      </c>
      <c r="F3" s="17">
        <v>1.0</v>
      </c>
      <c r="G3" s="17" t="s">
        <v>14</v>
      </c>
      <c r="H3" s="17">
        <v>0.0</v>
      </c>
      <c r="I3" s="18" t="s">
        <v>15</v>
      </c>
      <c r="J3" s="17">
        <v>80.0</v>
      </c>
      <c r="K3" s="17">
        <v>66.0</v>
      </c>
      <c r="L3" s="17">
        <v>1.0</v>
      </c>
      <c r="M3" s="17">
        <v>2.0</v>
      </c>
      <c r="N3" s="17" t="s">
        <v>16</v>
      </c>
      <c r="O3" s="19" t="str">
        <f>IFNA(VLOOKUP(N3,Opening_Names!$A$2:$B$501,2,FALSE),"")</f>
        <v>Scandinavian Defense (Center-Counter Defense)</v>
      </c>
    </row>
    <row r="4">
      <c r="A4" s="13"/>
      <c r="B4" s="20"/>
      <c r="C4" s="21">
        <v>44845.0</v>
      </c>
      <c r="D4" s="22" t="s">
        <v>17</v>
      </c>
      <c r="E4" s="22" t="s">
        <v>18</v>
      </c>
      <c r="F4" s="23">
        <v>0.0</v>
      </c>
      <c r="G4" s="23" t="s">
        <v>14</v>
      </c>
      <c r="H4" s="23">
        <v>1.0</v>
      </c>
      <c r="I4" s="24" t="s">
        <v>19</v>
      </c>
      <c r="J4" s="23">
        <v>80.0</v>
      </c>
      <c r="K4" s="23">
        <v>93.0</v>
      </c>
      <c r="L4" s="23">
        <v>1.0</v>
      </c>
      <c r="M4" s="23">
        <v>0.0</v>
      </c>
      <c r="N4" s="23" t="s">
        <v>20</v>
      </c>
      <c r="O4" s="25" t="str">
        <f>IFNA(VLOOKUP(N4,Opening_Names!$A$2:$B$501,2,FALSE),"")</f>
        <v>Caro-Kann Defense, Irregular Responses</v>
      </c>
    </row>
    <row r="5">
      <c r="A5" s="13"/>
      <c r="B5" s="26"/>
      <c r="C5" s="15">
        <v>44845.0</v>
      </c>
      <c r="D5" s="16" t="s">
        <v>21</v>
      </c>
      <c r="E5" s="16" t="s">
        <v>22</v>
      </c>
      <c r="F5" s="17">
        <v>1.0</v>
      </c>
      <c r="G5" s="17" t="s">
        <v>14</v>
      </c>
      <c r="H5" s="17">
        <v>0.0</v>
      </c>
      <c r="I5" s="18" t="s">
        <v>23</v>
      </c>
      <c r="J5" s="17">
        <v>60.0</v>
      </c>
      <c r="K5" s="17">
        <v>39.0</v>
      </c>
      <c r="L5" s="17">
        <v>3.0</v>
      </c>
      <c r="M5" s="17">
        <v>2.0</v>
      </c>
      <c r="N5" s="17" t="s">
        <v>24</v>
      </c>
      <c r="O5" s="19" t="str">
        <f>IFNA(VLOOKUP(N5,Opening_Names!$A$2:$B$501,2,FALSE),"")</f>
        <v>Caro-Kann defense</v>
      </c>
    </row>
    <row r="6">
      <c r="A6" s="13"/>
      <c r="B6" s="20"/>
      <c r="C6" s="21">
        <v>44845.0</v>
      </c>
      <c r="D6" s="22" t="s">
        <v>25</v>
      </c>
      <c r="E6" s="22" t="s">
        <v>26</v>
      </c>
      <c r="F6" s="23">
        <v>0.0</v>
      </c>
      <c r="G6" s="23" t="s">
        <v>14</v>
      </c>
      <c r="H6" s="23">
        <v>1.0</v>
      </c>
      <c r="I6" s="24" t="s">
        <v>27</v>
      </c>
      <c r="J6" s="23">
        <v>71.0</v>
      </c>
      <c r="K6" s="23">
        <v>79.0</v>
      </c>
      <c r="L6" s="23">
        <v>3.0</v>
      </c>
      <c r="M6" s="23">
        <v>2.0</v>
      </c>
      <c r="N6" s="23" t="s">
        <v>28</v>
      </c>
      <c r="O6" s="25" t="str">
        <f>IFNA(VLOOKUP(N6,Opening_Names!$A$2:$B$501,2,FALSE),"")</f>
        <v>Robatsch (Modern) defense</v>
      </c>
    </row>
    <row r="7">
      <c r="A7" s="13"/>
      <c r="B7" s="26"/>
      <c r="C7" s="15">
        <v>44845.0</v>
      </c>
      <c r="D7" s="16" t="s">
        <v>29</v>
      </c>
      <c r="E7" s="16" t="s">
        <v>30</v>
      </c>
      <c r="F7" s="17">
        <v>1.0</v>
      </c>
      <c r="G7" s="17" t="s">
        <v>14</v>
      </c>
      <c r="H7" s="17">
        <v>0.0</v>
      </c>
      <c r="I7" s="18" t="s">
        <v>31</v>
      </c>
      <c r="J7" s="17">
        <v>99.0</v>
      </c>
      <c r="K7" s="17">
        <v>80.0</v>
      </c>
      <c r="L7" s="17">
        <v>0.0</v>
      </c>
      <c r="M7" s="17">
        <v>1.0</v>
      </c>
      <c r="N7" s="17" t="s">
        <v>32</v>
      </c>
      <c r="O7" s="19" t="str">
        <f>IFNA(VLOOKUP(N7,Opening_Names!$A$2:$B$501,2,FALSE),"")</f>
        <v>Petrov's Defense, Classical Variation</v>
      </c>
    </row>
    <row r="8">
      <c r="A8" s="13"/>
      <c r="B8" s="20"/>
      <c r="C8" s="21">
        <v>44845.0</v>
      </c>
      <c r="D8" s="22" t="s">
        <v>33</v>
      </c>
      <c r="E8" s="22" t="s">
        <v>34</v>
      </c>
      <c r="F8" s="23">
        <v>1.0</v>
      </c>
      <c r="G8" s="23" t="s">
        <v>14</v>
      </c>
      <c r="H8" s="23">
        <v>0.0</v>
      </c>
      <c r="I8" s="24" t="s">
        <v>35</v>
      </c>
      <c r="J8" s="23">
        <v>79.0</v>
      </c>
      <c r="K8" s="23">
        <v>74.0</v>
      </c>
      <c r="L8" s="23">
        <v>1.0</v>
      </c>
      <c r="M8" s="23">
        <v>3.0</v>
      </c>
      <c r="N8" s="23" t="s">
        <v>36</v>
      </c>
      <c r="O8" s="25" t="str">
        <f>IFNA(VLOOKUP(N8,Opening_Names!$A$2:$B$501,2,FALSE),"")</f>
        <v>English Opening, Symmetrical</v>
      </c>
    </row>
    <row r="9">
      <c r="A9" s="13"/>
      <c r="B9" s="26"/>
      <c r="C9" s="15">
        <v>44845.0</v>
      </c>
      <c r="D9" s="16" t="s">
        <v>37</v>
      </c>
      <c r="E9" s="16" t="s">
        <v>38</v>
      </c>
      <c r="F9" s="17">
        <v>0.0</v>
      </c>
      <c r="G9" s="17" t="s">
        <v>14</v>
      </c>
      <c r="H9" s="17">
        <v>1.0</v>
      </c>
      <c r="I9" s="18" t="s">
        <v>39</v>
      </c>
      <c r="J9" s="17">
        <v>63.0</v>
      </c>
      <c r="K9" s="17">
        <v>62.0</v>
      </c>
      <c r="L9" s="17">
        <v>7.0</v>
      </c>
      <c r="M9" s="17">
        <v>6.0</v>
      </c>
      <c r="N9" s="17" t="s">
        <v>40</v>
      </c>
      <c r="O9" s="19" t="str">
        <f>IFNA(VLOOKUP(N9,Opening_Names!$A$2:$B$501,2,FALSE),"")</f>
        <v>French, Advance Variation</v>
      </c>
    </row>
    <row r="10">
      <c r="A10" s="13"/>
      <c r="B10" s="20"/>
      <c r="C10" s="21">
        <v>44845.0</v>
      </c>
      <c r="D10" s="22" t="s">
        <v>41</v>
      </c>
      <c r="E10" s="22" t="s">
        <v>42</v>
      </c>
      <c r="F10" s="23">
        <v>0.5</v>
      </c>
      <c r="G10" s="23" t="s">
        <v>14</v>
      </c>
      <c r="H10" s="27">
        <v>0.5</v>
      </c>
      <c r="I10" s="24" t="s">
        <v>43</v>
      </c>
      <c r="J10" s="23">
        <v>91.0</v>
      </c>
      <c r="K10" s="23">
        <v>90.0</v>
      </c>
      <c r="L10" s="23">
        <v>0.0</v>
      </c>
      <c r="M10" s="23">
        <v>1.0</v>
      </c>
      <c r="N10" s="23" t="s">
        <v>44</v>
      </c>
      <c r="O10" s="25" t="str">
        <f>IFNA(VLOOKUP(N10,Opening_Names!$A$2:$B$501,2,FALSE),"")</f>
        <v>Queen's Pawn Game, Irregular Defences</v>
      </c>
    </row>
    <row r="11">
      <c r="A11" s="13"/>
      <c r="B11" s="26"/>
      <c r="C11" s="15">
        <v>44845.0</v>
      </c>
      <c r="D11" s="16" t="s">
        <v>45</v>
      </c>
      <c r="E11" s="16" t="s">
        <v>46</v>
      </c>
      <c r="F11" s="17">
        <v>0.0</v>
      </c>
      <c r="G11" s="17" t="s">
        <v>14</v>
      </c>
      <c r="H11" s="17">
        <v>1.0</v>
      </c>
      <c r="I11" s="18" t="s">
        <v>47</v>
      </c>
      <c r="J11" s="17">
        <v>70.0</v>
      </c>
      <c r="K11" s="17">
        <v>82.0</v>
      </c>
      <c r="L11" s="17">
        <v>4.0</v>
      </c>
      <c r="M11" s="17">
        <v>4.0</v>
      </c>
      <c r="N11" s="17" t="s">
        <v>48</v>
      </c>
      <c r="O11" s="19" t="str">
        <f>IFNA(VLOOKUP(N11,Opening_Names!$A$2:$B$501,2,FALSE),"")</f>
        <v>Vienna Gambit, Kaufmann Variation</v>
      </c>
    </row>
    <row r="12">
      <c r="A12" s="1"/>
      <c r="B12" s="28"/>
      <c r="C12" s="29"/>
      <c r="D12" s="30"/>
      <c r="E12" s="30"/>
      <c r="F12" s="31"/>
      <c r="G12" s="32"/>
      <c r="H12" s="32"/>
      <c r="I12" s="33"/>
      <c r="J12" s="32"/>
      <c r="K12" s="32"/>
      <c r="L12" s="32"/>
      <c r="M12" s="32"/>
      <c r="N12" s="32"/>
      <c r="O12" s="34" t="str">
        <f>IFNA(VLOOKUP(N12,Opening_Names!$A$2:$B$501,2,FALSE),"")</f>
        <v/>
      </c>
    </row>
    <row r="13">
      <c r="A13" s="13"/>
      <c r="B13" s="14">
        <v>2.0</v>
      </c>
      <c r="C13" s="15">
        <v>44852.0</v>
      </c>
      <c r="D13" s="16" t="s">
        <v>38</v>
      </c>
      <c r="E13" s="16" t="s">
        <v>12</v>
      </c>
      <c r="F13" s="17">
        <v>0.5</v>
      </c>
      <c r="G13" s="17" t="s">
        <v>14</v>
      </c>
      <c r="H13" s="17">
        <v>0.5</v>
      </c>
      <c r="I13" s="18" t="s">
        <v>49</v>
      </c>
      <c r="J13" s="17">
        <v>83.0</v>
      </c>
      <c r="K13" s="17">
        <v>85.0</v>
      </c>
      <c r="L13" s="17">
        <v>1.0</v>
      </c>
      <c r="M13" s="17">
        <v>1.0</v>
      </c>
      <c r="N13" s="17" t="s">
        <v>50</v>
      </c>
      <c r="O13" s="19" t="str">
        <f>IFNA(VLOOKUP(N13,Opening_Names!$A$2:$B$501,2,FALSE),"")</f>
        <v>King's Pawn Opening, Irregular Defenses</v>
      </c>
    </row>
    <row r="14">
      <c r="A14" s="13"/>
      <c r="B14" s="20"/>
      <c r="C14" s="21">
        <v>44852.0</v>
      </c>
      <c r="D14" s="22" t="s">
        <v>18</v>
      </c>
      <c r="E14" s="22" t="s">
        <v>29</v>
      </c>
      <c r="F14" s="23">
        <v>1.0</v>
      </c>
      <c r="G14" s="23" t="s">
        <v>14</v>
      </c>
      <c r="H14" s="23">
        <v>0.0</v>
      </c>
      <c r="I14" s="24" t="s">
        <v>51</v>
      </c>
      <c r="J14" s="23">
        <v>87.0</v>
      </c>
      <c r="K14" s="23">
        <v>72.0</v>
      </c>
      <c r="L14" s="23">
        <v>0.0</v>
      </c>
      <c r="M14" s="23">
        <v>2.0</v>
      </c>
      <c r="N14" s="23" t="s">
        <v>52</v>
      </c>
      <c r="O14" s="25" t="str">
        <f>IFNA(VLOOKUP(N14,Opening_Names!$A$2:$B$501,2,FALSE),"")</f>
        <v>Irregular Openings</v>
      </c>
    </row>
    <row r="15">
      <c r="A15" s="13"/>
      <c r="B15" s="26"/>
      <c r="C15" s="15">
        <v>44852.0</v>
      </c>
      <c r="D15" s="16" t="s">
        <v>46</v>
      </c>
      <c r="E15" s="16" t="s">
        <v>21</v>
      </c>
      <c r="F15" s="17">
        <v>0.0</v>
      </c>
      <c r="G15" s="17" t="s">
        <v>14</v>
      </c>
      <c r="H15" s="17">
        <v>1.0</v>
      </c>
      <c r="I15" s="35" t="s">
        <v>53</v>
      </c>
      <c r="J15" s="17">
        <v>66.0</v>
      </c>
      <c r="K15" s="17">
        <v>89.0</v>
      </c>
      <c r="L15" s="17">
        <v>2.0</v>
      </c>
      <c r="M15" s="17">
        <v>1.0</v>
      </c>
      <c r="N15" s="17" t="s">
        <v>54</v>
      </c>
      <c r="O15" s="19" t="str">
        <f>IFNA(VLOOKUP(N15,Opening_Names!$A$2:$B$501,2,FALSE),"")</f>
        <v>Bishop's Opening, Berlin Defense</v>
      </c>
    </row>
    <row r="16">
      <c r="A16" s="13"/>
      <c r="B16" s="20"/>
      <c r="C16" s="21">
        <v>44852.0</v>
      </c>
      <c r="D16" s="22" t="s">
        <v>26</v>
      </c>
      <c r="E16" s="22" t="s">
        <v>33</v>
      </c>
      <c r="F16" s="23">
        <v>0.0</v>
      </c>
      <c r="G16" s="23" t="s">
        <v>14</v>
      </c>
      <c r="H16" s="23">
        <v>1.0</v>
      </c>
      <c r="I16" s="24" t="s">
        <v>55</v>
      </c>
      <c r="J16" s="23">
        <v>60.0</v>
      </c>
      <c r="K16" s="23">
        <v>82.0</v>
      </c>
      <c r="L16" s="23">
        <v>3.0</v>
      </c>
      <c r="M16" s="23">
        <v>0.0</v>
      </c>
      <c r="N16" s="23" t="s">
        <v>56</v>
      </c>
      <c r="O16" s="25" t="str">
        <f>IFNA(VLOOKUP(N16,Opening_Names!$A$2:$B$501,2,FALSE),"")</f>
        <v>Budapest Defense declined</v>
      </c>
    </row>
    <row r="17">
      <c r="A17" s="13"/>
      <c r="B17" s="26"/>
      <c r="C17" s="15">
        <v>44852.0</v>
      </c>
      <c r="D17" s="16" t="s">
        <v>34</v>
      </c>
      <c r="E17" s="16" t="s">
        <v>41</v>
      </c>
      <c r="F17" s="17">
        <v>1.0</v>
      </c>
      <c r="G17" s="17" t="s">
        <v>14</v>
      </c>
      <c r="H17" s="17">
        <v>0.0</v>
      </c>
      <c r="I17" s="18" t="s">
        <v>57</v>
      </c>
      <c r="J17" s="17">
        <v>87.0</v>
      </c>
      <c r="K17" s="17">
        <v>78.0</v>
      </c>
      <c r="L17" s="17">
        <v>1.0</v>
      </c>
      <c r="M17" s="17">
        <v>1.0</v>
      </c>
      <c r="N17" s="17" t="s">
        <v>54</v>
      </c>
      <c r="O17" s="19" t="str">
        <f>IFNA(VLOOKUP(N17,Opening_Names!$A$2:$B$501,2,FALSE),"")</f>
        <v>Bishop's Opening, Berlin Defense</v>
      </c>
    </row>
    <row r="18">
      <c r="A18" s="13"/>
      <c r="B18" s="20"/>
      <c r="C18" s="21">
        <v>44853.0</v>
      </c>
      <c r="D18" s="22" t="s">
        <v>42</v>
      </c>
      <c r="E18" s="22" t="s">
        <v>37</v>
      </c>
      <c r="F18" s="23">
        <v>0.5</v>
      </c>
      <c r="G18" s="23" t="s">
        <v>14</v>
      </c>
      <c r="H18" s="23">
        <v>0.5</v>
      </c>
      <c r="I18" s="24" t="s">
        <v>58</v>
      </c>
      <c r="J18" s="23">
        <v>82.0</v>
      </c>
      <c r="K18" s="23">
        <v>80.0</v>
      </c>
      <c r="L18" s="23">
        <v>2.0</v>
      </c>
      <c r="M18" s="23">
        <v>2.0</v>
      </c>
      <c r="N18" s="23" t="s">
        <v>59</v>
      </c>
      <c r="O18" s="25" t="str">
        <f>IFNA(VLOOKUP(N18,Opening_Names!$A$2:$B$501,2,FALSE),"")</f>
        <v>English Opening</v>
      </c>
    </row>
    <row r="19">
      <c r="A19" s="13"/>
      <c r="B19" s="26"/>
      <c r="C19" s="15">
        <v>44854.0</v>
      </c>
      <c r="D19" s="16" t="s">
        <v>22</v>
      </c>
      <c r="E19" s="16" t="s">
        <v>45</v>
      </c>
      <c r="F19" s="17">
        <v>1.0</v>
      </c>
      <c r="G19" s="17" t="s">
        <v>14</v>
      </c>
      <c r="H19" s="17">
        <v>0.0</v>
      </c>
      <c r="I19" s="18" t="s">
        <v>60</v>
      </c>
      <c r="J19" s="17">
        <v>80.0</v>
      </c>
      <c r="K19" s="17">
        <v>73.0</v>
      </c>
      <c r="L19" s="17">
        <v>3.0</v>
      </c>
      <c r="M19" s="17">
        <v>4.0</v>
      </c>
      <c r="N19" s="17" t="s">
        <v>24</v>
      </c>
      <c r="O19" s="19" t="str">
        <f>IFNA(VLOOKUP(N19,Opening_Names!$A$2:$B$501,2,FALSE),"")</f>
        <v>Caro-Kann defense</v>
      </c>
    </row>
    <row r="20">
      <c r="A20" s="13"/>
      <c r="B20" s="20"/>
      <c r="C20" s="21">
        <v>44852.0</v>
      </c>
      <c r="D20" s="22" t="s">
        <v>13</v>
      </c>
      <c r="E20" s="22" t="s">
        <v>25</v>
      </c>
      <c r="F20" s="23">
        <v>1.0</v>
      </c>
      <c r="G20" s="23" t="s">
        <v>14</v>
      </c>
      <c r="H20" s="23">
        <v>0.0</v>
      </c>
      <c r="I20" s="24" t="s">
        <v>61</v>
      </c>
      <c r="J20" s="23">
        <v>91.0</v>
      </c>
      <c r="K20" s="23">
        <v>84.0</v>
      </c>
      <c r="L20" s="23">
        <v>0.0</v>
      </c>
      <c r="M20" s="23">
        <v>1.0</v>
      </c>
      <c r="N20" s="23" t="s">
        <v>62</v>
      </c>
      <c r="O20" s="25" t="str">
        <f>IFNA(VLOOKUP(N20,Opening_Names!$A$2:$B$501,2,FALSE),"")</f>
        <v>Larsen's Opening</v>
      </c>
    </row>
    <row r="21">
      <c r="A21" s="13"/>
      <c r="B21" s="26"/>
      <c r="C21" s="15">
        <v>44853.0</v>
      </c>
      <c r="D21" s="16" t="s">
        <v>30</v>
      </c>
      <c r="E21" s="16" t="s">
        <v>17</v>
      </c>
      <c r="F21" s="17">
        <v>0.0</v>
      </c>
      <c r="G21" s="17" t="s">
        <v>14</v>
      </c>
      <c r="H21" s="17">
        <v>1.0</v>
      </c>
      <c r="I21" s="18" t="s">
        <v>63</v>
      </c>
      <c r="J21" s="17">
        <v>70.0</v>
      </c>
      <c r="K21" s="17">
        <v>83.0</v>
      </c>
      <c r="L21" s="17">
        <v>2.0</v>
      </c>
      <c r="M21" s="17">
        <v>1.0</v>
      </c>
      <c r="N21" s="17" t="s">
        <v>64</v>
      </c>
      <c r="O21" s="19" t="str">
        <f>IFNA(VLOOKUP(N21,Opening_Names!$A$2:$B$501,2,FALSE),"")</f>
        <v>Ruy Lopez, Old Steinitz Defense</v>
      </c>
    </row>
    <row r="22">
      <c r="B22" s="36"/>
      <c r="C22" s="29"/>
      <c r="D22" s="33"/>
      <c r="E22" s="33"/>
      <c r="F22" s="31"/>
      <c r="G22" s="32"/>
      <c r="H22" s="32"/>
      <c r="I22" s="33"/>
      <c r="J22" s="32"/>
      <c r="K22" s="32"/>
      <c r="L22" s="32"/>
      <c r="M22" s="32"/>
      <c r="N22" s="32"/>
      <c r="O22" s="34" t="str">
        <f>IFNA(VLOOKUP(N22,Opening_Names!$A$2:$B$501,2,FALSE),"")</f>
        <v/>
      </c>
    </row>
    <row r="23">
      <c r="A23" s="13"/>
      <c r="B23" s="14">
        <v>3.0</v>
      </c>
      <c r="C23" s="15">
        <v>44859.0</v>
      </c>
      <c r="D23" s="16" t="s">
        <v>21</v>
      </c>
      <c r="E23" s="16" t="s">
        <v>18</v>
      </c>
      <c r="F23" s="17">
        <v>0.5</v>
      </c>
      <c r="G23" s="17" t="s">
        <v>14</v>
      </c>
      <c r="H23" s="17">
        <v>0.5</v>
      </c>
      <c r="I23" s="18" t="s">
        <v>65</v>
      </c>
      <c r="J23" s="17">
        <v>74.0</v>
      </c>
      <c r="K23" s="17">
        <v>86.0</v>
      </c>
      <c r="L23" s="17">
        <v>4.0</v>
      </c>
      <c r="M23" s="17">
        <v>1.0</v>
      </c>
      <c r="N23" s="17" t="s">
        <v>24</v>
      </c>
      <c r="O23" s="19" t="str">
        <f>IFNA(VLOOKUP(N23,Opening_Names!$A$2:$B$501,2,FALSE),"")</f>
        <v>Caro-Kann defense</v>
      </c>
    </row>
    <row r="24">
      <c r="A24" s="13"/>
      <c r="B24" s="20"/>
      <c r="C24" s="21">
        <v>44859.0</v>
      </c>
      <c r="D24" s="22" t="s">
        <v>33</v>
      </c>
      <c r="E24" s="22" t="s">
        <v>38</v>
      </c>
      <c r="F24" s="23">
        <v>1.0</v>
      </c>
      <c r="G24" s="23" t="s">
        <v>14</v>
      </c>
      <c r="H24" s="23">
        <v>0.0</v>
      </c>
      <c r="I24" s="24" t="s">
        <v>66</v>
      </c>
      <c r="J24" s="23">
        <v>90.0</v>
      </c>
      <c r="K24" s="23">
        <v>83.0</v>
      </c>
      <c r="L24" s="23">
        <v>0.0</v>
      </c>
      <c r="M24" s="23">
        <v>3.0</v>
      </c>
      <c r="N24" s="23" t="s">
        <v>67</v>
      </c>
      <c r="O24" s="25" t="str">
        <f>IFNA(VLOOKUP(N24,Opening_Names!$A$2:$B$501,2,FALSE),"")</f>
        <v>English Opening</v>
      </c>
    </row>
    <row r="25">
      <c r="A25" s="13"/>
      <c r="B25" s="26"/>
      <c r="C25" s="15">
        <v>44859.0</v>
      </c>
      <c r="D25" s="16" t="s">
        <v>12</v>
      </c>
      <c r="E25" s="16" t="s">
        <v>26</v>
      </c>
      <c r="F25" s="17">
        <v>1.0</v>
      </c>
      <c r="G25" s="17" t="s">
        <v>14</v>
      </c>
      <c r="H25" s="17">
        <v>0.0</v>
      </c>
      <c r="I25" s="18" t="s">
        <v>68</v>
      </c>
      <c r="J25" s="17">
        <v>85.0</v>
      </c>
      <c r="K25" s="17">
        <v>53.0</v>
      </c>
      <c r="L25" s="17">
        <v>0.0</v>
      </c>
      <c r="M25" s="17">
        <v>1.0</v>
      </c>
      <c r="N25" s="17" t="s">
        <v>69</v>
      </c>
      <c r="O25" s="19" t="str">
        <f>IFNA(VLOOKUP(N25,Opening_Names!$A$2:$B$501,2,FALSE),"")</f>
        <v>Ruy Lopez</v>
      </c>
    </row>
    <row r="26">
      <c r="A26" s="13"/>
      <c r="B26" s="20"/>
      <c r="C26" s="21">
        <v>44858.0</v>
      </c>
      <c r="D26" s="22" t="s">
        <v>29</v>
      </c>
      <c r="E26" s="22" t="s">
        <v>13</v>
      </c>
      <c r="F26" s="23">
        <v>0.0</v>
      </c>
      <c r="G26" s="23" t="s">
        <v>14</v>
      </c>
      <c r="H26" s="23">
        <v>1.0</v>
      </c>
      <c r="I26" s="24" t="s">
        <v>70</v>
      </c>
      <c r="J26" s="23">
        <v>82.0</v>
      </c>
      <c r="K26" s="23">
        <v>89.0</v>
      </c>
      <c r="L26" s="23">
        <v>2.0</v>
      </c>
      <c r="M26" s="23">
        <v>0.0</v>
      </c>
      <c r="N26" s="23" t="s">
        <v>71</v>
      </c>
      <c r="O26" s="25" t="str">
        <f>IFNA(VLOOKUP(N26,Opening_Names!$A$2:$B$501,2,FALSE),"")</f>
        <v>Queen's Pawn Game, 2. Nf3</v>
      </c>
    </row>
    <row r="27">
      <c r="A27" s="13"/>
      <c r="B27" s="26"/>
      <c r="C27" s="37">
        <v>44860.0</v>
      </c>
      <c r="D27" s="16" t="s">
        <v>17</v>
      </c>
      <c r="E27" s="16" t="s">
        <v>34</v>
      </c>
      <c r="F27" s="17">
        <v>1.0</v>
      </c>
      <c r="G27" s="17" t="s">
        <v>14</v>
      </c>
      <c r="H27" s="17">
        <v>0.0</v>
      </c>
      <c r="I27" s="35" t="s">
        <v>72</v>
      </c>
      <c r="J27" s="17">
        <v>88.0</v>
      </c>
      <c r="K27" s="17">
        <v>82.0</v>
      </c>
      <c r="L27" s="17">
        <v>1.0</v>
      </c>
      <c r="M27" s="17">
        <v>1.0</v>
      </c>
      <c r="N27" s="17" t="s">
        <v>73</v>
      </c>
      <c r="O27" s="19" t="str">
        <f>IFNA(VLOOKUP(N27,Opening_Names!$A$2:$B$501,2,FALSE),"")</f>
        <v>Sicilian</v>
      </c>
    </row>
    <row r="28">
      <c r="A28" s="13"/>
      <c r="B28" s="20"/>
      <c r="C28" s="21">
        <v>44858.0</v>
      </c>
      <c r="D28" s="22" t="s">
        <v>22</v>
      </c>
      <c r="E28" s="22" t="s">
        <v>42</v>
      </c>
      <c r="F28" s="23">
        <v>1.0</v>
      </c>
      <c r="G28" s="23" t="s">
        <v>14</v>
      </c>
      <c r="H28" s="23">
        <v>0.0</v>
      </c>
      <c r="I28" s="24" t="s">
        <v>74</v>
      </c>
      <c r="J28" s="23">
        <v>88.0</v>
      </c>
      <c r="K28" s="23">
        <v>79.0</v>
      </c>
      <c r="L28" s="23">
        <v>1.0</v>
      </c>
      <c r="M28" s="23">
        <v>1.0</v>
      </c>
      <c r="N28" s="23" t="s">
        <v>24</v>
      </c>
      <c r="O28" s="25" t="str">
        <f>IFNA(VLOOKUP(N28,Opening_Names!$A$2:$B$501,2,FALSE),"")</f>
        <v>Caro-Kann defense</v>
      </c>
    </row>
    <row r="29">
      <c r="A29" s="13"/>
      <c r="B29" s="26"/>
      <c r="C29" s="15">
        <v>44859.0</v>
      </c>
      <c r="D29" s="16" t="s">
        <v>41</v>
      </c>
      <c r="E29" s="16" t="s">
        <v>46</v>
      </c>
      <c r="F29" s="17">
        <v>1.0</v>
      </c>
      <c r="G29" s="17" t="s">
        <v>14</v>
      </c>
      <c r="H29" s="17">
        <v>0.0</v>
      </c>
      <c r="I29" s="18" t="s">
        <v>75</v>
      </c>
      <c r="J29" s="17">
        <v>75.0</v>
      </c>
      <c r="K29" s="17">
        <v>75.0</v>
      </c>
      <c r="L29" s="17">
        <v>3.0</v>
      </c>
      <c r="M29" s="17">
        <v>5.0</v>
      </c>
      <c r="N29" s="17" t="s">
        <v>71</v>
      </c>
      <c r="O29" s="19" t="str">
        <f>IFNA(VLOOKUP(N29,Opening_Names!$A$2:$B$501,2,FALSE),"")</f>
        <v>Queen's Pawn Game, 2. Nf3</v>
      </c>
    </row>
    <row r="30">
      <c r="A30" s="13"/>
      <c r="B30" s="20"/>
      <c r="C30" s="21">
        <v>44859.0</v>
      </c>
      <c r="D30" s="22" t="s">
        <v>37</v>
      </c>
      <c r="E30" s="22" t="s">
        <v>45</v>
      </c>
      <c r="F30" s="23">
        <v>0.5</v>
      </c>
      <c r="G30" s="23" t="s">
        <v>14</v>
      </c>
      <c r="H30" s="23">
        <v>0.5</v>
      </c>
      <c r="I30" s="24" t="s">
        <v>76</v>
      </c>
      <c r="J30" s="23">
        <v>78.0</v>
      </c>
      <c r="K30" s="23">
        <v>78.0</v>
      </c>
      <c r="L30" s="23">
        <v>4.0</v>
      </c>
      <c r="M30" s="23">
        <v>7.0</v>
      </c>
      <c r="N30" s="23" t="s">
        <v>24</v>
      </c>
      <c r="O30" s="25" t="str">
        <f>IFNA(VLOOKUP(N30,Opening_Names!$A$2:$B$501,2,FALSE),"")</f>
        <v>Caro-Kann defense</v>
      </c>
    </row>
    <row r="31">
      <c r="A31" s="13"/>
      <c r="B31" s="26"/>
      <c r="C31" s="15">
        <v>44859.0</v>
      </c>
      <c r="D31" s="16" t="s">
        <v>25</v>
      </c>
      <c r="E31" s="16" t="s">
        <v>30</v>
      </c>
      <c r="F31" s="17">
        <v>1.0</v>
      </c>
      <c r="G31" s="17" t="s">
        <v>14</v>
      </c>
      <c r="H31" s="17">
        <v>0.0</v>
      </c>
      <c r="I31" s="18" t="s">
        <v>77</v>
      </c>
      <c r="J31" s="17">
        <v>62.0</v>
      </c>
      <c r="K31" s="17">
        <v>51.0</v>
      </c>
      <c r="L31" s="17">
        <v>3.0</v>
      </c>
      <c r="M31" s="17">
        <v>4.0</v>
      </c>
      <c r="N31" s="17" t="s">
        <v>48</v>
      </c>
      <c r="O31" s="19" t="str">
        <f>IFNA(VLOOKUP(N31,Opening_Names!$A$2:$B$501,2,FALSE),"")</f>
        <v>Vienna Gambit, Kaufmann Variation</v>
      </c>
    </row>
    <row r="32">
      <c r="B32" s="36"/>
      <c r="C32" s="29"/>
      <c r="D32" s="33"/>
      <c r="E32" s="33"/>
      <c r="F32" s="31"/>
      <c r="G32" s="32"/>
      <c r="H32" s="32"/>
      <c r="I32" s="33"/>
      <c r="J32" s="32"/>
      <c r="K32" s="32"/>
      <c r="L32" s="32"/>
      <c r="M32" s="32"/>
      <c r="N32" s="32"/>
      <c r="O32" s="34" t="str">
        <f>IFNA(VLOOKUP(N32,Opening_Names!$A$2:$B$501,2,FALSE),"")</f>
        <v/>
      </c>
    </row>
    <row r="33">
      <c r="A33" s="13"/>
      <c r="B33" s="14">
        <v>4.0</v>
      </c>
      <c r="C33" s="15">
        <v>44866.0</v>
      </c>
      <c r="D33" s="16" t="s">
        <v>18</v>
      </c>
      <c r="E33" s="16" t="s">
        <v>33</v>
      </c>
      <c r="F33" s="17">
        <v>1.0</v>
      </c>
      <c r="G33" s="17" t="s">
        <v>14</v>
      </c>
      <c r="H33" s="17">
        <v>0.0</v>
      </c>
      <c r="I33" s="18" t="s">
        <v>78</v>
      </c>
      <c r="J33" s="17">
        <v>84.0</v>
      </c>
      <c r="K33" s="17">
        <v>79.0</v>
      </c>
      <c r="L33" s="17">
        <v>2.0</v>
      </c>
      <c r="M33" s="17">
        <v>2.0</v>
      </c>
      <c r="N33" s="17" t="s">
        <v>52</v>
      </c>
      <c r="O33" s="19" t="str">
        <f>IFNA(VLOOKUP(N33,Opening_Names!$A$2:$B$501,2,FALSE),"")</f>
        <v>Irregular Openings</v>
      </c>
    </row>
    <row r="34">
      <c r="A34" s="13"/>
      <c r="B34" s="20"/>
      <c r="C34" s="21">
        <v>44866.0</v>
      </c>
      <c r="D34" s="22" t="s">
        <v>21</v>
      </c>
      <c r="E34" s="22" t="s">
        <v>12</v>
      </c>
      <c r="F34" s="23">
        <v>0.5</v>
      </c>
      <c r="G34" s="23"/>
      <c r="H34" s="23">
        <v>0.5</v>
      </c>
      <c r="I34" s="24" t="s">
        <v>79</v>
      </c>
      <c r="J34" s="23">
        <v>93.0</v>
      </c>
      <c r="K34" s="23">
        <v>94.0</v>
      </c>
      <c r="L34" s="23">
        <v>0.0</v>
      </c>
      <c r="M34" s="23">
        <v>0.0</v>
      </c>
      <c r="N34" s="23" t="s">
        <v>80</v>
      </c>
      <c r="O34" s="25" t="str">
        <f>IFNA(VLOOKUP(N34,Opening_Names!$A$2:$B$501,2,FALSE),"")</f>
        <v>Philidor Defense</v>
      </c>
    </row>
    <row r="35">
      <c r="A35" s="13"/>
      <c r="B35" s="26"/>
      <c r="C35" s="15">
        <v>44866.0</v>
      </c>
      <c r="D35" s="16" t="s">
        <v>13</v>
      </c>
      <c r="E35" s="16" t="s">
        <v>17</v>
      </c>
      <c r="F35" s="17">
        <v>0.5</v>
      </c>
      <c r="G35" s="17" t="s">
        <v>14</v>
      </c>
      <c r="H35" s="17">
        <v>0.5</v>
      </c>
      <c r="I35" s="18" t="s">
        <v>81</v>
      </c>
      <c r="J35" s="17">
        <v>86.0</v>
      </c>
      <c r="K35" s="17">
        <v>85.0</v>
      </c>
      <c r="L35" s="17">
        <v>1.0</v>
      </c>
      <c r="M35" s="17">
        <v>1.0</v>
      </c>
      <c r="N35" s="17" t="s">
        <v>62</v>
      </c>
      <c r="O35" s="19" t="str">
        <f>IFNA(VLOOKUP(N35,Opening_Names!$A$2:$B$501,2,FALSE),"")</f>
        <v>Larsen's Opening</v>
      </c>
    </row>
    <row r="36">
      <c r="A36" s="13"/>
      <c r="B36" s="20"/>
      <c r="C36" s="21">
        <v>44866.0</v>
      </c>
      <c r="D36" s="22" t="s">
        <v>38</v>
      </c>
      <c r="E36" s="22" t="s">
        <v>22</v>
      </c>
      <c r="F36" s="23">
        <v>1.0</v>
      </c>
      <c r="G36" s="23" t="s">
        <v>14</v>
      </c>
      <c r="H36" s="23">
        <v>0.0</v>
      </c>
      <c r="I36" s="38" t="s">
        <v>82</v>
      </c>
      <c r="J36" s="23">
        <v>92.0</v>
      </c>
      <c r="K36" s="23">
        <v>79.0</v>
      </c>
      <c r="L36" s="23">
        <v>0.0</v>
      </c>
      <c r="M36" s="23">
        <v>2.0</v>
      </c>
      <c r="N36" s="23" t="s">
        <v>24</v>
      </c>
      <c r="O36" s="25" t="str">
        <f>IFNA(VLOOKUP(N36,Opening_Names!$A$2:$B$501,2,FALSE),"")</f>
        <v>Caro-Kann defense</v>
      </c>
    </row>
    <row r="37">
      <c r="A37" s="13"/>
      <c r="B37" s="26"/>
      <c r="C37" s="15">
        <v>44869.0</v>
      </c>
      <c r="D37" s="16" t="s">
        <v>26</v>
      </c>
      <c r="E37" s="16" t="s">
        <v>41</v>
      </c>
      <c r="F37" s="17">
        <v>0.5</v>
      </c>
      <c r="G37" s="17" t="s">
        <v>14</v>
      </c>
      <c r="H37" s="17">
        <v>0.5</v>
      </c>
      <c r="I37" s="18" t="s">
        <v>83</v>
      </c>
      <c r="J37" s="17">
        <v>64.0</v>
      </c>
      <c r="K37" s="17">
        <v>76.2</v>
      </c>
      <c r="L37" s="17">
        <v>1.0</v>
      </c>
      <c r="M37" s="17">
        <v>1.0</v>
      </c>
      <c r="N37" s="39"/>
      <c r="O37" s="19" t="str">
        <f>IFNA(VLOOKUP(N37,Opening_Names!$A$2:$B$501,2,FALSE),"")</f>
        <v/>
      </c>
    </row>
    <row r="38">
      <c r="A38" s="13"/>
      <c r="B38" s="20"/>
      <c r="C38" s="21">
        <v>44866.0</v>
      </c>
      <c r="D38" s="22" t="s">
        <v>42</v>
      </c>
      <c r="E38" s="22" t="s">
        <v>29</v>
      </c>
      <c r="F38" s="23">
        <v>0.0</v>
      </c>
      <c r="G38" s="23" t="s">
        <v>14</v>
      </c>
      <c r="H38" s="23">
        <v>1.0</v>
      </c>
      <c r="I38" s="24" t="s">
        <v>84</v>
      </c>
      <c r="J38" s="23">
        <v>85.0</v>
      </c>
      <c r="K38" s="23">
        <v>91.0</v>
      </c>
      <c r="L38" s="23">
        <v>1.0</v>
      </c>
      <c r="M38" s="23">
        <v>0.0</v>
      </c>
      <c r="N38" s="23" t="s">
        <v>85</v>
      </c>
      <c r="O38" s="25" t="str">
        <f>IFNA(VLOOKUP(N38,Opening_Names!$A$2:$B$501,2,FALSE),"")</f>
        <v>English Opening</v>
      </c>
    </row>
    <row r="39">
      <c r="A39" s="13"/>
      <c r="B39" s="26"/>
      <c r="C39" s="15">
        <v>44872.0</v>
      </c>
      <c r="D39" s="16" t="s">
        <v>34</v>
      </c>
      <c r="E39" s="16" t="s">
        <v>25</v>
      </c>
      <c r="F39" s="17">
        <v>0.5</v>
      </c>
      <c r="G39" s="17" t="s">
        <v>14</v>
      </c>
      <c r="H39" s="17">
        <v>0.5</v>
      </c>
      <c r="I39" s="18" t="s">
        <v>86</v>
      </c>
      <c r="J39" s="17">
        <v>83.8</v>
      </c>
      <c r="K39" s="17">
        <v>73.4</v>
      </c>
      <c r="L39" s="17">
        <v>1.0</v>
      </c>
      <c r="M39" s="17">
        <v>1.0</v>
      </c>
      <c r="N39" s="39"/>
      <c r="O39" s="19" t="str">
        <f>IFNA(VLOOKUP(N39,Opening_Names!$A$2:$B$501,2,FALSE),"")</f>
        <v/>
      </c>
    </row>
    <row r="40">
      <c r="A40" s="13"/>
      <c r="B40" s="20"/>
      <c r="C40" s="21">
        <v>44866.0</v>
      </c>
      <c r="D40" s="22" t="s">
        <v>46</v>
      </c>
      <c r="E40" s="22" t="s">
        <v>37</v>
      </c>
      <c r="F40" s="23">
        <v>0.0</v>
      </c>
      <c r="G40" s="23" t="s">
        <v>14</v>
      </c>
      <c r="H40" s="23">
        <v>1.0</v>
      </c>
      <c r="I40" s="24" t="s">
        <v>87</v>
      </c>
      <c r="J40" s="23">
        <v>73.0</v>
      </c>
      <c r="K40" s="23">
        <v>78.0</v>
      </c>
      <c r="L40" s="23">
        <v>4.0</v>
      </c>
      <c r="M40" s="23">
        <v>3.0</v>
      </c>
      <c r="N40" s="23" t="s">
        <v>88</v>
      </c>
      <c r="O40" s="25" t="str">
        <f>IFNA(VLOOKUP(N40,Opening_Names!$A$2:$B$501,2,FALSE),"")</f>
        <v>Four Knights Game, Scotch Variation</v>
      </c>
    </row>
    <row r="41">
      <c r="A41" s="13"/>
      <c r="B41" s="26"/>
      <c r="C41" s="15">
        <v>44872.0</v>
      </c>
      <c r="D41" s="16" t="s">
        <v>45</v>
      </c>
      <c r="E41" s="16" t="s">
        <v>30</v>
      </c>
      <c r="F41" s="17">
        <v>1.0</v>
      </c>
      <c r="G41" s="17" t="s">
        <v>14</v>
      </c>
      <c r="H41" s="17">
        <v>0.0</v>
      </c>
      <c r="I41" s="18" t="s">
        <v>89</v>
      </c>
      <c r="J41" s="17">
        <v>70.0</v>
      </c>
      <c r="K41" s="17">
        <v>56.0</v>
      </c>
      <c r="L41" s="17">
        <v>2.0</v>
      </c>
      <c r="M41" s="17">
        <v>2.0</v>
      </c>
      <c r="N41" s="17" t="s">
        <v>90</v>
      </c>
      <c r="O41" s="19" t="str">
        <f>IFNA(VLOOKUP(N41,Opening_Names!$A$2:$B$501,2,FALSE),"")</f>
        <v>Vienna Game</v>
      </c>
    </row>
    <row r="42">
      <c r="B42" s="36"/>
      <c r="C42" s="29"/>
      <c r="D42" s="33"/>
      <c r="E42" s="33"/>
      <c r="F42" s="31"/>
      <c r="G42" s="32"/>
      <c r="H42" s="32"/>
      <c r="I42" s="33"/>
      <c r="J42" s="32"/>
      <c r="K42" s="32"/>
      <c r="L42" s="32"/>
      <c r="M42" s="32"/>
      <c r="N42" s="32"/>
      <c r="O42" s="34" t="str">
        <f>IFNA(VLOOKUP(N42,Opening_Names!$A$2:$B$501,2,FALSE),"")</f>
        <v/>
      </c>
    </row>
    <row r="43">
      <c r="A43" s="13"/>
      <c r="B43" s="14">
        <v>5.0</v>
      </c>
      <c r="C43" s="15">
        <v>44873.0</v>
      </c>
      <c r="D43" s="16" t="s">
        <v>12</v>
      </c>
      <c r="E43" s="16" t="s">
        <v>18</v>
      </c>
      <c r="F43" s="17">
        <v>0.0</v>
      </c>
      <c r="G43" s="17" t="s">
        <v>14</v>
      </c>
      <c r="H43" s="17">
        <v>1.0</v>
      </c>
      <c r="I43" s="18" t="s">
        <v>91</v>
      </c>
      <c r="J43" s="17">
        <v>82.0</v>
      </c>
      <c r="K43" s="17">
        <v>87.0</v>
      </c>
      <c r="L43" s="17">
        <v>1.0</v>
      </c>
      <c r="M43" s="17">
        <v>2.0</v>
      </c>
      <c r="N43" s="17" t="s">
        <v>24</v>
      </c>
      <c r="O43" s="19" t="str">
        <f>IFNA(VLOOKUP(N43,Opening_Names!$A$2:$B$501,2,FALSE),"")</f>
        <v>Caro-Kann defense</v>
      </c>
    </row>
    <row r="44">
      <c r="A44" s="13"/>
      <c r="B44" s="20"/>
      <c r="C44" s="21">
        <v>44873.0</v>
      </c>
      <c r="D44" s="22" t="s">
        <v>33</v>
      </c>
      <c r="E44" s="22" t="s">
        <v>21</v>
      </c>
      <c r="F44" s="23">
        <v>0.0</v>
      </c>
      <c r="G44" s="23" t="s">
        <v>14</v>
      </c>
      <c r="H44" s="23">
        <v>1.0</v>
      </c>
      <c r="I44" s="24" t="s">
        <v>92</v>
      </c>
      <c r="J44" s="23">
        <v>64.0</v>
      </c>
      <c r="K44" s="23">
        <v>80.0</v>
      </c>
      <c r="L44" s="23">
        <v>2.0</v>
      </c>
      <c r="M44" s="23">
        <v>2.0</v>
      </c>
      <c r="N44" s="23" t="s">
        <v>93</v>
      </c>
      <c r="O44" s="25" t="str">
        <f>IFNA(VLOOKUP(N44,Opening_Names!$A$2:$B$501,2,FALSE),"")</f>
        <v>King's Pawn Game</v>
      </c>
    </row>
    <row r="45">
      <c r="A45" s="13"/>
      <c r="B45" s="26"/>
      <c r="C45" s="15">
        <v>44873.0</v>
      </c>
      <c r="D45" s="16" t="s">
        <v>17</v>
      </c>
      <c r="E45" s="16" t="s">
        <v>38</v>
      </c>
      <c r="F45" s="17">
        <v>0.5</v>
      </c>
      <c r="G45" s="17" t="s">
        <v>14</v>
      </c>
      <c r="H45" s="17">
        <v>0.5</v>
      </c>
      <c r="I45" s="18" t="s">
        <v>94</v>
      </c>
      <c r="J45" s="17">
        <v>67.0</v>
      </c>
      <c r="K45" s="17">
        <v>70.0</v>
      </c>
      <c r="L45" s="17">
        <v>5.0</v>
      </c>
      <c r="M45" s="17">
        <v>7.0</v>
      </c>
      <c r="N45" s="17" t="s">
        <v>95</v>
      </c>
      <c r="O45" s="19" t="str">
        <f>IFNA(VLOOKUP(N45,Opening_Names!$A$2:$B$501,2,FALSE),"")</f>
        <v>French Defense, Irregular Responses</v>
      </c>
    </row>
    <row r="46">
      <c r="A46" s="13"/>
      <c r="B46" s="20"/>
      <c r="C46" s="21">
        <v>44873.0</v>
      </c>
      <c r="D46" s="22" t="s">
        <v>37</v>
      </c>
      <c r="E46" s="22" t="s">
        <v>13</v>
      </c>
      <c r="F46" s="23">
        <v>0.0</v>
      </c>
      <c r="G46" s="23" t="s">
        <v>14</v>
      </c>
      <c r="H46" s="23">
        <v>1.0</v>
      </c>
      <c r="I46" s="24" t="s">
        <v>96</v>
      </c>
      <c r="J46" s="23">
        <v>85.0</v>
      </c>
      <c r="K46" s="23">
        <v>90.0</v>
      </c>
      <c r="L46" s="23">
        <v>1.0</v>
      </c>
      <c r="M46" s="23">
        <v>1.0</v>
      </c>
      <c r="N46" s="23" t="s">
        <v>16</v>
      </c>
      <c r="O46" s="25" t="str">
        <f>IFNA(VLOOKUP(N46,Opening_Names!$A$2:$B$501,2,FALSE),"")</f>
        <v>Scandinavian Defense (Center-Counter Defense)</v>
      </c>
    </row>
    <row r="47">
      <c r="A47" s="13"/>
      <c r="B47" s="26"/>
      <c r="C47" s="15">
        <v>44873.0</v>
      </c>
      <c r="D47" s="16" t="s">
        <v>41</v>
      </c>
      <c r="E47" s="16" t="s">
        <v>22</v>
      </c>
      <c r="F47" s="17">
        <v>0.0</v>
      </c>
      <c r="G47" s="17" t="s">
        <v>14</v>
      </c>
      <c r="H47" s="17">
        <v>1.0</v>
      </c>
      <c r="I47" s="35" t="s">
        <v>97</v>
      </c>
      <c r="J47" s="17">
        <v>53.0</v>
      </c>
      <c r="K47" s="17">
        <v>56.0</v>
      </c>
      <c r="L47" s="17">
        <v>11.0</v>
      </c>
      <c r="M47" s="17">
        <v>9.0</v>
      </c>
      <c r="N47" s="17" t="s">
        <v>71</v>
      </c>
      <c r="O47" s="19" t="str">
        <f>IFNA(VLOOKUP(N47,Opening_Names!$A$2:$B$501,2,FALSE),"")</f>
        <v>Queen's Pawn Game, 2. Nf3</v>
      </c>
    </row>
    <row r="48">
      <c r="A48" s="13"/>
      <c r="B48" s="20"/>
      <c r="C48" s="21">
        <v>44875.0</v>
      </c>
      <c r="D48" s="22" t="s">
        <v>29</v>
      </c>
      <c r="E48" s="22" t="s">
        <v>34</v>
      </c>
      <c r="F48" s="23">
        <v>1.0</v>
      </c>
      <c r="G48" s="23" t="s">
        <v>14</v>
      </c>
      <c r="H48" s="23">
        <v>0.0</v>
      </c>
      <c r="I48" s="24" t="s">
        <v>98</v>
      </c>
      <c r="J48" s="23">
        <v>91.0</v>
      </c>
      <c r="K48" s="23">
        <v>81.0</v>
      </c>
      <c r="L48" s="23">
        <v>0.0</v>
      </c>
      <c r="M48" s="23">
        <v>2.0</v>
      </c>
      <c r="N48" s="23" t="s">
        <v>99</v>
      </c>
      <c r="O48" s="25" t="str">
        <f>IFNA(VLOOKUP(N48,Opening_Names!$A$2:$B$501,2,FALSE),"")</f>
        <v>Sicilian, Najdorf</v>
      </c>
    </row>
    <row r="49">
      <c r="A49" s="13"/>
      <c r="B49" s="26"/>
      <c r="C49" s="15">
        <v>44873.0</v>
      </c>
      <c r="D49" s="16" t="s">
        <v>25</v>
      </c>
      <c r="E49" s="16" t="s">
        <v>45</v>
      </c>
      <c r="F49" s="17">
        <v>0.0</v>
      </c>
      <c r="G49" s="17" t="s">
        <v>14</v>
      </c>
      <c r="H49" s="17">
        <v>1.0</v>
      </c>
      <c r="I49" s="18" t="s">
        <v>100</v>
      </c>
      <c r="J49" s="17">
        <v>72.0</v>
      </c>
      <c r="K49" s="17">
        <v>83.0</v>
      </c>
      <c r="L49" s="17">
        <v>3.0</v>
      </c>
      <c r="M49" s="17">
        <v>2.0</v>
      </c>
      <c r="N49" s="17" t="s">
        <v>101</v>
      </c>
      <c r="O49" s="19" t="str">
        <f>IFNA(VLOOKUP(N49,Opening_Names!$A$2:$B$501,2,FALSE),"")</f>
        <v>Caro-Kann defense</v>
      </c>
    </row>
    <row r="50">
      <c r="A50" s="13"/>
      <c r="B50" s="20"/>
      <c r="C50" s="21">
        <v>44876.0</v>
      </c>
      <c r="D50" s="22" t="s">
        <v>46</v>
      </c>
      <c r="E50" s="22" t="s">
        <v>26</v>
      </c>
      <c r="F50" s="23">
        <v>0.5</v>
      </c>
      <c r="G50" s="23" t="s">
        <v>14</v>
      </c>
      <c r="H50" s="23">
        <v>0.5</v>
      </c>
      <c r="I50" s="24" t="s">
        <v>102</v>
      </c>
      <c r="J50" s="23">
        <v>75.4</v>
      </c>
      <c r="K50" s="23">
        <v>64.0</v>
      </c>
      <c r="L50" s="23">
        <v>1.0</v>
      </c>
      <c r="M50" s="23">
        <v>1.0</v>
      </c>
      <c r="N50" s="40"/>
      <c r="O50" s="25" t="str">
        <f>IFNA(VLOOKUP(N50,Opening_Names!$A$2:$B$501,2,FALSE),"")</f>
        <v/>
      </c>
    </row>
    <row r="51">
      <c r="A51" s="13"/>
      <c r="B51" s="26"/>
      <c r="C51" s="15">
        <v>44879.0</v>
      </c>
      <c r="D51" s="16" t="s">
        <v>30</v>
      </c>
      <c r="E51" s="16" t="s">
        <v>42</v>
      </c>
      <c r="F51" s="17">
        <v>0.5</v>
      </c>
      <c r="G51" s="17" t="s">
        <v>14</v>
      </c>
      <c r="H51" s="17">
        <v>0.5</v>
      </c>
      <c r="I51" s="18" t="s">
        <v>103</v>
      </c>
      <c r="J51" s="17">
        <v>67.4</v>
      </c>
      <c r="K51" s="17">
        <v>86.2</v>
      </c>
      <c r="L51" s="17">
        <v>1.0</v>
      </c>
      <c r="M51" s="17">
        <v>1.0</v>
      </c>
      <c r="N51" s="39"/>
      <c r="O51" s="19" t="str">
        <f>IFNA(VLOOKUP(N51,Opening_Names!$A$2:$B$501,2,FALSE),"")</f>
        <v/>
      </c>
    </row>
    <row r="52">
      <c r="B52" s="36"/>
      <c r="C52" s="29"/>
      <c r="D52" s="33"/>
      <c r="E52" s="33"/>
      <c r="F52" s="31"/>
      <c r="G52" s="32"/>
      <c r="H52" s="32"/>
      <c r="I52" s="33"/>
      <c r="J52" s="32"/>
      <c r="K52" s="32"/>
      <c r="L52" s="32"/>
      <c r="M52" s="32"/>
      <c r="N52" s="32"/>
      <c r="O52" s="34" t="str">
        <f>IFNA(VLOOKUP(N52,Opening_Names!$A$2:$B$501,2,FALSE),"")</f>
        <v/>
      </c>
    </row>
    <row r="53">
      <c r="A53" s="13"/>
      <c r="B53" s="14">
        <v>6.0</v>
      </c>
      <c r="C53" s="15">
        <v>44880.0</v>
      </c>
      <c r="D53" s="16" t="s">
        <v>18</v>
      </c>
      <c r="E53" s="16" t="s">
        <v>13</v>
      </c>
      <c r="F53" s="17">
        <v>0.5</v>
      </c>
      <c r="G53" s="17" t="s">
        <v>14</v>
      </c>
      <c r="H53" s="17">
        <v>0.5</v>
      </c>
      <c r="I53" s="18" t="s">
        <v>104</v>
      </c>
      <c r="J53" s="17">
        <v>84.0</v>
      </c>
      <c r="K53" s="17">
        <v>85.0</v>
      </c>
      <c r="L53" s="17">
        <v>1.0</v>
      </c>
      <c r="M53" s="17">
        <v>1.0</v>
      </c>
      <c r="N53" s="17" t="s">
        <v>105</v>
      </c>
      <c r="O53" s="19" t="str">
        <f>IFNA(VLOOKUP(N53,Opening_Names!$A$2:$B$501,2,FALSE),"")</f>
        <v>Closed Game, Irregular Responses</v>
      </c>
    </row>
    <row r="54">
      <c r="A54" s="13"/>
      <c r="B54" s="20"/>
      <c r="C54" s="21">
        <v>44880.0</v>
      </c>
      <c r="D54" s="22" t="s">
        <v>21</v>
      </c>
      <c r="E54" s="22" t="s">
        <v>17</v>
      </c>
      <c r="F54" s="23">
        <v>1.0</v>
      </c>
      <c r="G54" s="23" t="s">
        <v>14</v>
      </c>
      <c r="H54" s="23">
        <v>0.0</v>
      </c>
      <c r="I54" s="24" t="s">
        <v>106</v>
      </c>
      <c r="J54" s="23">
        <v>87.0</v>
      </c>
      <c r="K54" s="23">
        <v>76.0</v>
      </c>
      <c r="L54" s="23">
        <v>0.0</v>
      </c>
      <c r="M54" s="23">
        <v>2.0</v>
      </c>
      <c r="N54" s="23" t="s">
        <v>95</v>
      </c>
      <c r="O54" s="25" t="str">
        <f>IFNA(VLOOKUP(N54,Opening_Names!$A$2:$B$501,2,FALSE),"")</f>
        <v>French Defense, Irregular Responses</v>
      </c>
    </row>
    <row r="55">
      <c r="A55" s="13"/>
      <c r="B55" s="26"/>
      <c r="C55" s="15">
        <v>44882.0</v>
      </c>
      <c r="D55" s="16" t="s">
        <v>38</v>
      </c>
      <c r="E55" s="16" t="s">
        <v>29</v>
      </c>
      <c r="F55" s="17">
        <v>0.5</v>
      </c>
      <c r="G55" s="17" t="s">
        <v>14</v>
      </c>
      <c r="H55" s="17">
        <v>0.5</v>
      </c>
      <c r="I55" s="18" t="s">
        <v>107</v>
      </c>
      <c r="J55" s="17">
        <v>78.0</v>
      </c>
      <c r="K55" s="17">
        <v>76.0</v>
      </c>
      <c r="L55" s="17">
        <v>4.0</v>
      </c>
      <c r="M55" s="17">
        <v>4.0</v>
      </c>
      <c r="N55" s="17" t="s">
        <v>108</v>
      </c>
      <c r="O55" s="19" t="str">
        <f>IFNA(VLOOKUP(N55,Opening_Names!$A$2:$B$501,2,FALSE),"")</f>
        <v>Sicilian, Sveshnikov (Lasker-Pelikan) variation</v>
      </c>
    </row>
    <row r="56">
      <c r="A56" s="13"/>
      <c r="B56" s="20"/>
      <c r="C56" s="21">
        <v>44882.0</v>
      </c>
      <c r="D56" s="22" t="s">
        <v>22</v>
      </c>
      <c r="E56" s="22" t="s">
        <v>33</v>
      </c>
      <c r="F56" s="23">
        <v>0.0</v>
      </c>
      <c r="G56" s="23" t="s">
        <v>14</v>
      </c>
      <c r="H56" s="23">
        <v>1.0</v>
      </c>
      <c r="I56" s="24" t="s">
        <v>109</v>
      </c>
      <c r="J56" s="23">
        <v>84.0</v>
      </c>
      <c r="K56" s="23">
        <v>98.0</v>
      </c>
      <c r="L56" s="23">
        <v>2.0</v>
      </c>
      <c r="M56" s="23">
        <v>0.0</v>
      </c>
      <c r="N56" s="23" t="s">
        <v>24</v>
      </c>
      <c r="O56" s="25" t="str">
        <f>IFNA(VLOOKUP(N56,Opening_Names!$A$2:$B$501,2,FALSE),"")</f>
        <v>Caro-Kann defense</v>
      </c>
    </row>
    <row r="57">
      <c r="A57" s="13"/>
      <c r="B57" s="26"/>
      <c r="C57" s="15">
        <v>44880.0</v>
      </c>
      <c r="D57" s="16" t="s">
        <v>45</v>
      </c>
      <c r="E57" s="16" t="s">
        <v>12</v>
      </c>
      <c r="F57" s="17">
        <v>0.0</v>
      </c>
      <c r="G57" s="17" t="s">
        <v>14</v>
      </c>
      <c r="H57" s="17">
        <v>1.0</v>
      </c>
      <c r="I57" s="18" t="s">
        <v>110</v>
      </c>
      <c r="J57" s="17">
        <v>48.0</v>
      </c>
      <c r="K57" s="17">
        <v>67.0</v>
      </c>
      <c r="L57" s="17">
        <v>4.0</v>
      </c>
      <c r="M57" s="17">
        <v>4.0</v>
      </c>
      <c r="N57" s="17" t="s">
        <v>50</v>
      </c>
      <c r="O57" s="19" t="str">
        <f>IFNA(VLOOKUP(N57,Opening_Names!$A$2:$B$501,2,FALSE),"")</f>
        <v>King's Pawn Opening, Irregular Defenses</v>
      </c>
    </row>
    <row r="58">
      <c r="A58" s="13"/>
      <c r="B58" s="20"/>
      <c r="C58" s="21">
        <v>44882.0</v>
      </c>
      <c r="D58" s="22" t="s">
        <v>26</v>
      </c>
      <c r="E58" s="22" t="s">
        <v>37</v>
      </c>
      <c r="F58" s="23">
        <v>0.0</v>
      </c>
      <c r="G58" s="23" t="s">
        <v>14</v>
      </c>
      <c r="H58" s="23">
        <v>1.0</v>
      </c>
      <c r="I58" s="24" t="s">
        <v>111</v>
      </c>
      <c r="J58" s="23">
        <v>64.0</v>
      </c>
      <c r="K58" s="23">
        <v>76.8</v>
      </c>
      <c r="L58" s="23">
        <v>1.0</v>
      </c>
      <c r="M58" s="23">
        <v>0.0</v>
      </c>
      <c r="N58" s="40"/>
      <c r="O58" s="25" t="str">
        <f>IFNA(VLOOKUP(N58,Opening_Names!$A$2:$B$501,2,FALSE),"")</f>
        <v/>
      </c>
    </row>
    <row r="59">
      <c r="A59" s="13"/>
      <c r="B59" s="26"/>
      <c r="C59" s="15">
        <v>44880.0</v>
      </c>
      <c r="D59" s="16" t="s">
        <v>25</v>
      </c>
      <c r="E59" s="16" t="s">
        <v>41</v>
      </c>
      <c r="F59" s="17">
        <v>0.0</v>
      </c>
      <c r="G59" s="17" t="s">
        <v>14</v>
      </c>
      <c r="H59" s="17">
        <v>1.0</v>
      </c>
      <c r="I59" s="18" t="s">
        <v>112</v>
      </c>
      <c r="J59" s="17">
        <v>78.0</v>
      </c>
      <c r="K59" s="17">
        <v>84.0</v>
      </c>
      <c r="L59" s="17">
        <v>3.0</v>
      </c>
      <c r="M59" s="17">
        <v>1.0</v>
      </c>
      <c r="N59" s="17" t="s">
        <v>113</v>
      </c>
      <c r="O59" s="19" t="str">
        <f>IFNA(VLOOKUP(N59,Opening_Names!$A$2:$B$501,2,FALSE),"")</f>
        <v>King's Gambit</v>
      </c>
    </row>
    <row r="60">
      <c r="A60" s="13"/>
      <c r="B60" s="20"/>
      <c r="C60" s="21">
        <v>44880.0</v>
      </c>
      <c r="D60" s="22" t="s">
        <v>42</v>
      </c>
      <c r="E60" s="22" t="s">
        <v>46</v>
      </c>
      <c r="F60" s="23">
        <v>1.0</v>
      </c>
      <c r="G60" s="23" t="s">
        <v>14</v>
      </c>
      <c r="H60" s="23">
        <v>0.0</v>
      </c>
      <c r="I60" s="24" t="s">
        <v>114</v>
      </c>
      <c r="J60" s="23">
        <v>95.0</v>
      </c>
      <c r="K60" s="23">
        <v>81.0</v>
      </c>
      <c r="L60" s="23">
        <v>0.0</v>
      </c>
      <c r="M60" s="23">
        <v>1.0</v>
      </c>
      <c r="N60" s="23" t="s">
        <v>115</v>
      </c>
      <c r="O60" s="25" t="str">
        <f>IFNA(VLOOKUP(N60,Opening_Names!$A$2:$B$501,2,FALSE),"")</f>
        <v>English Opening, Sicilian Reversed</v>
      </c>
    </row>
    <row r="61">
      <c r="A61" s="13"/>
      <c r="B61" s="26"/>
      <c r="C61" s="15">
        <v>44882.0</v>
      </c>
      <c r="D61" s="16" t="s">
        <v>34</v>
      </c>
      <c r="E61" s="16" t="s">
        <v>30</v>
      </c>
      <c r="F61" s="17">
        <v>1.0</v>
      </c>
      <c r="G61" s="17" t="s">
        <v>14</v>
      </c>
      <c r="H61" s="17">
        <v>0.0</v>
      </c>
      <c r="I61" s="18" t="s">
        <v>116</v>
      </c>
      <c r="J61" s="17">
        <v>95.0</v>
      </c>
      <c r="K61" s="17">
        <v>80.0</v>
      </c>
      <c r="L61" s="17">
        <v>0.0</v>
      </c>
      <c r="M61" s="17">
        <v>2.0</v>
      </c>
      <c r="N61" s="17" t="s">
        <v>117</v>
      </c>
      <c r="O61" s="19" t="str">
        <f>IFNA(VLOOKUP(N61,Opening_Names!$A$2:$B$501,2,FALSE),"")</f>
        <v>Vienna Game, Falkbeer Variation</v>
      </c>
    </row>
    <row r="62">
      <c r="B62" s="36"/>
      <c r="C62" s="29"/>
      <c r="D62" s="33"/>
      <c r="E62" s="33"/>
      <c r="F62" s="31"/>
      <c r="G62" s="32"/>
      <c r="H62" s="32"/>
      <c r="I62" s="33"/>
      <c r="J62" s="32"/>
      <c r="K62" s="32"/>
      <c r="L62" s="32"/>
      <c r="M62" s="32"/>
      <c r="N62" s="32"/>
      <c r="O62" s="34" t="str">
        <f>IFNA(VLOOKUP(N62,Opening_Names!$A$2:$B$501,2,FALSE),"")</f>
        <v/>
      </c>
    </row>
    <row r="63">
      <c r="C63" s="41"/>
      <c r="F63" s="42"/>
      <c r="G63" s="43"/>
      <c r="H63" s="43"/>
    </row>
    <row r="64">
      <c r="C64" s="41"/>
      <c r="F64" s="42"/>
      <c r="G64" s="43"/>
      <c r="H64" s="43"/>
    </row>
    <row r="65">
      <c r="C65" s="41"/>
      <c r="F65" s="42"/>
      <c r="G65" s="43"/>
      <c r="H65" s="43"/>
    </row>
    <row r="66">
      <c r="C66" s="41"/>
      <c r="F66" s="42"/>
      <c r="G66" s="43"/>
      <c r="H66" s="43"/>
    </row>
    <row r="67">
      <c r="C67" s="41"/>
      <c r="F67" s="42"/>
      <c r="G67" s="43"/>
      <c r="H67" s="43"/>
    </row>
    <row r="68">
      <c r="C68" s="41"/>
      <c r="F68" s="42"/>
      <c r="G68" s="43"/>
      <c r="H68" s="43"/>
    </row>
    <row r="69">
      <c r="C69" s="41"/>
      <c r="F69" s="42"/>
      <c r="G69" s="43"/>
      <c r="H69" s="43"/>
    </row>
    <row r="70">
      <c r="C70" s="41"/>
      <c r="F70" s="42"/>
      <c r="G70" s="43"/>
      <c r="H70" s="43"/>
    </row>
    <row r="71">
      <c r="C71" s="41"/>
      <c r="F71" s="42"/>
      <c r="G71" s="43"/>
      <c r="H71" s="43"/>
    </row>
    <row r="72">
      <c r="C72" s="41"/>
      <c r="F72" s="42"/>
      <c r="G72" s="43"/>
      <c r="H72" s="43"/>
    </row>
    <row r="73">
      <c r="C73" s="41"/>
      <c r="F73" s="42"/>
      <c r="G73" s="43"/>
      <c r="H73" s="43"/>
    </row>
    <row r="74">
      <c r="C74" s="41"/>
      <c r="F74" s="42"/>
      <c r="G74" s="43"/>
      <c r="H74" s="43"/>
    </row>
    <row r="75">
      <c r="C75" s="41"/>
      <c r="F75" s="42"/>
      <c r="G75" s="43"/>
      <c r="H75" s="43"/>
    </row>
    <row r="76">
      <c r="C76" s="41"/>
      <c r="F76" s="42"/>
      <c r="G76" s="43"/>
      <c r="H76" s="43"/>
    </row>
    <row r="77">
      <c r="C77" s="41"/>
      <c r="F77" s="42"/>
      <c r="G77" s="43"/>
      <c r="H77" s="43"/>
    </row>
    <row r="78">
      <c r="C78" s="41"/>
      <c r="F78" s="42"/>
      <c r="G78" s="43"/>
      <c r="H78" s="43"/>
    </row>
    <row r="79">
      <c r="C79" s="41"/>
      <c r="F79" s="42"/>
      <c r="G79" s="43"/>
      <c r="H79" s="43"/>
    </row>
    <row r="80">
      <c r="C80" s="41"/>
      <c r="F80" s="42"/>
      <c r="G80" s="43"/>
      <c r="H80" s="43"/>
    </row>
    <row r="81">
      <c r="C81" s="41"/>
      <c r="F81" s="42"/>
      <c r="G81" s="43"/>
      <c r="H81" s="43"/>
    </row>
    <row r="82">
      <c r="C82" s="41"/>
      <c r="F82" s="42"/>
      <c r="G82" s="43"/>
      <c r="H82" s="43"/>
    </row>
    <row r="83">
      <c r="C83" s="41"/>
      <c r="F83" s="42"/>
      <c r="G83" s="43"/>
      <c r="H83" s="43"/>
    </row>
    <row r="84">
      <c r="C84" s="41"/>
      <c r="F84" s="42"/>
      <c r="G84" s="43"/>
      <c r="H84" s="43"/>
    </row>
    <row r="85">
      <c r="C85" s="41"/>
      <c r="F85" s="42"/>
      <c r="G85" s="43"/>
      <c r="H85" s="43"/>
    </row>
    <row r="86">
      <c r="C86" s="41"/>
      <c r="F86" s="42"/>
      <c r="G86" s="43"/>
      <c r="H86" s="43"/>
    </row>
    <row r="87">
      <c r="C87" s="41"/>
      <c r="F87" s="42"/>
      <c r="G87" s="43"/>
      <c r="H87" s="43"/>
    </row>
    <row r="88">
      <c r="C88" s="41"/>
      <c r="F88" s="42"/>
      <c r="G88" s="43"/>
      <c r="H88" s="43"/>
    </row>
    <row r="89">
      <c r="C89" s="41"/>
      <c r="F89" s="42"/>
      <c r="G89" s="43"/>
      <c r="H89" s="43"/>
    </row>
    <row r="90">
      <c r="C90" s="41"/>
      <c r="F90" s="42"/>
      <c r="G90" s="43"/>
      <c r="H90" s="43"/>
    </row>
    <row r="91">
      <c r="C91" s="41"/>
      <c r="F91" s="42"/>
      <c r="G91" s="43"/>
      <c r="H91" s="43"/>
    </row>
    <row r="92">
      <c r="C92" s="41"/>
      <c r="F92" s="42"/>
      <c r="G92" s="43"/>
      <c r="H92" s="43"/>
    </row>
    <row r="93">
      <c r="C93" s="41"/>
      <c r="F93" s="42"/>
      <c r="G93" s="43"/>
      <c r="H93" s="43"/>
    </row>
    <row r="94">
      <c r="C94" s="41"/>
      <c r="F94" s="42"/>
      <c r="G94" s="43"/>
      <c r="H94" s="43"/>
    </row>
    <row r="95">
      <c r="C95" s="41"/>
      <c r="F95" s="42"/>
      <c r="G95" s="43"/>
      <c r="H95" s="43"/>
    </row>
    <row r="96">
      <c r="C96" s="41"/>
      <c r="F96" s="42"/>
      <c r="G96" s="43"/>
      <c r="H96" s="43"/>
    </row>
    <row r="97">
      <c r="C97" s="41"/>
      <c r="F97" s="42"/>
      <c r="G97" s="43"/>
      <c r="H97" s="43"/>
    </row>
    <row r="98">
      <c r="C98" s="41"/>
      <c r="F98" s="42"/>
      <c r="G98" s="43"/>
      <c r="H98" s="43"/>
    </row>
    <row r="99">
      <c r="C99" s="41"/>
      <c r="F99" s="42"/>
      <c r="G99" s="43"/>
      <c r="H99" s="43"/>
    </row>
    <row r="100">
      <c r="C100" s="41"/>
      <c r="F100" s="42"/>
      <c r="G100" s="43"/>
      <c r="H100" s="43"/>
    </row>
    <row r="101">
      <c r="C101" s="41"/>
      <c r="F101" s="42"/>
      <c r="G101" s="43"/>
      <c r="H101" s="43"/>
    </row>
    <row r="102">
      <c r="C102" s="41"/>
      <c r="F102" s="42"/>
      <c r="G102" s="43"/>
      <c r="H102" s="43"/>
    </row>
    <row r="103">
      <c r="C103" s="41"/>
      <c r="F103" s="42"/>
      <c r="G103" s="43"/>
      <c r="H103" s="43"/>
    </row>
    <row r="104">
      <c r="C104" s="41"/>
      <c r="F104" s="42"/>
      <c r="G104" s="43"/>
      <c r="H104" s="43"/>
    </row>
    <row r="105">
      <c r="C105" s="41"/>
      <c r="F105" s="42"/>
      <c r="G105" s="43"/>
      <c r="H105" s="43"/>
    </row>
    <row r="106">
      <c r="C106" s="41"/>
      <c r="F106" s="42"/>
      <c r="G106" s="43"/>
      <c r="H106" s="43"/>
    </row>
    <row r="107">
      <c r="C107" s="41"/>
      <c r="F107" s="42"/>
      <c r="G107" s="43"/>
      <c r="H107" s="43"/>
    </row>
    <row r="108">
      <c r="C108" s="41"/>
      <c r="F108" s="42"/>
      <c r="G108" s="43"/>
      <c r="H108" s="43"/>
    </row>
    <row r="109">
      <c r="C109" s="41"/>
      <c r="F109" s="42"/>
      <c r="G109" s="43"/>
      <c r="H109" s="43"/>
    </row>
    <row r="110">
      <c r="C110" s="41"/>
      <c r="F110" s="42"/>
      <c r="G110" s="43"/>
      <c r="H110" s="43"/>
    </row>
    <row r="111">
      <c r="C111" s="41"/>
      <c r="F111" s="42"/>
      <c r="G111" s="43"/>
      <c r="H111" s="43"/>
    </row>
    <row r="112">
      <c r="C112" s="41"/>
      <c r="F112" s="42"/>
      <c r="G112" s="43"/>
      <c r="H112" s="43"/>
    </row>
    <row r="113">
      <c r="C113" s="41"/>
      <c r="F113" s="42"/>
      <c r="G113" s="43"/>
      <c r="H113" s="43"/>
    </row>
    <row r="114">
      <c r="C114" s="41"/>
      <c r="F114" s="42"/>
      <c r="G114" s="43"/>
      <c r="H114" s="43"/>
    </row>
    <row r="115">
      <c r="C115" s="41"/>
      <c r="F115" s="42"/>
      <c r="G115" s="43"/>
      <c r="H115" s="43"/>
    </row>
    <row r="116">
      <c r="C116" s="41"/>
      <c r="F116" s="42"/>
      <c r="G116" s="43"/>
      <c r="H116" s="43"/>
    </row>
    <row r="117">
      <c r="C117" s="41"/>
      <c r="F117" s="42"/>
      <c r="G117" s="43"/>
      <c r="H117" s="43"/>
    </row>
    <row r="118">
      <c r="C118" s="41"/>
      <c r="F118" s="42"/>
      <c r="G118" s="43"/>
      <c r="H118" s="43"/>
    </row>
    <row r="119">
      <c r="C119" s="41"/>
      <c r="F119" s="42"/>
      <c r="G119" s="43"/>
      <c r="H119" s="43"/>
    </row>
    <row r="120">
      <c r="C120" s="41"/>
      <c r="F120" s="42"/>
      <c r="G120" s="43"/>
      <c r="H120" s="43"/>
    </row>
    <row r="121">
      <c r="C121" s="41"/>
      <c r="F121" s="42"/>
      <c r="G121" s="43"/>
      <c r="H121" s="43"/>
    </row>
    <row r="122">
      <c r="C122" s="41"/>
      <c r="F122" s="42"/>
      <c r="G122" s="43"/>
      <c r="H122" s="43"/>
    </row>
    <row r="123">
      <c r="C123" s="41"/>
      <c r="F123" s="42"/>
      <c r="G123" s="43"/>
      <c r="H123" s="43"/>
    </row>
    <row r="124">
      <c r="C124" s="41"/>
      <c r="F124" s="42"/>
      <c r="G124" s="43"/>
      <c r="H124" s="43"/>
    </row>
    <row r="125">
      <c r="C125" s="41"/>
      <c r="F125" s="42"/>
      <c r="G125" s="43"/>
      <c r="H125" s="43"/>
    </row>
    <row r="126">
      <c r="C126" s="41"/>
      <c r="F126" s="42"/>
      <c r="G126" s="43"/>
      <c r="H126" s="43"/>
    </row>
    <row r="127">
      <c r="C127" s="41"/>
      <c r="F127" s="42"/>
      <c r="G127" s="43"/>
      <c r="H127" s="43"/>
    </row>
    <row r="128">
      <c r="C128" s="41"/>
      <c r="F128" s="42"/>
      <c r="G128" s="43"/>
      <c r="H128" s="43"/>
    </row>
    <row r="129">
      <c r="C129" s="41"/>
      <c r="F129" s="42"/>
      <c r="G129" s="43"/>
      <c r="H129" s="43"/>
    </row>
    <row r="130">
      <c r="C130" s="41"/>
      <c r="F130" s="42"/>
      <c r="G130" s="43"/>
      <c r="H130" s="43"/>
    </row>
    <row r="131">
      <c r="C131" s="41"/>
      <c r="F131" s="42"/>
      <c r="G131" s="43"/>
      <c r="H131" s="43"/>
    </row>
    <row r="132">
      <c r="C132" s="41"/>
      <c r="F132" s="42"/>
      <c r="G132" s="43"/>
      <c r="H132" s="43"/>
    </row>
    <row r="133">
      <c r="C133" s="41"/>
      <c r="F133" s="42"/>
      <c r="G133" s="43"/>
      <c r="H133" s="43"/>
    </row>
    <row r="134">
      <c r="C134" s="41"/>
      <c r="F134" s="42"/>
      <c r="G134" s="43"/>
      <c r="H134" s="43"/>
    </row>
    <row r="135">
      <c r="C135" s="41"/>
      <c r="F135" s="42"/>
      <c r="G135" s="43"/>
      <c r="H135" s="43"/>
    </row>
    <row r="136">
      <c r="C136" s="41"/>
      <c r="F136" s="42"/>
      <c r="G136" s="43"/>
      <c r="H136" s="43"/>
    </row>
    <row r="137">
      <c r="C137" s="41"/>
      <c r="F137" s="42"/>
      <c r="G137" s="43"/>
      <c r="H137" s="43"/>
    </row>
    <row r="138">
      <c r="C138" s="41"/>
      <c r="F138" s="42"/>
      <c r="G138" s="43"/>
      <c r="H138" s="43"/>
    </row>
    <row r="139">
      <c r="C139" s="41"/>
      <c r="F139" s="42"/>
      <c r="G139" s="43"/>
      <c r="H139" s="43"/>
    </row>
    <row r="140">
      <c r="C140" s="41"/>
      <c r="F140" s="42"/>
      <c r="G140" s="43"/>
      <c r="H140" s="43"/>
    </row>
    <row r="141">
      <c r="C141" s="41"/>
      <c r="F141" s="42"/>
      <c r="G141" s="43"/>
      <c r="H141" s="43"/>
    </row>
    <row r="142">
      <c r="C142" s="41"/>
      <c r="F142" s="42"/>
      <c r="G142" s="43"/>
      <c r="H142" s="43"/>
    </row>
    <row r="143">
      <c r="C143" s="41"/>
      <c r="F143" s="42"/>
      <c r="G143" s="43"/>
      <c r="H143" s="43"/>
    </row>
    <row r="144">
      <c r="C144" s="41"/>
      <c r="F144" s="42"/>
      <c r="G144" s="43"/>
      <c r="H144" s="43"/>
    </row>
    <row r="145">
      <c r="C145" s="41"/>
      <c r="F145" s="42"/>
      <c r="G145" s="43"/>
      <c r="H145" s="43"/>
    </row>
    <row r="146">
      <c r="C146" s="41"/>
      <c r="F146" s="42"/>
      <c r="G146" s="43"/>
      <c r="H146" s="43"/>
    </row>
    <row r="147">
      <c r="C147" s="41"/>
      <c r="F147" s="42"/>
      <c r="G147" s="43"/>
      <c r="H147" s="43"/>
    </row>
    <row r="148">
      <c r="C148" s="41"/>
      <c r="F148" s="42"/>
      <c r="G148" s="43"/>
      <c r="H148" s="43"/>
    </row>
    <row r="149">
      <c r="C149" s="41"/>
      <c r="F149" s="42"/>
      <c r="G149" s="43"/>
      <c r="H149" s="43"/>
    </row>
    <row r="150">
      <c r="C150" s="41"/>
      <c r="F150" s="42"/>
      <c r="G150" s="43"/>
      <c r="H150" s="43"/>
    </row>
    <row r="151">
      <c r="C151" s="41"/>
      <c r="F151" s="42"/>
      <c r="G151" s="43"/>
      <c r="H151" s="43"/>
    </row>
    <row r="152">
      <c r="C152" s="41"/>
      <c r="F152" s="42"/>
      <c r="G152" s="43"/>
      <c r="H152" s="43"/>
    </row>
    <row r="153">
      <c r="C153" s="41"/>
      <c r="F153" s="42"/>
      <c r="G153" s="43"/>
      <c r="H153" s="43"/>
    </row>
    <row r="154">
      <c r="C154" s="41"/>
      <c r="F154" s="42"/>
      <c r="G154" s="43"/>
      <c r="H154" s="43"/>
    </row>
    <row r="155">
      <c r="C155" s="41"/>
      <c r="F155" s="42"/>
      <c r="G155" s="43"/>
      <c r="H155" s="43"/>
    </row>
    <row r="156">
      <c r="C156" s="41"/>
      <c r="F156" s="42"/>
      <c r="G156" s="43"/>
      <c r="H156" s="43"/>
    </row>
    <row r="157">
      <c r="C157" s="41"/>
      <c r="F157" s="42"/>
      <c r="G157" s="43"/>
      <c r="H157" s="43"/>
    </row>
    <row r="158">
      <c r="C158" s="41"/>
      <c r="F158" s="42"/>
      <c r="G158" s="43"/>
      <c r="H158" s="43"/>
    </row>
    <row r="159">
      <c r="C159" s="41"/>
      <c r="F159" s="42"/>
      <c r="G159" s="43"/>
      <c r="H159" s="43"/>
    </row>
    <row r="160">
      <c r="C160" s="41"/>
      <c r="F160" s="42"/>
      <c r="G160" s="43"/>
      <c r="H160" s="43"/>
    </row>
    <row r="161">
      <c r="C161" s="41"/>
      <c r="F161" s="42"/>
      <c r="G161" s="43"/>
      <c r="H161" s="43"/>
    </row>
    <row r="162">
      <c r="C162" s="41"/>
      <c r="F162" s="42"/>
      <c r="G162" s="43"/>
      <c r="H162" s="43"/>
    </row>
    <row r="163">
      <c r="C163" s="41"/>
      <c r="F163" s="42"/>
      <c r="G163" s="43"/>
      <c r="H163" s="43"/>
    </row>
    <row r="164">
      <c r="C164" s="41"/>
      <c r="F164" s="42"/>
      <c r="G164" s="43"/>
      <c r="H164" s="43"/>
    </row>
    <row r="165">
      <c r="C165" s="41"/>
      <c r="F165" s="42"/>
      <c r="G165" s="43"/>
      <c r="H165" s="43"/>
    </row>
    <row r="166">
      <c r="C166" s="41"/>
      <c r="F166" s="42"/>
      <c r="G166" s="43"/>
      <c r="H166" s="43"/>
    </row>
    <row r="167">
      <c r="C167" s="41"/>
      <c r="F167" s="42"/>
      <c r="G167" s="43"/>
      <c r="H167" s="43"/>
    </row>
    <row r="168">
      <c r="C168" s="41"/>
      <c r="F168" s="42"/>
      <c r="G168" s="43"/>
      <c r="H168" s="43"/>
    </row>
    <row r="169">
      <c r="C169" s="41"/>
      <c r="F169" s="42"/>
      <c r="G169" s="43"/>
      <c r="H169" s="43"/>
    </row>
    <row r="170">
      <c r="C170" s="41"/>
      <c r="F170" s="42"/>
      <c r="G170" s="43"/>
      <c r="H170" s="43"/>
    </row>
    <row r="171">
      <c r="C171" s="41"/>
      <c r="F171" s="42"/>
      <c r="G171" s="43"/>
      <c r="H171" s="43"/>
    </row>
    <row r="172">
      <c r="C172" s="41"/>
      <c r="F172" s="42"/>
      <c r="G172" s="43"/>
      <c r="H172" s="43"/>
    </row>
    <row r="173">
      <c r="C173" s="41"/>
      <c r="F173" s="42"/>
      <c r="G173" s="43"/>
      <c r="H173" s="43"/>
    </row>
    <row r="174">
      <c r="C174" s="41"/>
      <c r="F174" s="42"/>
      <c r="G174" s="43"/>
      <c r="H174" s="43"/>
    </row>
    <row r="175">
      <c r="C175" s="41"/>
      <c r="F175" s="42"/>
      <c r="G175" s="43"/>
      <c r="H175" s="43"/>
    </row>
    <row r="176">
      <c r="C176" s="41"/>
      <c r="F176" s="42"/>
      <c r="G176" s="43"/>
      <c r="H176" s="43"/>
    </row>
    <row r="177">
      <c r="C177" s="41"/>
      <c r="F177" s="42"/>
      <c r="G177" s="43"/>
      <c r="H177" s="43"/>
    </row>
    <row r="178">
      <c r="C178" s="41"/>
      <c r="F178" s="42"/>
      <c r="G178" s="43"/>
      <c r="H178" s="43"/>
    </row>
    <row r="179">
      <c r="C179" s="41"/>
      <c r="F179" s="42"/>
      <c r="G179" s="43"/>
      <c r="H179" s="43"/>
    </row>
    <row r="180">
      <c r="C180" s="41"/>
      <c r="F180" s="42"/>
      <c r="G180" s="43"/>
      <c r="H180" s="43"/>
    </row>
    <row r="181">
      <c r="C181" s="41"/>
      <c r="F181" s="42"/>
      <c r="G181" s="43"/>
      <c r="H181" s="43"/>
    </row>
    <row r="182">
      <c r="C182" s="41"/>
      <c r="F182" s="42"/>
      <c r="G182" s="43"/>
      <c r="H182" s="43"/>
    </row>
    <row r="183">
      <c r="C183" s="41"/>
      <c r="F183" s="42"/>
      <c r="G183" s="43"/>
      <c r="H183" s="43"/>
    </row>
    <row r="184">
      <c r="C184" s="41"/>
      <c r="F184" s="42"/>
      <c r="G184" s="43"/>
      <c r="H184" s="43"/>
    </row>
    <row r="185">
      <c r="C185" s="41"/>
      <c r="F185" s="42"/>
      <c r="G185" s="43"/>
      <c r="H185" s="43"/>
    </row>
    <row r="186">
      <c r="C186" s="41"/>
      <c r="F186" s="42"/>
      <c r="G186" s="43"/>
      <c r="H186" s="43"/>
    </row>
    <row r="187">
      <c r="C187" s="41"/>
      <c r="F187" s="42"/>
      <c r="G187" s="43"/>
      <c r="H187" s="43"/>
    </row>
    <row r="188">
      <c r="C188" s="41"/>
      <c r="F188" s="42"/>
      <c r="G188" s="43"/>
      <c r="H188" s="43"/>
    </row>
    <row r="189">
      <c r="C189" s="41"/>
      <c r="F189" s="42"/>
      <c r="G189" s="43"/>
      <c r="H189" s="43"/>
    </row>
    <row r="190">
      <c r="C190" s="41"/>
      <c r="F190" s="42"/>
      <c r="G190" s="43"/>
      <c r="H190" s="43"/>
    </row>
    <row r="191">
      <c r="C191" s="41"/>
      <c r="F191" s="42"/>
      <c r="G191" s="43"/>
      <c r="H191" s="43"/>
    </row>
    <row r="192">
      <c r="C192" s="41"/>
      <c r="F192" s="42"/>
      <c r="G192" s="43"/>
      <c r="H192" s="43"/>
    </row>
    <row r="193">
      <c r="C193" s="41"/>
      <c r="F193" s="42"/>
      <c r="G193" s="43"/>
      <c r="H193" s="43"/>
    </row>
    <row r="194">
      <c r="C194" s="41"/>
      <c r="F194" s="42"/>
      <c r="G194" s="43"/>
      <c r="H194" s="43"/>
    </row>
    <row r="195">
      <c r="C195" s="41"/>
      <c r="F195" s="42"/>
      <c r="G195" s="43"/>
      <c r="H195" s="43"/>
    </row>
    <row r="196">
      <c r="C196" s="41"/>
      <c r="F196" s="42"/>
      <c r="G196" s="43"/>
      <c r="H196" s="43"/>
    </row>
    <row r="197">
      <c r="C197" s="41"/>
      <c r="F197" s="42"/>
      <c r="G197" s="43"/>
      <c r="H197" s="43"/>
    </row>
    <row r="198">
      <c r="C198" s="41"/>
      <c r="F198" s="42"/>
      <c r="G198" s="43"/>
      <c r="H198" s="43"/>
    </row>
    <row r="199">
      <c r="C199" s="41"/>
      <c r="F199" s="42"/>
      <c r="G199" s="43"/>
      <c r="H199" s="43"/>
    </row>
    <row r="200">
      <c r="C200" s="41"/>
      <c r="F200" s="42"/>
      <c r="G200" s="43"/>
      <c r="H200" s="43"/>
    </row>
    <row r="201">
      <c r="C201" s="41"/>
      <c r="F201" s="42"/>
      <c r="G201" s="43"/>
      <c r="H201" s="43"/>
    </row>
    <row r="202">
      <c r="C202" s="41"/>
      <c r="F202" s="42"/>
      <c r="G202" s="43"/>
      <c r="H202" s="43"/>
    </row>
    <row r="203">
      <c r="C203" s="41"/>
      <c r="F203" s="42"/>
      <c r="G203" s="43"/>
      <c r="H203" s="43"/>
    </row>
    <row r="204">
      <c r="C204" s="41"/>
      <c r="F204" s="42"/>
      <c r="G204" s="43"/>
      <c r="H204" s="43"/>
    </row>
    <row r="205">
      <c r="C205" s="41"/>
      <c r="F205" s="42"/>
      <c r="G205" s="43"/>
      <c r="H205" s="43"/>
    </row>
    <row r="206">
      <c r="C206" s="41"/>
      <c r="F206" s="42"/>
      <c r="G206" s="43"/>
      <c r="H206" s="43"/>
    </row>
    <row r="207">
      <c r="C207" s="41"/>
      <c r="F207" s="42"/>
      <c r="G207" s="43"/>
      <c r="H207" s="43"/>
    </row>
    <row r="208">
      <c r="C208" s="41"/>
      <c r="F208" s="42"/>
      <c r="G208" s="43"/>
      <c r="H208" s="43"/>
    </row>
    <row r="209">
      <c r="C209" s="41"/>
      <c r="F209" s="42"/>
      <c r="G209" s="43"/>
      <c r="H209" s="43"/>
    </row>
    <row r="210">
      <c r="C210" s="41"/>
      <c r="F210" s="42"/>
      <c r="G210" s="43"/>
      <c r="H210" s="43"/>
    </row>
    <row r="211">
      <c r="C211" s="41"/>
      <c r="F211" s="42"/>
      <c r="G211" s="43"/>
      <c r="H211" s="43"/>
    </row>
    <row r="212">
      <c r="C212" s="41"/>
      <c r="F212" s="42"/>
      <c r="G212" s="43"/>
      <c r="H212" s="43"/>
    </row>
    <row r="213">
      <c r="C213" s="41"/>
      <c r="F213" s="42"/>
      <c r="G213" s="43"/>
      <c r="H213" s="43"/>
    </row>
    <row r="214">
      <c r="C214" s="41"/>
      <c r="F214" s="42"/>
      <c r="G214" s="43"/>
      <c r="H214" s="43"/>
    </row>
    <row r="215">
      <c r="C215" s="41"/>
      <c r="F215" s="42"/>
      <c r="G215" s="43"/>
      <c r="H215" s="43"/>
    </row>
    <row r="216">
      <c r="C216" s="41"/>
      <c r="F216" s="42"/>
      <c r="G216" s="43"/>
      <c r="H216" s="43"/>
    </row>
    <row r="217">
      <c r="C217" s="41"/>
      <c r="F217" s="42"/>
      <c r="G217" s="43"/>
      <c r="H217" s="43"/>
    </row>
    <row r="218">
      <c r="C218" s="41"/>
      <c r="F218" s="42"/>
      <c r="G218" s="43"/>
      <c r="H218" s="43"/>
    </row>
    <row r="219">
      <c r="C219" s="41"/>
      <c r="F219" s="42"/>
      <c r="G219" s="43"/>
      <c r="H219" s="43"/>
    </row>
    <row r="220">
      <c r="C220" s="41"/>
      <c r="F220" s="42"/>
      <c r="G220" s="43"/>
      <c r="H220" s="43"/>
    </row>
    <row r="221">
      <c r="C221" s="41"/>
      <c r="F221" s="42"/>
      <c r="G221" s="43"/>
      <c r="H221" s="43"/>
    </row>
    <row r="222">
      <c r="C222" s="41"/>
      <c r="F222" s="42"/>
      <c r="G222" s="43"/>
      <c r="H222" s="43"/>
    </row>
    <row r="223">
      <c r="C223" s="41"/>
      <c r="F223" s="42"/>
      <c r="G223" s="43"/>
      <c r="H223" s="43"/>
    </row>
    <row r="224">
      <c r="C224" s="41"/>
      <c r="F224" s="42"/>
      <c r="G224" s="43"/>
      <c r="H224" s="43"/>
    </row>
    <row r="225">
      <c r="C225" s="41"/>
      <c r="F225" s="42"/>
      <c r="G225" s="43"/>
      <c r="H225" s="43"/>
    </row>
    <row r="226">
      <c r="C226" s="41"/>
      <c r="F226" s="42"/>
      <c r="G226" s="43"/>
      <c r="H226" s="43"/>
    </row>
    <row r="227">
      <c r="C227" s="41"/>
      <c r="F227" s="42"/>
      <c r="G227" s="43"/>
      <c r="H227" s="43"/>
    </row>
    <row r="228">
      <c r="C228" s="41"/>
      <c r="F228" s="42"/>
      <c r="G228" s="43"/>
      <c r="H228" s="43"/>
    </row>
    <row r="229">
      <c r="C229" s="41"/>
      <c r="F229" s="42"/>
      <c r="G229" s="43"/>
      <c r="H229" s="43"/>
    </row>
    <row r="230">
      <c r="C230" s="41"/>
      <c r="F230" s="42"/>
      <c r="G230" s="43"/>
      <c r="H230" s="43"/>
    </row>
    <row r="231">
      <c r="C231" s="41"/>
      <c r="F231" s="42"/>
      <c r="G231" s="43"/>
      <c r="H231" s="43"/>
    </row>
    <row r="232">
      <c r="C232" s="41"/>
      <c r="F232" s="42"/>
      <c r="G232" s="43"/>
      <c r="H232" s="43"/>
    </row>
    <row r="233">
      <c r="C233" s="41"/>
      <c r="F233" s="42"/>
      <c r="G233" s="43"/>
      <c r="H233" s="43"/>
    </row>
    <row r="234">
      <c r="C234" s="41"/>
      <c r="F234" s="42"/>
      <c r="G234" s="43"/>
      <c r="H234" s="43"/>
    </row>
    <row r="235">
      <c r="C235" s="41"/>
      <c r="F235" s="42"/>
      <c r="G235" s="43"/>
      <c r="H235" s="43"/>
    </row>
    <row r="236">
      <c r="C236" s="41"/>
      <c r="F236" s="42"/>
      <c r="G236" s="43"/>
      <c r="H236" s="43"/>
    </row>
    <row r="237">
      <c r="C237" s="41"/>
      <c r="F237" s="42"/>
      <c r="G237" s="43"/>
      <c r="H237" s="43"/>
    </row>
    <row r="238">
      <c r="C238" s="41"/>
      <c r="F238" s="42"/>
      <c r="G238" s="43"/>
      <c r="H238" s="43"/>
    </row>
    <row r="239">
      <c r="C239" s="41"/>
      <c r="F239" s="42"/>
      <c r="G239" s="43"/>
      <c r="H239" s="43"/>
    </row>
    <row r="240">
      <c r="C240" s="41"/>
      <c r="F240" s="42"/>
      <c r="G240" s="43"/>
      <c r="H240" s="43"/>
    </row>
    <row r="241">
      <c r="C241" s="41"/>
      <c r="F241" s="42"/>
      <c r="G241" s="43"/>
      <c r="H241" s="43"/>
    </row>
    <row r="242">
      <c r="C242" s="41"/>
      <c r="F242" s="42"/>
      <c r="G242" s="43"/>
      <c r="H242" s="43"/>
    </row>
    <row r="243">
      <c r="C243" s="41"/>
      <c r="F243" s="42"/>
      <c r="G243" s="43"/>
      <c r="H243" s="43"/>
    </row>
    <row r="244">
      <c r="C244" s="41"/>
      <c r="F244" s="42"/>
      <c r="G244" s="43"/>
      <c r="H244" s="43"/>
    </row>
    <row r="245">
      <c r="C245" s="41"/>
      <c r="F245" s="42"/>
      <c r="G245" s="43"/>
      <c r="H245" s="43"/>
    </row>
    <row r="246">
      <c r="C246" s="41"/>
      <c r="F246" s="42"/>
      <c r="G246" s="43"/>
      <c r="H246" s="43"/>
    </row>
    <row r="247">
      <c r="C247" s="41"/>
      <c r="F247" s="42"/>
      <c r="G247" s="43"/>
      <c r="H247" s="43"/>
    </row>
    <row r="248">
      <c r="C248" s="41"/>
      <c r="F248" s="42"/>
      <c r="G248" s="43"/>
      <c r="H248" s="43"/>
    </row>
    <row r="249">
      <c r="C249" s="41"/>
      <c r="F249" s="42"/>
      <c r="G249" s="43"/>
      <c r="H249" s="43"/>
    </row>
    <row r="250">
      <c r="C250" s="41"/>
      <c r="F250" s="42"/>
      <c r="G250" s="43"/>
      <c r="H250" s="43"/>
    </row>
    <row r="251">
      <c r="C251" s="41"/>
      <c r="F251" s="42"/>
      <c r="G251" s="43"/>
      <c r="H251" s="43"/>
    </row>
    <row r="252">
      <c r="C252" s="41"/>
      <c r="F252" s="42"/>
      <c r="G252" s="43"/>
      <c r="H252" s="43"/>
    </row>
    <row r="253">
      <c r="C253" s="41"/>
      <c r="F253" s="42"/>
      <c r="G253" s="43"/>
      <c r="H253" s="43"/>
    </row>
    <row r="254">
      <c r="C254" s="41"/>
      <c r="F254" s="42"/>
      <c r="G254" s="43"/>
      <c r="H254" s="43"/>
    </row>
    <row r="255">
      <c r="C255" s="41"/>
      <c r="F255" s="42"/>
      <c r="G255" s="43"/>
      <c r="H255" s="43"/>
    </row>
    <row r="256">
      <c r="C256" s="41"/>
      <c r="F256" s="42"/>
      <c r="G256" s="43"/>
      <c r="H256" s="43"/>
    </row>
    <row r="257">
      <c r="C257" s="41"/>
      <c r="F257" s="42"/>
      <c r="G257" s="43"/>
      <c r="H257" s="43"/>
    </row>
    <row r="258">
      <c r="C258" s="41"/>
      <c r="F258" s="42"/>
      <c r="G258" s="43"/>
      <c r="H258" s="43"/>
    </row>
    <row r="259">
      <c r="C259" s="41"/>
      <c r="F259" s="42"/>
      <c r="G259" s="43"/>
      <c r="H259" s="43"/>
    </row>
    <row r="260">
      <c r="C260" s="41"/>
      <c r="F260" s="42"/>
      <c r="G260" s="43"/>
      <c r="H260" s="43"/>
    </row>
    <row r="261">
      <c r="C261" s="41"/>
      <c r="F261" s="42"/>
      <c r="G261" s="43"/>
      <c r="H261" s="43"/>
    </row>
    <row r="262">
      <c r="C262" s="41"/>
      <c r="F262" s="42"/>
      <c r="G262" s="43"/>
      <c r="H262" s="43"/>
    </row>
    <row r="263">
      <c r="C263" s="41"/>
      <c r="F263" s="42"/>
      <c r="G263" s="43"/>
      <c r="H263" s="43"/>
    </row>
    <row r="264">
      <c r="C264" s="41"/>
      <c r="F264" s="42"/>
      <c r="G264" s="43"/>
      <c r="H264" s="43"/>
    </row>
    <row r="265">
      <c r="C265" s="41"/>
      <c r="F265" s="42"/>
      <c r="G265" s="43"/>
      <c r="H265" s="43"/>
    </row>
    <row r="266">
      <c r="C266" s="41"/>
      <c r="F266" s="42"/>
      <c r="G266" s="43"/>
      <c r="H266" s="43"/>
    </row>
    <row r="267">
      <c r="C267" s="41"/>
      <c r="F267" s="42"/>
      <c r="G267" s="43"/>
      <c r="H267" s="43"/>
    </row>
    <row r="268">
      <c r="C268" s="41"/>
      <c r="F268" s="42"/>
      <c r="G268" s="43"/>
      <c r="H268" s="43"/>
    </row>
    <row r="269">
      <c r="C269" s="41"/>
      <c r="F269" s="42"/>
      <c r="G269" s="43"/>
      <c r="H269" s="43"/>
    </row>
    <row r="270">
      <c r="C270" s="41"/>
      <c r="F270" s="42"/>
      <c r="G270" s="43"/>
      <c r="H270" s="43"/>
    </row>
    <row r="271">
      <c r="C271" s="41"/>
      <c r="F271" s="42"/>
      <c r="G271" s="43"/>
      <c r="H271" s="43"/>
    </row>
    <row r="272">
      <c r="C272" s="41"/>
      <c r="F272" s="42"/>
      <c r="G272" s="43"/>
      <c r="H272" s="43"/>
    </row>
    <row r="273">
      <c r="C273" s="41"/>
      <c r="F273" s="42"/>
      <c r="G273" s="43"/>
      <c r="H273" s="43"/>
    </row>
    <row r="274">
      <c r="C274" s="41"/>
      <c r="F274" s="42"/>
      <c r="G274" s="43"/>
      <c r="H274" s="43"/>
    </row>
    <row r="275">
      <c r="C275" s="41"/>
      <c r="F275" s="42"/>
      <c r="G275" s="43"/>
      <c r="H275" s="43"/>
    </row>
    <row r="276">
      <c r="C276" s="41"/>
      <c r="F276" s="42"/>
      <c r="G276" s="43"/>
      <c r="H276" s="43"/>
    </row>
    <row r="277">
      <c r="C277" s="41"/>
      <c r="F277" s="42"/>
      <c r="G277" s="43"/>
      <c r="H277" s="43"/>
    </row>
    <row r="278">
      <c r="C278" s="41"/>
      <c r="F278" s="42"/>
      <c r="G278" s="43"/>
      <c r="H278" s="43"/>
    </row>
    <row r="279">
      <c r="C279" s="41"/>
      <c r="F279" s="42"/>
      <c r="G279" s="43"/>
      <c r="H279" s="43"/>
    </row>
    <row r="280">
      <c r="C280" s="41"/>
      <c r="F280" s="42"/>
      <c r="G280" s="43"/>
      <c r="H280" s="43"/>
    </row>
    <row r="281">
      <c r="C281" s="41"/>
      <c r="F281" s="42"/>
      <c r="G281" s="43"/>
      <c r="H281" s="43"/>
    </row>
    <row r="282">
      <c r="C282" s="41"/>
      <c r="F282" s="42"/>
      <c r="G282" s="43"/>
      <c r="H282" s="43"/>
    </row>
    <row r="283">
      <c r="C283" s="41"/>
      <c r="F283" s="42"/>
      <c r="G283" s="43"/>
      <c r="H283" s="43"/>
    </row>
    <row r="284">
      <c r="C284" s="41"/>
      <c r="F284" s="42"/>
      <c r="G284" s="43"/>
      <c r="H284" s="43"/>
    </row>
    <row r="285">
      <c r="C285" s="41"/>
      <c r="F285" s="42"/>
      <c r="G285" s="43"/>
      <c r="H285" s="43"/>
    </row>
    <row r="286">
      <c r="C286" s="41"/>
      <c r="F286" s="42"/>
      <c r="G286" s="43"/>
      <c r="H286" s="43"/>
    </row>
    <row r="287">
      <c r="C287" s="41"/>
      <c r="F287" s="42"/>
      <c r="G287" s="43"/>
      <c r="H287" s="43"/>
    </row>
    <row r="288">
      <c r="C288" s="41"/>
      <c r="F288" s="42"/>
      <c r="G288" s="43"/>
      <c r="H288" s="43"/>
    </row>
    <row r="289">
      <c r="C289" s="41"/>
      <c r="F289" s="42"/>
      <c r="G289" s="43"/>
      <c r="H289" s="43"/>
    </row>
    <row r="290">
      <c r="C290" s="41"/>
      <c r="F290" s="42"/>
      <c r="G290" s="43"/>
      <c r="H290" s="43"/>
    </row>
    <row r="291">
      <c r="C291" s="41"/>
      <c r="F291" s="42"/>
      <c r="G291" s="43"/>
      <c r="H291" s="43"/>
    </row>
    <row r="292">
      <c r="C292" s="41"/>
      <c r="F292" s="42"/>
      <c r="G292" s="43"/>
      <c r="H292" s="43"/>
    </row>
    <row r="293">
      <c r="C293" s="41"/>
      <c r="F293" s="42"/>
      <c r="G293" s="43"/>
      <c r="H293" s="43"/>
    </row>
    <row r="294">
      <c r="C294" s="41"/>
      <c r="F294" s="42"/>
      <c r="G294" s="43"/>
      <c r="H294" s="43"/>
    </row>
    <row r="295">
      <c r="C295" s="41"/>
      <c r="F295" s="42"/>
      <c r="G295" s="43"/>
      <c r="H295" s="43"/>
    </row>
    <row r="296">
      <c r="C296" s="41"/>
      <c r="F296" s="42"/>
      <c r="G296" s="43"/>
      <c r="H296" s="43"/>
    </row>
    <row r="297">
      <c r="C297" s="41"/>
      <c r="F297" s="42"/>
      <c r="G297" s="43"/>
      <c r="H297" s="43"/>
    </row>
    <row r="298">
      <c r="C298" s="41"/>
      <c r="F298" s="42"/>
      <c r="G298" s="43"/>
      <c r="H298" s="43"/>
    </row>
    <row r="299">
      <c r="C299" s="41"/>
      <c r="F299" s="42"/>
      <c r="G299" s="43"/>
      <c r="H299" s="43"/>
    </row>
    <row r="300">
      <c r="C300" s="41"/>
      <c r="F300" s="42"/>
      <c r="G300" s="43"/>
      <c r="H300" s="43"/>
    </row>
    <row r="301">
      <c r="C301" s="41"/>
      <c r="F301" s="42"/>
      <c r="G301" s="43"/>
      <c r="H301" s="43"/>
    </row>
    <row r="302">
      <c r="C302" s="41"/>
      <c r="F302" s="42"/>
      <c r="G302" s="43"/>
      <c r="H302" s="43"/>
    </row>
    <row r="303">
      <c r="C303" s="41"/>
      <c r="F303" s="42"/>
      <c r="G303" s="43"/>
      <c r="H303" s="43"/>
    </row>
    <row r="304">
      <c r="C304" s="41"/>
      <c r="F304" s="42"/>
      <c r="G304" s="43"/>
      <c r="H304" s="43"/>
    </row>
    <row r="305">
      <c r="C305" s="41"/>
      <c r="F305" s="42"/>
      <c r="G305" s="43"/>
      <c r="H305" s="43"/>
    </row>
    <row r="306">
      <c r="C306" s="41"/>
      <c r="F306" s="42"/>
      <c r="G306" s="43"/>
      <c r="H306" s="43"/>
    </row>
    <row r="307">
      <c r="C307" s="41"/>
      <c r="F307" s="42"/>
      <c r="G307" s="43"/>
      <c r="H307" s="43"/>
    </row>
    <row r="308">
      <c r="C308" s="41"/>
      <c r="F308" s="42"/>
      <c r="G308" s="43"/>
      <c r="H308" s="43"/>
    </row>
    <row r="309">
      <c r="C309" s="41"/>
      <c r="F309" s="42"/>
      <c r="G309" s="43"/>
      <c r="H309" s="43"/>
    </row>
    <row r="310">
      <c r="C310" s="41"/>
      <c r="F310" s="42"/>
      <c r="G310" s="43"/>
      <c r="H310" s="43"/>
    </row>
    <row r="311">
      <c r="C311" s="41"/>
      <c r="F311" s="42"/>
      <c r="G311" s="43"/>
      <c r="H311" s="43"/>
    </row>
    <row r="312">
      <c r="C312" s="41"/>
      <c r="F312" s="42"/>
      <c r="G312" s="43"/>
      <c r="H312" s="43"/>
    </row>
    <row r="313">
      <c r="C313" s="41"/>
      <c r="F313" s="42"/>
      <c r="G313" s="43"/>
      <c r="H313" s="43"/>
    </row>
    <row r="314">
      <c r="C314" s="41"/>
      <c r="F314" s="42"/>
      <c r="G314" s="43"/>
      <c r="H314" s="43"/>
    </row>
    <row r="315">
      <c r="C315" s="41"/>
      <c r="F315" s="42"/>
      <c r="G315" s="43"/>
      <c r="H315" s="43"/>
    </row>
    <row r="316">
      <c r="C316" s="41"/>
      <c r="F316" s="42"/>
      <c r="G316" s="43"/>
      <c r="H316" s="43"/>
    </row>
    <row r="317">
      <c r="C317" s="41"/>
      <c r="F317" s="42"/>
      <c r="G317" s="43"/>
      <c r="H317" s="43"/>
    </row>
    <row r="318">
      <c r="C318" s="41"/>
      <c r="F318" s="42"/>
      <c r="G318" s="43"/>
      <c r="H318" s="43"/>
    </row>
    <row r="319">
      <c r="C319" s="41"/>
      <c r="F319" s="42"/>
      <c r="G319" s="43"/>
      <c r="H319" s="43"/>
    </row>
    <row r="320">
      <c r="C320" s="41"/>
      <c r="F320" s="42"/>
      <c r="G320" s="43"/>
      <c r="H320" s="43"/>
    </row>
    <row r="321">
      <c r="C321" s="41"/>
      <c r="F321" s="42"/>
      <c r="G321" s="43"/>
      <c r="H321" s="43"/>
    </row>
    <row r="322">
      <c r="C322" s="41"/>
      <c r="F322" s="42"/>
      <c r="G322" s="43"/>
      <c r="H322" s="43"/>
    </row>
    <row r="323">
      <c r="C323" s="41"/>
      <c r="F323" s="42"/>
      <c r="G323" s="43"/>
      <c r="H323" s="43"/>
    </row>
    <row r="324">
      <c r="C324" s="41"/>
      <c r="F324" s="42"/>
      <c r="G324" s="43"/>
      <c r="H324" s="43"/>
    </row>
    <row r="325">
      <c r="C325" s="41"/>
      <c r="F325" s="42"/>
      <c r="G325" s="43"/>
      <c r="H325" s="43"/>
    </row>
    <row r="326">
      <c r="C326" s="41"/>
      <c r="F326" s="42"/>
      <c r="G326" s="43"/>
      <c r="H326" s="43"/>
    </row>
    <row r="327">
      <c r="C327" s="41"/>
      <c r="F327" s="42"/>
      <c r="G327" s="43"/>
      <c r="H327" s="43"/>
    </row>
    <row r="328">
      <c r="C328" s="41"/>
      <c r="F328" s="42"/>
      <c r="G328" s="43"/>
      <c r="H328" s="43"/>
    </row>
    <row r="329">
      <c r="C329" s="41"/>
      <c r="F329" s="42"/>
      <c r="G329" s="43"/>
      <c r="H329" s="43"/>
    </row>
    <row r="330">
      <c r="C330" s="41"/>
      <c r="F330" s="42"/>
      <c r="G330" s="43"/>
      <c r="H330" s="43"/>
    </row>
    <row r="331">
      <c r="C331" s="41"/>
      <c r="F331" s="42"/>
      <c r="G331" s="43"/>
      <c r="H331" s="43"/>
    </row>
    <row r="332">
      <c r="C332" s="41"/>
      <c r="F332" s="42"/>
      <c r="G332" s="43"/>
      <c r="H332" s="43"/>
    </row>
    <row r="333">
      <c r="C333" s="41"/>
      <c r="F333" s="42"/>
      <c r="G333" s="43"/>
      <c r="H333" s="43"/>
    </row>
    <row r="334">
      <c r="C334" s="41"/>
      <c r="F334" s="42"/>
      <c r="G334" s="43"/>
      <c r="H334" s="43"/>
    </row>
    <row r="335">
      <c r="C335" s="41"/>
      <c r="F335" s="42"/>
      <c r="G335" s="43"/>
      <c r="H335" s="43"/>
    </row>
    <row r="336">
      <c r="C336" s="41"/>
      <c r="F336" s="42"/>
      <c r="G336" s="43"/>
      <c r="H336" s="43"/>
    </row>
    <row r="337">
      <c r="C337" s="41"/>
      <c r="F337" s="42"/>
      <c r="G337" s="43"/>
      <c r="H337" s="43"/>
    </row>
    <row r="338">
      <c r="C338" s="41"/>
      <c r="F338" s="42"/>
      <c r="G338" s="43"/>
      <c r="H338" s="43"/>
    </row>
    <row r="339">
      <c r="C339" s="41"/>
      <c r="F339" s="42"/>
      <c r="G339" s="43"/>
      <c r="H339" s="43"/>
    </row>
    <row r="340">
      <c r="C340" s="41"/>
      <c r="F340" s="42"/>
      <c r="G340" s="43"/>
      <c r="H340" s="43"/>
    </row>
    <row r="341">
      <c r="C341" s="41"/>
      <c r="F341" s="42"/>
      <c r="G341" s="43"/>
      <c r="H341" s="43"/>
    </row>
    <row r="342">
      <c r="C342" s="41"/>
      <c r="F342" s="42"/>
      <c r="G342" s="43"/>
      <c r="H342" s="43"/>
    </row>
    <row r="343">
      <c r="C343" s="41"/>
      <c r="F343" s="42"/>
      <c r="G343" s="43"/>
      <c r="H343" s="43"/>
    </row>
    <row r="344">
      <c r="C344" s="41"/>
      <c r="F344" s="42"/>
      <c r="G344" s="43"/>
      <c r="H344" s="43"/>
    </row>
    <row r="345">
      <c r="C345" s="41"/>
      <c r="F345" s="42"/>
      <c r="G345" s="43"/>
      <c r="H345" s="43"/>
    </row>
    <row r="346">
      <c r="C346" s="41"/>
      <c r="F346" s="42"/>
      <c r="G346" s="43"/>
      <c r="H346" s="43"/>
    </row>
    <row r="347">
      <c r="C347" s="41"/>
      <c r="F347" s="42"/>
      <c r="G347" s="43"/>
      <c r="H347" s="43"/>
    </row>
    <row r="348">
      <c r="C348" s="41"/>
      <c r="F348" s="42"/>
      <c r="G348" s="43"/>
      <c r="H348" s="43"/>
    </row>
    <row r="349">
      <c r="C349" s="41"/>
      <c r="F349" s="42"/>
      <c r="G349" s="43"/>
      <c r="H349" s="43"/>
    </row>
    <row r="350">
      <c r="C350" s="41"/>
      <c r="F350" s="42"/>
      <c r="G350" s="43"/>
      <c r="H350" s="43"/>
    </row>
    <row r="351">
      <c r="C351" s="41"/>
      <c r="F351" s="42"/>
      <c r="G351" s="43"/>
      <c r="H351" s="43"/>
    </row>
    <row r="352">
      <c r="C352" s="41"/>
      <c r="F352" s="42"/>
      <c r="G352" s="43"/>
      <c r="H352" s="43"/>
    </row>
    <row r="353">
      <c r="C353" s="41"/>
      <c r="F353" s="42"/>
      <c r="G353" s="43"/>
      <c r="H353" s="43"/>
    </row>
    <row r="354">
      <c r="C354" s="41"/>
      <c r="F354" s="42"/>
      <c r="G354" s="43"/>
      <c r="H354" s="43"/>
    </row>
    <row r="355">
      <c r="C355" s="41"/>
      <c r="F355" s="42"/>
      <c r="G355" s="43"/>
      <c r="H355" s="43"/>
    </row>
    <row r="356">
      <c r="C356" s="41"/>
      <c r="F356" s="42"/>
      <c r="G356" s="43"/>
      <c r="H356" s="43"/>
    </row>
    <row r="357">
      <c r="C357" s="41"/>
      <c r="F357" s="42"/>
      <c r="G357" s="43"/>
      <c r="H357" s="43"/>
    </row>
    <row r="358">
      <c r="C358" s="41"/>
      <c r="F358" s="42"/>
      <c r="G358" s="43"/>
      <c r="H358" s="43"/>
    </row>
    <row r="359">
      <c r="C359" s="41"/>
      <c r="F359" s="42"/>
      <c r="G359" s="43"/>
      <c r="H359" s="43"/>
    </row>
    <row r="360">
      <c r="C360" s="41"/>
      <c r="F360" s="42"/>
      <c r="G360" s="43"/>
      <c r="H360" s="43"/>
    </row>
    <row r="361">
      <c r="C361" s="41"/>
      <c r="F361" s="42"/>
      <c r="G361" s="43"/>
      <c r="H361" s="43"/>
    </row>
    <row r="362">
      <c r="C362" s="41"/>
      <c r="F362" s="42"/>
      <c r="G362" s="43"/>
      <c r="H362" s="43"/>
    </row>
    <row r="363">
      <c r="C363" s="41"/>
      <c r="F363" s="42"/>
      <c r="G363" s="43"/>
      <c r="H363" s="43"/>
    </row>
    <row r="364">
      <c r="C364" s="41"/>
      <c r="F364" s="42"/>
      <c r="G364" s="43"/>
      <c r="H364" s="43"/>
    </row>
    <row r="365">
      <c r="C365" s="41"/>
      <c r="F365" s="42"/>
      <c r="G365" s="43"/>
      <c r="H365" s="43"/>
    </row>
    <row r="366">
      <c r="C366" s="41"/>
      <c r="F366" s="42"/>
      <c r="G366" s="43"/>
      <c r="H366" s="43"/>
    </row>
    <row r="367">
      <c r="C367" s="41"/>
      <c r="F367" s="42"/>
      <c r="G367" s="43"/>
      <c r="H367" s="43"/>
    </row>
    <row r="368">
      <c r="C368" s="41"/>
      <c r="F368" s="42"/>
      <c r="G368" s="43"/>
      <c r="H368" s="43"/>
    </row>
    <row r="369">
      <c r="C369" s="41"/>
      <c r="F369" s="42"/>
      <c r="G369" s="43"/>
      <c r="H369" s="43"/>
    </row>
    <row r="370">
      <c r="C370" s="41"/>
      <c r="F370" s="42"/>
      <c r="G370" s="43"/>
      <c r="H370" s="43"/>
    </row>
    <row r="371">
      <c r="C371" s="41"/>
      <c r="F371" s="42"/>
      <c r="G371" s="43"/>
      <c r="H371" s="43"/>
    </row>
    <row r="372">
      <c r="C372" s="41"/>
      <c r="F372" s="42"/>
      <c r="G372" s="43"/>
      <c r="H372" s="43"/>
    </row>
    <row r="373">
      <c r="C373" s="41"/>
      <c r="F373" s="42"/>
      <c r="G373" s="43"/>
      <c r="H373" s="43"/>
    </row>
    <row r="374">
      <c r="C374" s="41"/>
      <c r="F374" s="42"/>
      <c r="G374" s="43"/>
      <c r="H374" s="43"/>
    </row>
    <row r="375">
      <c r="C375" s="41"/>
      <c r="F375" s="42"/>
      <c r="G375" s="43"/>
      <c r="H375" s="43"/>
    </row>
    <row r="376">
      <c r="C376" s="41"/>
      <c r="F376" s="42"/>
      <c r="G376" s="43"/>
      <c r="H376" s="43"/>
    </row>
    <row r="377">
      <c r="C377" s="41"/>
      <c r="F377" s="42"/>
      <c r="G377" s="43"/>
      <c r="H377" s="43"/>
    </row>
    <row r="378">
      <c r="C378" s="41"/>
      <c r="F378" s="42"/>
      <c r="G378" s="43"/>
      <c r="H378" s="43"/>
    </row>
    <row r="379">
      <c r="C379" s="41"/>
      <c r="F379" s="42"/>
      <c r="G379" s="43"/>
      <c r="H379" s="43"/>
    </row>
    <row r="380">
      <c r="C380" s="41"/>
      <c r="F380" s="42"/>
      <c r="G380" s="43"/>
      <c r="H380" s="43"/>
    </row>
    <row r="381">
      <c r="C381" s="41"/>
      <c r="F381" s="42"/>
      <c r="G381" s="43"/>
      <c r="H381" s="43"/>
    </row>
    <row r="382">
      <c r="C382" s="41"/>
      <c r="F382" s="42"/>
      <c r="G382" s="43"/>
      <c r="H382" s="43"/>
    </row>
    <row r="383">
      <c r="C383" s="41"/>
      <c r="F383" s="42"/>
      <c r="G383" s="43"/>
      <c r="H383" s="43"/>
    </row>
    <row r="384">
      <c r="C384" s="41"/>
      <c r="F384" s="42"/>
      <c r="G384" s="43"/>
      <c r="H384" s="43"/>
    </row>
    <row r="385">
      <c r="C385" s="41"/>
      <c r="F385" s="42"/>
      <c r="G385" s="43"/>
      <c r="H385" s="43"/>
    </row>
    <row r="386">
      <c r="C386" s="41"/>
      <c r="F386" s="42"/>
      <c r="G386" s="43"/>
      <c r="H386" s="43"/>
    </row>
    <row r="387">
      <c r="C387" s="41"/>
      <c r="F387" s="42"/>
      <c r="G387" s="43"/>
      <c r="H387" s="43"/>
    </row>
    <row r="388">
      <c r="C388" s="41"/>
      <c r="F388" s="42"/>
      <c r="G388" s="43"/>
      <c r="H388" s="43"/>
    </row>
    <row r="389">
      <c r="C389" s="41"/>
      <c r="F389" s="42"/>
      <c r="G389" s="43"/>
      <c r="H389" s="43"/>
    </row>
    <row r="390">
      <c r="C390" s="41"/>
      <c r="F390" s="42"/>
      <c r="G390" s="43"/>
      <c r="H390" s="43"/>
    </row>
    <row r="391">
      <c r="C391" s="41"/>
      <c r="F391" s="42"/>
      <c r="G391" s="43"/>
      <c r="H391" s="43"/>
    </row>
    <row r="392">
      <c r="C392" s="41"/>
      <c r="F392" s="42"/>
      <c r="G392" s="43"/>
      <c r="H392" s="43"/>
    </row>
    <row r="393">
      <c r="C393" s="41"/>
      <c r="F393" s="42"/>
      <c r="G393" s="43"/>
      <c r="H393" s="43"/>
    </row>
    <row r="394">
      <c r="C394" s="41"/>
      <c r="F394" s="42"/>
      <c r="G394" s="43"/>
      <c r="H394" s="43"/>
    </row>
    <row r="395">
      <c r="C395" s="41"/>
      <c r="F395" s="42"/>
      <c r="G395" s="43"/>
      <c r="H395" s="43"/>
    </row>
    <row r="396">
      <c r="C396" s="41"/>
      <c r="F396" s="42"/>
      <c r="G396" s="43"/>
      <c r="H396" s="43"/>
    </row>
    <row r="397">
      <c r="C397" s="41"/>
      <c r="F397" s="42"/>
      <c r="G397" s="43"/>
      <c r="H397" s="43"/>
    </row>
    <row r="398">
      <c r="C398" s="41"/>
      <c r="F398" s="42"/>
      <c r="G398" s="43"/>
      <c r="H398" s="43"/>
    </row>
    <row r="399">
      <c r="C399" s="41"/>
      <c r="F399" s="42"/>
      <c r="G399" s="43"/>
      <c r="H399" s="43"/>
    </row>
    <row r="400">
      <c r="C400" s="41"/>
      <c r="F400" s="42"/>
      <c r="G400" s="43"/>
      <c r="H400" s="43"/>
    </row>
    <row r="401">
      <c r="C401" s="41"/>
      <c r="F401" s="42"/>
      <c r="G401" s="43"/>
      <c r="H401" s="43"/>
    </row>
    <row r="402">
      <c r="C402" s="41"/>
      <c r="F402" s="42"/>
      <c r="G402" s="43"/>
      <c r="H402" s="43"/>
    </row>
    <row r="403">
      <c r="C403" s="41"/>
      <c r="F403" s="42"/>
      <c r="G403" s="43"/>
      <c r="H403" s="43"/>
    </row>
    <row r="404">
      <c r="C404" s="41"/>
      <c r="F404" s="42"/>
      <c r="G404" s="43"/>
      <c r="H404" s="43"/>
    </row>
    <row r="405">
      <c r="C405" s="41"/>
      <c r="F405" s="42"/>
      <c r="G405" s="43"/>
      <c r="H405" s="43"/>
    </row>
    <row r="406">
      <c r="C406" s="41"/>
      <c r="F406" s="42"/>
      <c r="G406" s="43"/>
      <c r="H406" s="43"/>
    </row>
    <row r="407">
      <c r="C407" s="41"/>
      <c r="F407" s="42"/>
      <c r="G407" s="43"/>
      <c r="H407" s="43"/>
    </row>
    <row r="408">
      <c r="C408" s="41"/>
      <c r="F408" s="42"/>
      <c r="G408" s="43"/>
      <c r="H408" s="43"/>
    </row>
    <row r="409">
      <c r="C409" s="41"/>
      <c r="F409" s="42"/>
      <c r="G409" s="43"/>
      <c r="H409" s="43"/>
    </row>
    <row r="410">
      <c r="C410" s="41"/>
      <c r="F410" s="42"/>
      <c r="G410" s="43"/>
      <c r="H410" s="43"/>
    </row>
    <row r="411">
      <c r="C411" s="41"/>
      <c r="F411" s="42"/>
      <c r="G411" s="43"/>
      <c r="H411" s="43"/>
    </row>
    <row r="412">
      <c r="C412" s="41"/>
      <c r="F412" s="42"/>
      <c r="G412" s="43"/>
      <c r="H412" s="43"/>
    </row>
    <row r="413">
      <c r="C413" s="41"/>
      <c r="F413" s="42"/>
      <c r="G413" s="43"/>
      <c r="H413" s="43"/>
    </row>
    <row r="414">
      <c r="C414" s="41"/>
      <c r="F414" s="42"/>
      <c r="G414" s="43"/>
      <c r="H414" s="43"/>
    </row>
    <row r="415">
      <c r="C415" s="41"/>
      <c r="F415" s="42"/>
      <c r="G415" s="43"/>
      <c r="H415" s="43"/>
    </row>
    <row r="416">
      <c r="C416" s="41"/>
      <c r="F416" s="42"/>
      <c r="G416" s="43"/>
      <c r="H416" s="43"/>
    </row>
    <row r="417">
      <c r="C417" s="41"/>
      <c r="F417" s="42"/>
      <c r="G417" s="43"/>
      <c r="H417" s="43"/>
    </row>
    <row r="418">
      <c r="C418" s="41"/>
      <c r="F418" s="42"/>
      <c r="G418" s="43"/>
      <c r="H418" s="43"/>
    </row>
    <row r="419">
      <c r="C419" s="41"/>
      <c r="F419" s="42"/>
      <c r="G419" s="43"/>
      <c r="H419" s="43"/>
    </row>
    <row r="420">
      <c r="C420" s="41"/>
      <c r="F420" s="42"/>
      <c r="G420" s="43"/>
      <c r="H420" s="43"/>
    </row>
    <row r="421">
      <c r="C421" s="41"/>
      <c r="F421" s="42"/>
      <c r="G421" s="43"/>
      <c r="H421" s="43"/>
    </row>
    <row r="422">
      <c r="C422" s="41"/>
      <c r="F422" s="42"/>
      <c r="G422" s="43"/>
      <c r="H422" s="43"/>
    </row>
    <row r="423">
      <c r="C423" s="41"/>
      <c r="F423" s="42"/>
      <c r="G423" s="43"/>
      <c r="H423" s="43"/>
    </row>
    <row r="424">
      <c r="C424" s="41"/>
      <c r="F424" s="42"/>
      <c r="G424" s="43"/>
      <c r="H424" s="43"/>
    </row>
    <row r="425">
      <c r="C425" s="41"/>
      <c r="F425" s="42"/>
      <c r="G425" s="43"/>
      <c r="H425" s="43"/>
    </row>
    <row r="426">
      <c r="C426" s="41"/>
      <c r="F426" s="42"/>
      <c r="G426" s="43"/>
      <c r="H426" s="43"/>
    </row>
    <row r="427">
      <c r="C427" s="41"/>
      <c r="F427" s="42"/>
      <c r="G427" s="43"/>
      <c r="H427" s="43"/>
    </row>
    <row r="428">
      <c r="C428" s="41"/>
      <c r="F428" s="42"/>
      <c r="G428" s="43"/>
      <c r="H428" s="43"/>
    </row>
    <row r="429">
      <c r="C429" s="41"/>
      <c r="F429" s="42"/>
      <c r="G429" s="43"/>
      <c r="H429" s="43"/>
    </row>
    <row r="430">
      <c r="C430" s="41"/>
      <c r="F430" s="42"/>
      <c r="G430" s="43"/>
      <c r="H430" s="43"/>
    </row>
    <row r="431">
      <c r="C431" s="41"/>
      <c r="F431" s="42"/>
      <c r="G431" s="43"/>
      <c r="H431" s="43"/>
    </row>
    <row r="432">
      <c r="C432" s="41"/>
      <c r="F432" s="42"/>
      <c r="G432" s="43"/>
      <c r="H432" s="43"/>
    </row>
    <row r="433">
      <c r="C433" s="41"/>
      <c r="F433" s="42"/>
      <c r="G433" s="43"/>
      <c r="H433" s="43"/>
    </row>
    <row r="434">
      <c r="C434" s="41"/>
      <c r="F434" s="42"/>
      <c r="G434" s="43"/>
      <c r="H434" s="43"/>
    </row>
    <row r="435">
      <c r="C435" s="41"/>
      <c r="F435" s="42"/>
      <c r="G435" s="43"/>
      <c r="H435" s="43"/>
    </row>
    <row r="436">
      <c r="C436" s="41"/>
      <c r="F436" s="42"/>
      <c r="G436" s="43"/>
      <c r="H436" s="43"/>
    </row>
    <row r="437">
      <c r="C437" s="41"/>
      <c r="F437" s="42"/>
      <c r="G437" s="43"/>
      <c r="H437" s="43"/>
    </row>
    <row r="438">
      <c r="C438" s="41"/>
      <c r="F438" s="42"/>
      <c r="G438" s="43"/>
      <c r="H438" s="43"/>
    </row>
    <row r="439">
      <c r="C439" s="41"/>
      <c r="F439" s="42"/>
      <c r="G439" s="43"/>
      <c r="H439" s="43"/>
    </row>
    <row r="440">
      <c r="C440" s="41"/>
      <c r="F440" s="42"/>
      <c r="G440" s="43"/>
      <c r="H440" s="43"/>
    </row>
    <row r="441">
      <c r="C441" s="41"/>
      <c r="F441" s="42"/>
      <c r="G441" s="43"/>
      <c r="H441" s="43"/>
    </row>
    <row r="442">
      <c r="C442" s="41"/>
      <c r="F442" s="42"/>
      <c r="G442" s="43"/>
      <c r="H442" s="43"/>
    </row>
    <row r="443">
      <c r="C443" s="41"/>
      <c r="F443" s="42"/>
      <c r="G443" s="43"/>
      <c r="H443" s="43"/>
    </row>
    <row r="444">
      <c r="C444" s="41"/>
      <c r="F444" s="42"/>
      <c r="G444" s="43"/>
      <c r="H444" s="43"/>
    </row>
    <row r="445">
      <c r="C445" s="41"/>
      <c r="F445" s="42"/>
      <c r="G445" s="43"/>
      <c r="H445" s="43"/>
    </row>
    <row r="446">
      <c r="C446" s="41"/>
      <c r="F446" s="42"/>
      <c r="G446" s="43"/>
      <c r="H446" s="43"/>
    </row>
    <row r="447">
      <c r="C447" s="41"/>
      <c r="F447" s="42"/>
      <c r="G447" s="43"/>
      <c r="H447" s="43"/>
    </row>
    <row r="448">
      <c r="C448" s="41"/>
      <c r="F448" s="42"/>
      <c r="G448" s="43"/>
      <c r="H448" s="43"/>
    </row>
    <row r="449">
      <c r="C449" s="41"/>
      <c r="F449" s="42"/>
      <c r="G449" s="43"/>
      <c r="H449" s="43"/>
    </row>
    <row r="450">
      <c r="C450" s="41"/>
      <c r="F450" s="42"/>
      <c r="G450" s="43"/>
      <c r="H450" s="43"/>
    </row>
    <row r="451">
      <c r="C451" s="41"/>
      <c r="F451" s="42"/>
      <c r="G451" s="43"/>
      <c r="H451" s="43"/>
    </row>
    <row r="452">
      <c r="C452" s="41"/>
      <c r="F452" s="42"/>
      <c r="G452" s="43"/>
      <c r="H452" s="43"/>
    </row>
    <row r="453">
      <c r="C453" s="41"/>
      <c r="F453" s="42"/>
      <c r="G453" s="43"/>
      <c r="H453" s="43"/>
    </row>
    <row r="454">
      <c r="C454" s="41"/>
      <c r="F454" s="42"/>
      <c r="G454" s="43"/>
      <c r="H454" s="43"/>
    </row>
    <row r="455">
      <c r="C455" s="41"/>
      <c r="F455" s="42"/>
      <c r="G455" s="43"/>
      <c r="H455" s="43"/>
    </row>
    <row r="456">
      <c r="C456" s="41"/>
      <c r="F456" s="42"/>
      <c r="G456" s="43"/>
      <c r="H456" s="43"/>
    </row>
    <row r="457">
      <c r="C457" s="41"/>
      <c r="F457" s="42"/>
      <c r="G457" s="43"/>
      <c r="H457" s="43"/>
    </row>
    <row r="458">
      <c r="C458" s="41"/>
      <c r="F458" s="42"/>
      <c r="G458" s="43"/>
      <c r="H458" s="43"/>
    </row>
    <row r="459">
      <c r="C459" s="41"/>
      <c r="F459" s="42"/>
      <c r="G459" s="43"/>
      <c r="H459" s="43"/>
    </row>
    <row r="460">
      <c r="C460" s="41"/>
      <c r="F460" s="42"/>
      <c r="G460" s="43"/>
      <c r="H460" s="43"/>
    </row>
    <row r="461">
      <c r="C461" s="41"/>
      <c r="F461" s="42"/>
      <c r="G461" s="43"/>
      <c r="H461" s="43"/>
    </row>
    <row r="462">
      <c r="C462" s="41"/>
      <c r="F462" s="42"/>
      <c r="G462" s="43"/>
      <c r="H462" s="43"/>
    </row>
    <row r="463">
      <c r="C463" s="41"/>
      <c r="F463" s="42"/>
      <c r="G463" s="43"/>
      <c r="H463" s="43"/>
    </row>
    <row r="464">
      <c r="C464" s="41"/>
      <c r="F464" s="42"/>
      <c r="G464" s="43"/>
      <c r="H464" s="43"/>
    </row>
    <row r="465">
      <c r="C465" s="41"/>
      <c r="F465" s="42"/>
      <c r="G465" s="43"/>
      <c r="H465" s="43"/>
    </row>
    <row r="466">
      <c r="C466" s="41"/>
      <c r="F466" s="42"/>
      <c r="G466" s="43"/>
      <c r="H466" s="43"/>
    </row>
    <row r="467">
      <c r="C467" s="41"/>
      <c r="F467" s="42"/>
      <c r="G467" s="43"/>
      <c r="H467" s="43"/>
    </row>
    <row r="468">
      <c r="C468" s="41"/>
      <c r="F468" s="42"/>
      <c r="G468" s="43"/>
      <c r="H468" s="43"/>
    </row>
    <row r="469">
      <c r="C469" s="41"/>
      <c r="F469" s="42"/>
      <c r="G469" s="43"/>
      <c r="H469" s="43"/>
    </row>
    <row r="470">
      <c r="C470" s="41"/>
      <c r="F470" s="42"/>
      <c r="G470" s="43"/>
      <c r="H470" s="43"/>
    </row>
    <row r="471">
      <c r="C471" s="41"/>
      <c r="F471" s="42"/>
      <c r="G471" s="43"/>
      <c r="H471" s="43"/>
    </row>
    <row r="472">
      <c r="C472" s="41"/>
      <c r="F472" s="42"/>
      <c r="G472" s="43"/>
      <c r="H472" s="43"/>
    </row>
    <row r="473">
      <c r="C473" s="41"/>
      <c r="F473" s="42"/>
      <c r="G473" s="43"/>
      <c r="H473" s="43"/>
    </row>
    <row r="474">
      <c r="C474" s="41"/>
      <c r="F474" s="42"/>
      <c r="G474" s="43"/>
      <c r="H474" s="43"/>
    </row>
    <row r="475">
      <c r="C475" s="41"/>
      <c r="F475" s="42"/>
      <c r="G475" s="43"/>
      <c r="H475" s="43"/>
    </row>
    <row r="476">
      <c r="C476" s="41"/>
      <c r="F476" s="42"/>
      <c r="G476" s="43"/>
      <c r="H476" s="43"/>
    </row>
    <row r="477">
      <c r="C477" s="41"/>
      <c r="F477" s="42"/>
      <c r="G477" s="43"/>
      <c r="H477" s="43"/>
    </row>
    <row r="478">
      <c r="C478" s="41"/>
      <c r="F478" s="42"/>
      <c r="G478" s="43"/>
      <c r="H478" s="43"/>
    </row>
    <row r="479">
      <c r="C479" s="41"/>
      <c r="F479" s="42"/>
      <c r="G479" s="43"/>
      <c r="H479" s="43"/>
    </row>
    <row r="480">
      <c r="C480" s="41"/>
      <c r="F480" s="42"/>
      <c r="G480" s="43"/>
      <c r="H480" s="43"/>
    </row>
    <row r="481">
      <c r="C481" s="41"/>
      <c r="F481" s="42"/>
      <c r="G481" s="43"/>
      <c r="H481" s="43"/>
    </row>
    <row r="482">
      <c r="C482" s="41"/>
      <c r="F482" s="42"/>
      <c r="G482" s="43"/>
      <c r="H482" s="43"/>
    </row>
    <row r="483">
      <c r="C483" s="41"/>
      <c r="F483" s="42"/>
      <c r="G483" s="43"/>
      <c r="H483" s="43"/>
    </row>
    <row r="484">
      <c r="C484" s="41"/>
      <c r="F484" s="42"/>
      <c r="G484" s="43"/>
      <c r="H484" s="43"/>
    </row>
    <row r="485">
      <c r="C485" s="41"/>
      <c r="F485" s="42"/>
      <c r="G485" s="43"/>
      <c r="H485" s="43"/>
    </row>
    <row r="486">
      <c r="C486" s="41"/>
      <c r="F486" s="42"/>
      <c r="G486" s="43"/>
      <c r="H486" s="43"/>
    </row>
    <row r="487">
      <c r="C487" s="41"/>
      <c r="F487" s="42"/>
      <c r="G487" s="43"/>
      <c r="H487" s="43"/>
    </row>
    <row r="488">
      <c r="C488" s="41"/>
      <c r="F488" s="42"/>
      <c r="G488" s="43"/>
      <c r="H488" s="43"/>
    </row>
    <row r="489">
      <c r="C489" s="41"/>
      <c r="F489" s="42"/>
      <c r="G489" s="43"/>
      <c r="H489" s="43"/>
    </row>
    <row r="490">
      <c r="C490" s="41"/>
      <c r="F490" s="42"/>
      <c r="G490" s="43"/>
      <c r="H490" s="43"/>
    </row>
    <row r="491">
      <c r="C491" s="41"/>
      <c r="F491" s="42"/>
      <c r="G491" s="43"/>
      <c r="H491" s="43"/>
    </row>
    <row r="492">
      <c r="C492" s="41"/>
      <c r="F492" s="42"/>
      <c r="G492" s="43"/>
      <c r="H492" s="43"/>
    </row>
    <row r="493">
      <c r="C493" s="41"/>
      <c r="F493" s="42"/>
      <c r="G493" s="43"/>
      <c r="H493" s="43"/>
    </row>
    <row r="494">
      <c r="C494" s="41"/>
      <c r="F494" s="42"/>
      <c r="G494" s="43"/>
      <c r="H494" s="43"/>
    </row>
    <row r="495">
      <c r="C495" s="41"/>
      <c r="F495" s="42"/>
      <c r="G495" s="43"/>
      <c r="H495" s="43"/>
    </row>
    <row r="496">
      <c r="C496" s="41"/>
      <c r="F496" s="42"/>
      <c r="G496" s="43"/>
      <c r="H496" s="43"/>
    </row>
    <row r="497">
      <c r="C497" s="41"/>
      <c r="F497" s="42"/>
      <c r="G497" s="43"/>
      <c r="H497" s="43"/>
    </row>
    <row r="498">
      <c r="C498" s="41"/>
      <c r="F498" s="42"/>
      <c r="G498" s="43"/>
      <c r="H498" s="43"/>
    </row>
    <row r="499">
      <c r="C499" s="41"/>
      <c r="F499" s="42"/>
      <c r="G499" s="43"/>
      <c r="H499" s="43"/>
    </row>
    <row r="500">
      <c r="C500" s="41"/>
      <c r="F500" s="42"/>
      <c r="G500" s="43"/>
      <c r="H500" s="43"/>
    </row>
    <row r="501">
      <c r="C501" s="41"/>
      <c r="F501" s="42"/>
      <c r="G501" s="43"/>
      <c r="H501" s="43"/>
    </row>
    <row r="502">
      <c r="C502" s="41"/>
      <c r="F502" s="42"/>
      <c r="G502" s="43"/>
      <c r="H502" s="43"/>
    </row>
    <row r="503">
      <c r="C503" s="41"/>
      <c r="F503" s="42"/>
      <c r="G503" s="43"/>
      <c r="H503" s="43"/>
    </row>
    <row r="504">
      <c r="C504" s="41"/>
      <c r="F504" s="42"/>
      <c r="G504" s="43"/>
      <c r="H504" s="43"/>
    </row>
    <row r="505">
      <c r="C505" s="41"/>
      <c r="F505" s="42"/>
      <c r="G505" s="43"/>
      <c r="H505" s="43"/>
    </row>
    <row r="506">
      <c r="C506" s="41"/>
      <c r="F506" s="42"/>
      <c r="G506" s="43"/>
      <c r="H506" s="43"/>
    </row>
    <row r="507">
      <c r="C507" s="41"/>
      <c r="F507" s="42"/>
      <c r="G507" s="43"/>
      <c r="H507" s="43"/>
    </row>
    <row r="508">
      <c r="C508" s="41"/>
      <c r="F508" s="42"/>
      <c r="G508" s="43"/>
      <c r="H508" s="43"/>
    </row>
    <row r="509">
      <c r="C509" s="41"/>
      <c r="F509" s="42"/>
      <c r="G509" s="43"/>
      <c r="H509" s="43"/>
    </row>
    <row r="510">
      <c r="C510" s="41"/>
      <c r="F510" s="42"/>
      <c r="G510" s="43"/>
      <c r="H510" s="43"/>
    </row>
    <row r="511">
      <c r="C511" s="41"/>
      <c r="F511" s="42"/>
      <c r="G511" s="43"/>
      <c r="H511" s="43"/>
    </row>
    <row r="512">
      <c r="C512" s="41"/>
      <c r="F512" s="42"/>
      <c r="G512" s="43"/>
      <c r="H512" s="43"/>
    </row>
    <row r="513">
      <c r="C513" s="41"/>
      <c r="F513" s="42"/>
      <c r="G513" s="43"/>
      <c r="H513" s="43"/>
    </row>
    <row r="514">
      <c r="C514" s="41"/>
      <c r="F514" s="42"/>
      <c r="G514" s="43"/>
      <c r="H514" s="43"/>
    </row>
    <row r="515">
      <c r="C515" s="41"/>
      <c r="F515" s="42"/>
      <c r="G515" s="43"/>
      <c r="H515" s="43"/>
    </row>
    <row r="516">
      <c r="C516" s="41"/>
      <c r="F516" s="42"/>
      <c r="G516" s="43"/>
      <c r="H516" s="43"/>
    </row>
    <row r="517">
      <c r="C517" s="41"/>
      <c r="F517" s="42"/>
      <c r="G517" s="43"/>
      <c r="H517" s="43"/>
    </row>
    <row r="518">
      <c r="C518" s="41"/>
      <c r="F518" s="42"/>
      <c r="G518" s="43"/>
      <c r="H518" s="43"/>
    </row>
    <row r="519">
      <c r="C519" s="41"/>
      <c r="F519" s="42"/>
      <c r="G519" s="43"/>
      <c r="H519" s="43"/>
    </row>
    <row r="520">
      <c r="C520" s="41"/>
      <c r="F520" s="42"/>
      <c r="G520" s="43"/>
      <c r="H520" s="43"/>
    </row>
    <row r="521">
      <c r="C521" s="41"/>
      <c r="F521" s="42"/>
      <c r="G521" s="43"/>
      <c r="H521" s="43"/>
    </row>
    <row r="522">
      <c r="C522" s="41"/>
      <c r="F522" s="42"/>
      <c r="G522" s="43"/>
      <c r="H522" s="43"/>
    </row>
    <row r="523">
      <c r="C523" s="41"/>
      <c r="F523" s="42"/>
      <c r="G523" s="43"/>
      <c r="H523" s="43"/>
    </row>
    <row r="524">
      <c r="C524" s="41"/>
      <c r="F524" s="42"/>
      <c r="G524" s="43"/>
      <c r="H524" s="43"/>
    </row>
    <row r="525">
      <c r="C525" s="41"/>
      <c r="F525" s="42"/>
      <c r="G525" s="43"/>
      <c r="H525" s="43"/>
    </row>
    <row r="526">
      <c r="C526" s="41"/>
      <c r="F526" s="42"/>
      <c r="G526" s="43"/>
      <c r="H526" s="43"/>
    </row>
    <row r="527">
      <c r="C527" s="41"/>
      <c r="F527" s="42"/>
      <c r="G527" s="43"/>
      <c r="H527" s="43"/>
    </row>
    <row r="528">
      <c r="C528" s="41"/>
      <c r="F528" s="42"/>
      <c r="G528" s="43"/>
      <c r="H528" s="43"/>
    </row>
    <row r="529">
      <c r="C529" s="41"/>
      <c r="F529" s="42"/>
      <c r="G529" s="43"/>
      <c r="H529" s="43"/>
    </row>
    <row r="530">
      <c r="C530" s="41"/>
      <c r="F530" s="42"/>
      <c r="G530" s="43"/>
      <c r="H530" s="43"/>
    </row>
    <row r="531">
      <c r="C531" s="41"/>
      <c r="F531" s="42"/>
      <c r="G531" s="43"/>
      <c r="H531" s="43"/>
    </row>
    <row r="532">
      <c r="C532" s="41"/>
      <c r="F532" s="42"/>
      <c r="G532" s="43"/>
      <c r="H532" s="43"/>
    </row>
    <row r="533">
      <c r="C533" s="41"/>
      <c r="F533" s="42"/>
      <c r="G533" s="43"/>
      <c r="H533" s="43"/>
    </row>
    <row r="534">
      <c r="C534" s="41"/>
      <c r="F534" s="42"/>
      <c r="G534" s="43"/>
      <c r="H534" s="43"/>
    </row>
    <row r="535">
      <c r="C535" s="41"/>
      <c r="F535" s="42"/>
      <c r="G535" s="43"/>
      <c r="H535" s="43"/>
    </row>
    <row r="536">
      <c r="C536" s="41"/>
      <c r="F536" s="42"/>
      <c r="G536" s="43"/>
      <c r="H536" s="43"/>
    </row>
    <row r="537">
      <c r="C537" s="41"/>
      <c r="F537" s="42"/>
      <c r="G537" s="43"/>
      <c r="H537" s="43"/>
    </row>
    <row r="538">
      <c r="C538" s="41"/>
      <c r="F538" s="42"/>
      <c r="G538" s="43"/>
      <c r="H538" s="43"/>
    </row>
    <row r="539">
      <c r="C539" s="41"/>
      <c r="F539" s="42"/>
      <c r="G539" s="43"/>
      <c r="H539" s="43"/>
    </row>
    <row r="540">
      <c r="C540" s="41"/>
      <c r="F540" s="42"/>
      <c r="G540" s="43"/>
      <c r="H540" s="43"/>
    </row>
    <row r="541">
      <c r="C541" s="41"/>
      <c r="F541" s="42"/>
      <c r="G541" s="43"/>
      <c r="H541" s="43"/>
    </row>
    <row r="542">
      <c r="C542" s="41"/>
      <c r="F542" s="42"/>
      <c r="G542" s="43"/>
      <c r="H542" s="43"/>
    </row>
    <row r="543">
      <c r="C543" s="41"/>
      <c r="F543" s="42"/>
      <c r="G543" s="43"/>
      <c r="H543" s="43"/>
    </row>
    <row r="544">
      <c r="C544" s="41"/>
      <c r="F544" s="42"/>
      <c r="G544" s="43"/>
      <c r="H544" s="43"/>
    </row>
    <row r="545">
      <c r="C545" s="41"/>
      <c r="F545" s="42"/>
      <c r="G545" s="43"/>
      <c r="H545" s="43"/>
    </row>
    <row r="546">
      <c r="C546" s="41"/>
      <c r="F546" s="42"/>
      <c r="G546" s="43"/>
      <c r="H546" s="43"/>
    </row>
    <row r="547">
      <c r="C547" s="41"/>
      <c r="F547" s="42"/>
      <c r="G547" s="43"/>
      <c r="H547" s="43"/>
    </row>
    <row r="548">
      <c r="C548" s="41"/>
      <c r="F548" s="42"/>
      <c r="G548" s="43"/>
      <c r="H548" s="43"/>
    </row>
    <row r="549">
      <c r="C549" s="41"/>
      <c r="F549" s="42"/>
      <c r="G549" s="43"/>
      <c r="H549" s="43"/>
    </row>
    <row r="550">
      <c r="C550" s="41"/>
      <c r="F550" s="42"/>
      <c r="G550" s="43"/>
      <c r="H550" s="43"/>
    </row>
    <row r="551">
      <c r="C551" s="41"/>
      <c r="F551" s="42"/>
      <c r="G551" s="43"/>
      <c r="H551" s="43"/>
    </row>
    <row r="552">
      <c r="C552" s="41"/>
      <c r="F552" s="42"/>
      <c r="G552" s="43"/>
      <c r="H552" s="43"/>
    </row>
    <row r="553">
      <c r="C553" s="41"/>
      <c r="F553" s="42"/>
      <c r="G553" s="43"/>
      <c r="H553" s="43"/>
    </row>
    <row r="554">
      <c r="C554" s="41"/>
      <c r="F554" s="42"/>
      <c r="G554" s="43"/>
      <c r="H554" s="43"/>
    </row>
    <row r="555">
      <c r="C555" s="41"/>
      <c r="F555" s="42"/>
      <c r="G555" s="43"/>
      <c r="H555" s="43"/>
    </row>
    <row r="556">
      <c r="C556" s="41"/>
      <c r="F556" s="42"/>
      <c r="G556" s="43"/>
      <c r="H556" s="43"/>
    </row>
    <row r="557">
      <c r="C557" s="41"/>
      <c r="F557" s="42"/>
      <c r="G557" s="43"/>
      <c r="H557" s="43"/>
    </row>
    <row r="558">
      <c r="C558" s="41"/>
      <c r="F558" s="42"/>
      <c r="G558" s="43"/>
      <c r="H558" s="43"/>
    </row>
    <row r="559">
      <c r="C559" s="41"/>
      <c r="F559" s="42"/>
      <c r="G559" s="43"/>
      <c r="H559" s="43"/>
    </row>
    <row r="560">
      <c r="C560" s="41"/>
      <c r="F560" s="42"/>
      <c r="G560" s="43"/>
      <c r="H560" s="43"/>
    </row>
    <row r="561">
      <c r="C561" s="41"/>
      <c r="F561" s="42"/>
      <c r="G561" s="43"/>
      <c r="H561" s="43"/>
    </row>
    <row r="562">
      <c r="C562" s="41"/>
      <c r="F562" s="42"/>
      <c r="G562" s="43"/>
      <c r="H562" s="43"/>
    </row>
    <row r="563">
      <c r="C563" s="41"/>
      <c r="F563" s="42"/>
      <c r="G563" s="43"/>
      <c r="H563" s="43"/>
    </row>
    <row r="564">
      <c r="C564" s="41"/>
      <c r="F564" s="42"/>
      <c r="G564" s="43"/>
      <c r="H564" s="43"/>
    </row>
    <row r="565">
      <c r="C565" s="41"/>
      <c r="F565" s="42"/>
      <c r="G565" s="43"/>
      <c r="H565" s="43"/>
    </row>
    <row r="566">
      <c r="C566" s="41"/>
      <c r="F566" s="42"/>
      <c r="G566" s="43"/>
      <c r="H566" s="43"/>
    </row>
    <row r="567">
      <c r="C567" s="41"/>
      <c r="F567" s="42"/>
      <c r="G567" s="43"/>
      <c r="H567" s="43"/>
    </row>
    <row r="568">
      <c r="C568" s="41"/>
      <c r="F568" s="42"/>
      <c r="G568" s="43"/>
      <c r="H568" s="43"/>
    </row>
    <row r="569">
      <c r="C569" s="41"/>
      <c r="F569" s="42"/>
      <c r="G569" s="43"/>
      <c r="H569" s="43"/>
    </row>
    <row r="570">
      <c r="C570" s="41"/>
      <c r="F570" s="42"/>
      <c r="G570" s="43"/>
      <c r="H570" s="43"/>
    </row>
    <row r="571">
      <c r="C571" s="41"/>
      <c r="F571" s="42"/>
      <c r="G571" s="43"/>
      <c r="H571" s="43"/>
    </row>
    <row r="572">
      <c r="C572" s="41"/>
      <c r="F572" s="42"/>
      <c r="G572" s="43"/>
      <c r="H572" s="43"/>
    </row>
    <row r="573">
      <c r="C573" s="41"/>
      <c r="F573" s="42"/>
      <c r="G573" s="43"/>
      <c r="H573" s="43"/>
    </row>
    <row r="574">
      <c r="C574" s="41"/>
      <c r="F574" s="42"/>
      <c r="G574" s="43"/>
      <c r="H574" s="43"/>
    </row>
    <row r="575">
      <c r="C575" s="41"/>
      <c r="F575" s="42"/>
      <c r="G575" s="43"/>
      <c r="H575" s="43"/>
    </row>
    <row r="576">
      <c r="C576" s="41"/>
      <c r="F576" s="42"/>
      <c r="G576" s="43"/>
      <c r="H576" s="43"/>
    </row>
    <row r="577">
      <c r="C577" s="41"/>
      <c r="F577" s="42"/>
      <c r="G577" s="43"/>
      <c r="H577" s="43"/>
    </row>
    <row r="578">
      <c r="C578" s="41"/>
      <c r="F578" s="42"/>
      <c r="G578" s="43"/>
      <c r="H578" s="43"/>
    </row>
    <row r="579">
      <c r="C579" s="41"/>
      <c r="F579" s="42"/>
      <c r="G579" s="43"/>
      <c r="H579" s="43"/>
    </row>
    <row r="580">
      <c r="C580" s="41"/>
      <c r="F580" s="42"/>
      <c r="G580" s="43"/>
      <c r="H580" s="43"/>
    </row>
    <row r="581">
      <c r="C581" s="41"/>
      <c r="F581" s="42"/>
      <c r="G581" s="43"/>
      <c r="H581" s="43"/>
    </row>
    <row r="582">
      <c r="C582" s="41"/>
      <c r="F582" s="42"/>
      <c r="G582" s="43"/>
      <c r="H582" s="43"/>
    </row>
    <row r="583">
      <c r="C583" s="41"/>
      <c r="F583" s="42"/>
      <c r="G583" s="43"/>
      <c r="H583" s="43"/>
    </row>
    <row r="584">
      <c r="C584" s="41"/>
      <c r="F584" s="42"/>
      <c r="G584" s="43"/>
      <c r="H584" s="43"/>
    </row>
    <row r="585">
      <c r="C585" s="41"/>
      <c r="F585" s="42"/>
      <c r="G585" s="43"/>
      <c r="H585" s="43"/>
    </row>
    <row r="586">
      <c r="C586" s="41"/>
      <c r="F586" s="42"/>
      <c r="G586" s="43"/>
      <c r="H586" s="43"/>
    </row>
    <row r="587">
      <c r="C587" s="41"/>
      <c r="F587" s="42"/>
      <c r="G587" s="43"/>
      <c r="H587" s="43"/>
    </row>
    <row r="588">
      <c r="C588" s="41"/>
      <c r="F588" s="42"/>
      <c r="G588" s="43"/>
      <c r="H588" s="43"/>
    </row>
    <row r="589">
      <c r="C589" s="41"/>
      <c r="F589" s="42"/>
      <c r="G589" s="43"/>
      <c r="H589" s="43"/>
    </row>
    <row r="590">
      <c r="C590" s="41"/>
      <c r="F590" s="42"/>
      <c r="G590" s="43"/>
      <c r="H590" s="43"/>
    </row>
    <row r="591">
      <c r="C591" s="41"/>
      <c r="F591" s="42"/>
      <c r="G591" s="43"/>
      <c r="H591" s="43"/>
    </row>
    <row r="592">
      <c r="C592" s="41"/>
      <c r="F592" s="42"/>
      <c r="G592" s="43"/>
      <c r="H592" s="43"/>
    </row>
    <row r="593">
      <c r="C593" s="41"/>
      <c r="F593" s="42"/>
      <c r="G593" s="43"/>
      <c r="H593" s="43"/>
    </row>
    <row r="594">
      <c r="C594" s="41"/>
      <c r="F594" s="42"/>
      <c r="G594" s="43"/>
      <c r="H594" s="43"/>
    </row>
    <row r="595">
      <c r="C595" s="41"/>
      <c r="F595" s="42"/>
      <c r="G595" s="43"/>
      <c r="H595" s="43"/>
    </row>
    <row r="596">
      <c r="C596" s="41"/>
      <c r="F596" s="42"/>
      <c r="G596" s="43"/>
      <c r="H596" s="43"/>
    </row>
    <row r="597">
      <c r="C597" s="41"/>
      <c r="F597" s="42"/>
      <c r="G597" s="43"/>
      <c r="H597" s="43"/>
    </row>
    <row r="598">
      <c r="C598" s="41"/>
      <c r="F598" s="42"/>
      <c r="G598" s="43"/>
      <c r="H598" s="43"/>
    </row>
    <row r="599">
      <c r="C599" s="41"/>
      <c r="F599" s="42"/>
      <c r="G599" s="43"/>
      <c r="H599" s="43"/>
    </row>
    <row r="600">
      <c r="C600" s="41"/>
      <c r="F600" s="42"/>
      <c r="G600" s="43"/>
      <c r="H600" s="43"/>
    </row>
    <row r="601">
      <c r="C601" s="41"/>
      <c r="F601" s="42"/>
      <c r="G601" s="43"/>
      <c r="H601" s="43"/>
    </row>
    <row r="602">
      <c r="C602" s="41"/>
      <c r="F602" s="42"/>
      <c r="G602" s="43"/>
      <c r="H602" s="43"/>
    </row>
    <row r="603">
      <c r="C603" s="41"/>
      <c r="F603" s="42"/>
      <c r="G603" s="43"/>
      <c r="H603" s="43"/>
    </row>
    <row r="604">
      <c r="C604" s="41"/>
      <c r="F604" s="42"/>
      <c r="G604" s="43"/>
      <c r="H604" s="43"/>
    </row>
    <row r="605">
      <c r="C605" s="41"/>
      <c r="F605" s="42"/>
      <c r="G605" s="43"/>
      <c r="H605" s="43"/>
    </row>
    <row r="606">
      <c r="C606" s="41"/>
      <c r="F606" s="42"/>
      <c r="G606" s="43"/>
      <c r="H606" s="43"/>
    </row>
    <row r="607">
      <c r="C607" s="41"/>
      <c r="F607" s="42"/>
      <c r="G607" s="43"/>
      <c r="H607" s="43"/>
    </row>
    <row r="608">
      <c r="C608" s="41"/>
      <c r="F608" s="42"/>
      <c r="G608" s="43"/>
      <c r="H608" s="43"/>
    </row>
    <row r="609">
      <c r="C609" s="41"/>
      <c r="F609" s="42"/>
      <c r="G609" s="43"/>
      <c r="H609" s="43"/>
    </row>
    <row r="610">
      <c r="C610" s="41"/>
      <c r="F610" s="42"/>
      <c r="G610" s="43"/>
      <c r="H610" s="43"/>
    </row>
    <row r="611">
      <c r="C611" s="41"/>
      <c r="F611" s="42"/>
      <c r="G611" s="43"/>
      <c r="H611" s="43"/>
    </row>
    <row r="612">
      <c r="C612" s="41"/>
      <c r="F612" s="42"/>
      <c r="G612" s="43"/>
      <c r="H612" s="43"/>
    </row>
    <row r="613">
      <c r="C613" s="41"/>
      <c r="F613" s="42"/>
      <c r="G613" s="43"/>
      <c r="H613" s="43"/>
    </row>
    <row r="614">
      <c r="C614" s="41"/>
      <c r="F614" s="42"/>
      <c r="G614" s="43"/>
      <c r="H614" s="43"/>
    </row>
    <row r="615">
      <c r="C615" s="41"/>
      <c r="F615" s="42"/>
      <c r="G615" s="43"/>
      <c r="H615" s="43"/>
    </row>
    <row r="616">
      <c r="C616" s="41"/>
      <c r="F616" s="42"/>
      <c r="G616" s="43"/>
      <c r="H616" s="43"/>
    </row>
    <row r="617">
      <c r="C617" s="41"/>
      <c r="F617" s="42"/>
      <c r="G617" s="43"/>
      <c r="H617" s="43"/>
    </row>
    <row r="618">
      <c r="C618" s="41"/>
      <c r="F618" s="42"/>
      <c r="G618" s="43"/>
      <c r="H618" s="43"/>
    </row>
    <row r="619">
      <c r="C619" s="41"/>
      <c r="F619" s="42"/>
      <c r="G619" s="43"/>
      <c r="H619" s="43"/>
    </row>
    <row r="620">
      <c r="C620" s="41"/>
      <c r="F620" s="42"/>
      <c r="G620" s="43"/>
      <c r="H620" s="43"/>
    </row>
    <row r="621">
      <c r="C621" s="41"/>
      <c r="F621" s="42"/>
      <c r="G621" s="43"/>
      <c r="H621" s="43"/>
    </row>
    <row r="622">
      <c r="C622" s="41"/>
      <c r="F622" s="42"/>
      <c r="G622" s="43"/>
      <c r="H622" s="43"/>
    </row>
    <row r="623">
      <c r="C623" s="41"/>
      <c r="F623" s="42"/>
      <c r="G623" s="43"/>
      <c r="H623" s="43"/>
    </row>
    <row r="624">
      <c r="C624" s="41"/>
      <c r="F624" s="42"/>
      <c r="G624" s="43"/>
      <c r="H624" s="43"/>
    </row>
    <row r="625">
      <c r="C625" s="41"/>
      <c r="F625" s="42"/>
      <c r="G625" s="43"/>
      <c r="H625" s="43"/>
    </row>
    <row r="626">
      <c r="C626" s="41"/>
      <c r="F626" s="42"/>
      <c r="G626" s="43"/>
      <c r="H626" s="43"/>
    </row>
    <row r="627">
      <c r="C627" s="41"/>
      <c r="F627" s="42"/>
      <c r="G627" s="43"/>
      <c r="H627" s="43"/>
    </row>
    <row r="628">
      <c r="C628" s="41"/>
      <c r="F628" s="42"/>
      <c r="G628" s="43"/>
      <c r="H628" s="43"/>
    </row>
    <row r="629">
      <c r="C629" s="41"/>
      <c r="F629" s="42"/>
      <c r="G629" s="43"/>
      <c r="H629" s="43"/>
    </row>
    <row r="630">
      <c r="C630" s="41"/>
      <c r="F630" s="42"/>
      <c r="G630" s="43"/>
      <c r="H630" s="43"/>
    </row>
    <row r="631">
      <c r="C631" s="41"/>
      <c r="F631" s="42"/>
      <c r="G631" s="43"/>
      <c r="H631" s="43"/>
    </row>
    <row r="632">
      <c r="C632" s="41"/>
      <c r="F632" s="42"/>
      <c r="G632" s="43"/>
      <c r="H632" s="43"/>
    </row>
    <row r="633">
      <c r="C633" s="41"/>
      <c r="F633" s="42"/>
      <c r="G633" s="43"/>
      <c r="H633" s="43"/>
    </row>
    <row r="634">
      <c r="C634" s="41"/>
      <c r="F634" s="42"/>
      <c r="G634" s="43"/>
      <c r="H634" s="43"/>
    </row>
    <row r="635">
      <c r="C635" s="41"/>
      <c r="F635" s="42"/>
      <c r="G635" s="43"/>
      <c r="H635" s="43"/>
    </row>
    <row r="636">
      <c r="C636" s="41"/>
      <c r="F636" s="42"/>
      <c r="G636" s="43"/>
      <c r="H636" s="43"/>
    </row>
    <row r="637">
      <c r="C637" s="41"/>
      <c r="F637" s="42"/>
      <c r="G637" s="43"/>
      <c r="H637" s="43"/>
    </row>
    <row r="638">
      <c r="C638" s="41"/>
      <c r="F638" s="42"/>
      <c r="G638" s="43"/>
      <c r="H638" s="43"/>
    </row>
    <row r="639">
      <c r="C639" s="41"/>
      <c r="F639" s="42"/>
      <c r="G639" s="43"/>
      <c r="H639" s="43"/>
    </row>
    <row r="640">
      <c r="C640" s="41"/>
      <c r="F640" s="42"/>
      <c r="G640" s="43"/>
      <c r="H640" s="43"/>
    </row>
    <row r="641">
      <c r="C641" s="41"/>
      <c r="F641" s="42"/>
      <c r="G641" s="43"/>
      <c r="H641" s="43"/>
    </row>
    <row r="642">
      <c r="C642" s="41"/>
      <c r="F642" s="42"/>
      <c r="G642" s="43"/>
      <c r="H642" s="43"/>
    </row>
    <row r="643">
      <c r="C643" s="41"/>
      <c r="F643" s="42"/>
      <c r="G643" s="43"/>
      <c r="H643" s="43"/>
    </row>
    <row r="644">
      <c r="C644" s="41"/>
      <c r="F644" s="42"/>
      <c r="G644" s="43"/>
      <c r="H644" s="43"/>
    </row>
    <row r="645">
      <c r="C645" s="41"/>
      <c r="F645" s="42"/>
      <c r="G645" s="43"/>
      <c r="H645" s="43"/>
    </row>
    <row r="646">
      <c r="C646" s="41"/>
      <c r="F646" s="42"/>
      <c r="G646" s="43"/>
      <c r="H646" s="43"/>
    </row>
    <row r="647">
      <c r="C647" s="41"/>
      <c r="F647" s="42"/>
      <c r="G647" s="43"/>
      <c r="H647" s="43"/>
    </row>
    <row r="648">
      <c r="C648" s="41"/>
      <c r="F648" s="42"/>
      <c r="G648" s="43"/>
      <c r="H648" s="43"/>
    </row>
    <row r="649">
      <c r="C649" s="41"/>
      <c r="F649" s="42"/>
      <c r="G649" s="43"/>
      <c r="H649" s="43"/>
    </row>
    <row r="650">
      <c r="C650" s="41"/>
      <c r="F650" s="42"/>
      <c r="G650" s="43"/>
      <c r="H650" s="43"/>
    </row>
    <row r="651">
      <c r="C651" s="41"/>
      <c r="F651" s="42"/>
      <c r="G651" s="43"/>
      <c r="H651" s="43"/>
    </row>
    <row r="652">
      <c r="C652" s="41"/>
      <c r="F652" s="42"/>
      <c r="G652" s="43"/>
      <c r="H652" s="43"/>
    </row>
    <row r="653">
      <c r="C653" s="41"/>
      <c r="F653" s="42"/>
      <c r="G653" s="43"/>
      <c r="H653" s="43"/>
    </row>
    <row r="654">
      <c r="C654" s="41"/>
      <c r="F654" s="42"/>
      <c r="G654" s="43"/>
      <c r="H654" s="43"/>
    </row>
    <row r="655">
      <c r="C655" s="41"/>
      <c r="F655" s="42"/>
      <c r="G655" s="43"/>
      <c r="H655" s="43"/>
    </row>
    <row r="656">
      <c r="C656" s="41"/>
      <c r="F656" s="42"/>
      <c r="G656" s="43"/>
      <c r="H656" s="43"/>
    </row>
    <row r="657">
      <c r="C657" s="41"/>
      <c r="F657" s="42"/>
      <c r="G657" s="43"/>
      <c r="H657" s="43"/>
    </row>
    <row r="658">
      <c r="C658" s="41"/>
      <c r="F658" s="42"/>
      <c r="G658" s="43"/>
      <c r="H658" s="43"/>
    </row>
    <row r="659">
      <c r="C659" s="41"/>
      <c r="F659" s="42"/>
      <c r="G659" s="43"/>
      <c r="H659" s="43"/>
    </row>
    <row r="660">
      <c r="C660" s="41"/>
      <c r="F660" s="42"/>
      <c r="G660" s="43"/>
      <c r="H660" s="43"/>
    </row>
    <row r="661">
      <c r="C661" s="41"/>
      <c r="F661" s="42"/>
      <c r="G661" s="43"/>
      <c r="H661" s="43"/>
    </row>
    <row r="662">
      <c r="C662" s="41"/>
      <c r="F662" s="42"/>
      <c r="G662" s="43"/>
      <c r="H662" s="43"/>
    </row>
    <row r="663">
      <c r="C663" s="41"/>
      <c r="F663" s="42"/>
      <c r="G663" s="43"/>
      <c r="H663" s="43"/>
    </row>
    <row r="664">
      <c r="C664" s="41"/>
      <c r="F664" s="42"/>
      <c r="G664" s="43"/>
      <c r="H664" s="43"/>
    </row>
    <row r="665">
      <c r="C665" s="41"/>
      <c r="F665" s="42"/>
      <c r="G665" s="43"/>
      <c r="H665" s="43"/>
    </row>
    <row r="666">
      <c r="C666" s="41"/>
      <c r="F666" s="42"/>
      <c r="G666" s="43"/>
      <c r="H666" s="43"/>
    </row>
    <row r="667">
      <c r="C667" s="41"/>
      <c r="F667" s="42"/>
      <c r="G667" s="43"/>
      <c r="H667" s="43"/>
    </row>
    <row r="668">
      <c r="C668" s="41"/>
      <c r="F668" s="42"/>
      <c r="G668" s="43"/>
      <c r="H668" s="43"/>
    </row>
    <row r="669">
      <c r="C669" s="41"/>
      <c r="F669" s="42"/>
      <c r="G669" s="43"/>
      <c r="H669" s="43"/>
    </row>
    <row r="670">
      <c r="C670" s="41"/>
      <c r="F670" s="42"/>
      <c r="G670" s="43"/>
      <c r="H670" s="43"/>
    </row>
    <row r="671">
      <c r="C671" s="41"/>
      <c r="F671" s="42"/>
      <c r="G671" s="43"/>
      <c r="H671" s="43"/>
    </row>
    <row r="672">
      <c r="C672" s="41"/>
      <c r="F672" s="42"/>
      <c r="G672" s="43"/>
      <c r="H672" s="43"/>
    </row>
    <row r="673">
      <c r="C673" s="41"/>
      <c r="F673" s="42"/>
      <c r="G673" s="43"/>
      <c r="H673" s="43"/>
    </row>
    <row r="674">
      <c r="C674" s="41"/>
      <c r="F674" s="42"/>
      <c r="G674" s="43"/>
      <c r="H674" s="43"/>
    </row>
    <row r="675">
      <c r="C675" s="41"/>
      <c r="F675" s="42"/>
      <c r="G675" s="43"/>
      <c r="H675" s="43"/>
    </row>
    <row r="676">
      <c r="C676" s="41"/>
      <c r="F676" s="42"/>
      <c r="G676" s="43"/>
      <c r="H676" s="43"/>
    </row>
    <row r="677">
      <c r="C677" s="41"/>
      <c r="F677" s="42"/>
      <c r="G677" s="43"/>
      <c r="H677" s="43"/>
    </row>
    <row r="678">
      <c r="C678" s="41"/>
      <c r="F678" s="42"/>
      <c r="G678" s="43"/>
      <c r="H678" s="43"/>
    </row>
    <row r="679">
      <c r="C679" s="41"/>
      <c r="F679" s="42"/>
      <c r="G679" s="43"/>
      <c r="H679" s="43"/>
    </row>
    <row r="680">
      <c r="C680" s="41"/>
      <c r="F680" s="42"/>
      <c r="G680" s="43"/>
      <c r="H680" s="43"/>
    </row>
    <row r="681">
      <c r="C681" s="41"/>
      <c r="F681" s="42"/>
      <c r="G681" s="43"/>
      <c r="H681" s="43"/>
    </row>
    <row r="682">
      <c r="C682" s="41"/>
      <c r="F682" s="42"/>
      <c r="G682" s="43"/>
      <c r="H682" s="43"/>
    </row>
    <row r="683">
      <c r="C683" s="41"/>
      <c r="F683" s="42"/>
      <c r="G683" s="43"/>
      <c r="H683" s="43"/>
    </row>
    <row r="684">
      <c r="C684" s="41"/>
      <c r="F684" s="42"/>
      <c r="G684" s="43"/>
      <c r="H684" s="43"/>
    </row>
    <row r="685">
      <c r="C685" s="41"/>
      <c r="F685" s="42"/>
      <c r="G685" s="43"/>
      <c r="H685" s="43"/>
    </row>
    <row r="686">
      <c r="C686" s="41"/>
      <c r="F686" s="42"/>
      <c r="G686" s="43"/>
      <c r="H686" s="43"/>
    </row>
    <row r="687">
      <c r="C687" s="41"/>
      <c r="F687" s="42"/>
      <c r="G687" s="43"/>
      <c r="H687" s="43"/>
    </row>
    <row r="688">
      <c r="C688" s="41"/>
      <c r="F688" s="42"/>
      <c r="G688" s="43"/>
      <c r="H688" s="43"/>
    </row>
    <row r="689">
      <c r="C689" s="41"/>
      <c r="F689" s="42"/>
      <c r="G689" s="43"/>
      <c r="H689" s="43"/>
    </row>
    <row r="690">
      <c r="C690" s="41"/>
      <c r="F690" s="42"/>
      <c r="G690" s="43"/>
      <c r="H690" s="43"/>
    </row>
    <row r="691">
      <c r="C691" s="41"/>
      <c r="F691" s="42"/>
      <c r="G691" s="43"/>
      <c r="H691" s="43"/>
    </row>
    <row r="692">
      <c r="C692" s="41"/>
      <c r="F692" s="42"/>
      <c r="G692" s="43"/>
      <c r="H692" s="43"/>
    </row>
    <row r="693">
      <c r="C693" s="41"/>
      <c r="F693" s="42"/>
      <c r="G693" s="43"/>
      <c r="H693" s="43"/>
    </row>
    <row r="694">
      <c r="C694" s="41"/>
      <c r="F694" s="42"/>
      <c r="G694" s="43"/>
      <c r="H694" s="43"/>
    </row>
    <row r="695">
      <c r="C695" s="41"/>
      <c r="F695" s="42"/>
      <c r="G695" s="43"/>
      <c r="H695" s="43"/>
    </row>
    <row r="696">
      <c r="C696" s="41"/>
      <c r="F696" s="42"/>
      <c r="G696" s="43"/>
      <c r="H696" s="43"/>
    </row>
    <row r="697">
      <c r="C697" s="41"/>
      <c r="F697" s="42"/>
      <c r="G697" s="43"/>
      <c r="H697" s="43"/>
    </row>
    <row r="698">
      <c r="C698" s="41"/>
      <c r="F698" s="42"/>
      <c r="G698" s="43"/>
      <c r="H698" s="43"/>
    </row>
    <row r="699">
      <c r="C699" s="41"/>
      <c r="F699" s="42"/>
      <c r="G699" s="43"/>
      <c r="H699" s="43"/>
    </row>
    <row r="700">
      <c r="C700" s="41"/>
      <c r="F700" s="42"/>
      <c r="G700" s="43"/>
      <c r="H700" s="43"/>
    </row>
    <row r="701">
      <c r="C701" s="41"/>
      <c r="F701" s="42"/>
      <c r="G701" s="43"/>
      <c r="H701" s="43"/>
    </row>
    <row r="702">
      <c r="C702" s="41"/>
      <c r="F702" s="42"/>
      <c r="G702" s="43"/>
      <c r="H702" s="43"/>
    </row>
    <row r="703">
      <c r="C703" s="41"/>
      <c r="F703" s="42"/>
      <c r="G703" s="43"/>
      <c r="H703" s="43"/>
    </row>
    <row r="704">
      <c r="C704" s="41"/>
      <c r="F704" s="42"/>
      <c r="G704" s="43"/>
      <c r="H704" s="43"/>
    </row>
    <row r="705">
      <c r="C705" s="41"/>
      <c r="F705" s="42"/>
      <c r="G705" s="43"/>
      <c r="H705" s="43"/>
    </row>
    <row r="706">
      <c r="C706" s="41"/>
      <c r="F706" s="42"/>
      <c r="G706" s="43"/>
      <c r="H706" s="43"/>
    </row>
    <row r="707">
      <c r="C707" s="41"/>
      <c r="F707" s="42"/>
      <c r="G707" s="43"/>
      <c r="H707" s="43"/>
    </row>
    <row r="708">
      <c r="C708" s="41"/>
      <c r="F708" s="42"/>
      <c r="G708" s="43"/>
      <c r="H708" s="43"/>
    </row>
    <row r="709">
      <c r="C709" s="41"/>
      <c r="F709" s="42"/>
      <c r="G709" s="43"/>
      <c r="H709" s="43"/>
    </row>
    <row r="710">
      <c r="C710" s="41"/>
      <c r="F710" s="42"/>
      <c r="G710" s="43"/>
      <c r="H710" s="43"/>
    </row>
    <row r="711">
      <c r="C711" s="41"/>
      <c r="F711" s="42"/>
      <c r="G711" s="43"/>
      <c r="H711" s="43"/>
    </row>
    <row r="712">
      <c r="C712" s="41"/>
      <c r="F712" s="42"/>
      <c r="G712" s="43"/>
      <c r="H712" s="43"/>
    </row>
    <row r="713">
      <c r="C713" s="41"/>
      <c r="F713" s="42"/>
      <c r="G713" s="43"/>
      <c r="H713" s="43"/>
    </row>
    <row r="714">
      <c r="C714" s="41"/>
      <c r="F714" s="42"/>
      <c r="G714" s="43"/>
      <c r="H714" s="43"/>
    </row>
    <row r="715">
      <c r="C715" s="41"/>
      <c r="F715" s="42"/>
      <c r="G715" s="43"/>
      <c r="H715" s="43"/>
    </row>
    <row r="716">
      <c r="C716" s="41"/>
      <c r="F716" s="42"/>
      <c r="G716" s="43"/>
      <c r="H716" s="43"/>
    </row>
    <row r="717">
      <c r="C717" s="41"/>
      <c r="F717" s="42"/>
      <c r="G717" s="43"/>
      <c r="H717" s="43"/>
    </row>
    <row r="718">
      <c r="C718" s="41"/>
      <c r="F718" s="42"/>
      <c r="G718" s="43"/>
      <c r="H718" s="43"/>
    </row>
    <row r="719">
      <c r="C719" s="41"/>
      <c r="F719" s="42"/>
      <c r="G719" s="43"/>
      <c r="H719" s="43"/>
    </row>
    <row r="720">
      <c r="C720" s="41"/>
      <c r="F720" s="42"/>
      <c r="G720" s="43"/>
      <c r="H720" s="43"/>
    </row>
    <row r="721">
      <c r="C721" s="41"/>
      <c r="F721" s="42"/>
      <c r="G721" s="43"/>
      <c r="H721" s="43"/>
    </row>
    <row r="722">
      <c r="C722" s="41"/>
      <c r="F722" s="42"/>
      <c r="G722" s="43"/>
      <c r="H722" s="43"/>
    </row>
    <row r="723">
      <c r="C723" s="41"/>
      <c r="F723" s="42"/>
      <c r="G723" s="43"/>
      <c r="H723" s="43"/>
    </row>
    <row r="724">
      <c r="C724" s="41"/>
      <c r="F724" s="42"/>
      <c r="G724" s="43"/>
      <c r="H724" s="43"/>
    </row>
    <row r="725">
      <c r="C725" s="41"/>
      <c r="F725" s="42"/>
      <c r="G725" s="43"/>
      <c r="H725" s="43"/>
    </row>
    <row r="726">
      <c r="C726" s="41"/>
      <c r="F726" s="42"/>
      <c r="G726" s="43"/>
      <c r="H726" s="43"/>
    </row>
    <row r="727">
      <c r="C727" s="41"/>
      <c r="F727" s="42"/>
      <c r="G727" s="43"/>
      <c r="H727" s="43"/>
    </row>
    <row r="728">
      <c r="C728" s="41"/>
      <c r="F728" s="42"/>
      <c r="G728" s="43"/>
      <c r="H728" s="43"/>
    </row>
    <row r="729">
      <c r="C729" s="41"/>
      <c r="F729" s="42"/>
      <c r="G729" s="43"/>
      <c r="H729" s="43"/>
    </row>
    <row r="730">
      <c r="C730" s="41"/>
      <c r="F730" s="42"/>
      <c r="G730" s="43"/>
      <c r="H730" s="43"/>
    </row>
    <row r="731">
      <c r="C731" s="41"/>
      <c r="F731" s="42"/>
      <c r="G731" s="43"/>
      <c r="H731" s="43"/>
    </row>
    <row r="732">
      <c r="C732" s="41"/>
      <c r="F732" s="42"/>
      <c r="G732" s="43"/>
      <c r="H732" s="43"/>
    </row>
    <row r="733">
      <c r="C733" s="41"/>
      <c r="F733" s="42"/>
      <c r="G733" s="43"/>
      <c r="H733" s="43"/>
    </row>
    <row r="734">
      <c r="C734" s="41"/>
      <c r="F734" s="42"/>
      <c r="G734" s="43"/>
      <c r="H734" s="43"/>
    </row>
    <row r="735">
      <c r="C735" s="41"/>
      <c r="F735" s="42"/>
      <c r="G735" s="43"/>
      <c r="H735" s="43"/>
    </row>
    <row r="736">
      <c r="C736" s="41"/>
      <c r="F736" s="42"/>
      <c r="G736" s="43"/>
      <c r="H736" s="43"/>
    </row>
    <row r="737">
      <c r="C737" s="41"/>
      <c r="F737" s="42"/>
      <c r="G737" s="43"/>
      <c r="H737" s="43"/>
    </row>
    <row r="738">
      <c r="C738" s="41"/>
      <c r="F738" s="42"/>
      <c r="G738" s="43"/>
      <c r="H738" s="43"/>
    </row>
    <row r="739">
      <c r="C739" s="41"/>
      <c r="F739" s="42"/>
      <c r="G739" s="43"/>
      <c r="H739" s="43"/>
    </row>
    <row r="740">
      <c r="C740" s="41"/>
      <c r="F740" s="42"/>
      <c r="G740" s="43"/>
      <c r="H740" s="43"/>
    </row>
    <row r="741">
      <c r="C741" s="41"/>
      <c r="F741" s="42"/>
      <c r="G741" s="43"/>
      <c r="H741" s="43"/>
    </row>
    <row r="742">
      <c r="C742" s="41"/>
      <c r="F742" s="42"/>
      <c r="G742" s="43"/>
      <c r="H742" s="43"/>
    </row>
    <row r="743">
      <c r="C743" s="41"/>
      <c r="F743" s="42"/>
      <c r="G743" s="43"/>
      <c r="H743" s="43"/>
    </row>
    <row r="744">
      <c r="C744" s="41"/>
      <c r="F744" s="42"/>
      <c r="G744" s="43"/>
      <c r="H744" s="43"/>
    </row>
    <row r="745">
      <c r="C745" s="41"/>
      <c r="F745" s="42"/>
      <c r="G745" s="43"/>
      <c r="H745" s="43"/>
    </row>
    <row r="746">
      <c r="C746" s="41"/>
      <c r="F746" s="42"/>
      <c r="G746" s="43"/>
      <c r="H746" s="43"/>
    </row>
    <row r="747">
      <c r="C747" s="41"/>
      <c r="F747" s="42"/>
      <c r="G747" s="43"/>
      <c r="H747" s="43"/>
    </row>
    <row r="748">
      <c r="C748" s="41"/>
      <c r="F748" s="42"/>
      <c r="G748" s="43"/>
      <c r="H748" s="43"/>
    </row>
    <row r="749">
      <c r="C749" s="41"/>
      <c r="F749" s="42"/>
      <c r="G749" s="43"/>
      <c r="H749" s="43"/>
    </row>
    <row r="750">
      <c r="C750" s="41"/>
      <c r="F750" s="42"/>
      <c r="G750" s="43"/>
      <c r="H750" s="43"/>
    </row>
    <row r="751">
      <c r="C751" s="41"/>
      <c r="F751" s="42"/>
      <c r="G751" s="43"/>
      <c r="H751" s="43"/>
    </row>
    <row r="752">
      <c r="C752" s="41"/>
      <c r="F752" s="42"/>
      <c r="G752" s="43"/>
      <c r="H752" s="43"/>
    </row>
    <row r="753">
      <c r="C753" s="41"/>
      <c r="F753" s="42"/>
      <c r="G753" s="43"/>
      <c r="H753" s="43"/>
    </row>
    <row r="754">
      <c r="C754" s="41"/>
      <c r="F754" s="42"/>
      <c r="G754" s="43"/>
      <c r="H754" s="43"/>
    </row>
    <row r="755">
      <c r="C755" s="41"/>
      <c r="F755" s="42"/>
      <c r="G755" s="43"/>
      <c r="H755" s="43"/>
    </row>
    <row r="756">
      <c r="C756" s="41"/>
      <c r="F756" s="42"/>
      <c r="G756" s="43"/>
      <c r="H756" s="43"/>
    </row>
    <row r="757">
      <c r="C757" s="41"/>
      <c r="F757" s="42"/>
      <c r="G757" s="43"/>
      <c r="H757" s="43"/>
    </row>
    <row r="758">
      <c r="C758" s="41"/>
      <c r="F758" s="42"/>
      <c r="G758" s="43"/>
      <c r="H758" s="43"/>
    </row>
    <row r="759">
      <c r="C759" s="41"/>
      <c r="F759" s="42"/>
      <c r="G759" s="43"/>
      <c r="H759" s="43"/>
    </row>
    <row r="760">
      <c r="C760" s="41"/>
      <c r="F760" s="42"/>
      <c r="G760" s="43"/>
      <c r="H760" s="43"/>
    </row>
    <row r="761">
      <c r="C761" s="41"/>
      <c r="F761" s="42"/>
      <c r="G761" s="43"/>
      <c r="H761" s="43"/>
    </row>
    <row r="762">
      <c r="C762" s="41"/>
      <c r="F762" s="42"/>
      <c r="G762" s="43"/>
      <c r="H762" s="43"/>
    </row>
    <row r="763">
      <c r="C763" s="41"/>
      <c r="F763" s="42"/>
      <c r="G763" s="43"/>
      <c r="H763" s="43"/>
    </row>
    <row r="764">
      <c r="C764" s="41"/>
      <c r="F764" s="42"/>
      <c r="G764" s="43"/>
      <c r="H764" s="43"/>
    </row>
    <row r="765">
      <c r="C765" s="41"/>
      <c r="F765" s="42"/>
      <c r="G765" s="43"/>
      <c r="H765" s="43"/>
    </row>
    <row r="766">
      <c r="C766" s="41"/>
      <c r="F766" s="42"/>
      <c r="G766" s="43"/>
      <c r="H766" s="43"/>
    </row>
    <row r="767">
      <c r="C767" s="41"/>
      <c r="F767" s="42"/>
      <c r="G767" s="43"/>
      <c r="H767" s="43"/>
    </row>
    <row r="768">
      <c r="C768" s="41"/>
      <c r="F768" s="42"/>
      <c r="G768" s="43"/>
      <c r="H768" s="43"/>
    </row>
    <row r="769">
      <c r="C769" s="41"/>
      <c r="F769" s="42"/>
      <c r="G769" s="43"/>
      <c r="H769" s="43"/>
    </row>
    <row r="770">
      <c r="C770" s="41"/>
      <c r="F770" s="42"/>
      <c r="G770" s="43"/>
      <c r="H770" s="43"/>
    </row>
    <row r="771">
      <c r="C771" s="41"/>
      <c r="F771" s="42"/>
      <c r="G771" s="43"/>
      <c r="H771" s="43"/>
    </row>
    <row r="772">
      <c r="C772" s="41"/>
      <c r="F772" s="42"/>
      <c r="G772" s="43"/>
      <c r="H772" s="43"/>
    </row>
    <row r="773">
      <c r="C773" s="41"/>
      <c r="F773" s="42"/>
      <c r="G773" s="43"/>
      <c r="H773" s="43"/>
    </row>
    <row r="774">
      <c r="C774" s="41"/>
      <c r="F774" s="42"/>
      <c r="G774" s="43"/>
      <c r="H774" s="43"/>
    </row>
    <row r="775">
      <c r="C775" s="41"/>
      <c r="F775" s="42"/>
      <c r="G775" s="43"/>
      <c r="H775" s="43"/>
    </row>
    <row r="776">
      <c r="C776" s="41"/>
      <c r="F776" s="42"/>
      <c r="G776" s="43"/>
      <c r="H776" s="43"/>
    </row>
    <row r="777">
      <c r="C777" s="41"/>
      <c r="F777" s="42"/>
      <c r="G777" s="43"/>
      <c r="H777" s="43"/>
    </row>
    <row r="778">
      <c r="C778" s="41"/>
      <c r="F778" s="42"/>
      <c r="G778" s="43"/>
      <c r="H778" s="43"/>
    </row>
    <row r="779">
      <c r="C779" s="41"/>
      <c r="F779" s="42"/>
      <c r="G779" s="43"/>
      <c r="H779" s="43"/>
    </row>
    <row r="780">
      <c r="C780" s="41"/>
      <c r="F780" s="42"/>
      <c r="G780" s="43"/>
      <c r="H780" s="43"/>
    </row>
    <row r="781">
      <c r="C781" s="41"/>
      <c r="F781" s="42"/>
      <c r="G781" s="43"/>
      <c r="H781" s="43"/>
    </row>
    <row r="782">
      <c r="C782" s="41"/>
      <c r="F782" s="42"/>
      <c r="G782" s="43"/>
      <c r="H782" s="43"/>
    </row>
    <row r="783">
      <c r="C783" s="41"/>
      <c r="F783" s="42"/>
      <c r="G783" s="43"/>
      <c r="H783" s="43"/>
    </row>
    <row r="784">
      <c r="C784" s="41"/>
      <c r="F784" s="42"/>
      <c r="G784" s="43"/>
      <c r="H784" s="43"/>
    </row>
    <row r="785">
      <c r="C785" s="41"/>
      <c r="F785" s="42"/>
      <c r="G785" s="43"/>
      <c r="H785" s="43"/>
    </row>
    <row r="786">
      <c r="C786" s="41"/>
      <c r="F786" s="42"/>
      <c r="G786" s="43"/>
      <c r="H786" s="43"/>
    </row>
    <row r="787">
      <c r="C787" s="41"/>
      <c r="F787" s="42"/>
      <c r="G787" s="43"/>
      <c r="H787" s="43"/>
    </row>
    <row r="788">
      <c r="C788" s="41"/>
      <c r="F788" s="42"/>
      <c r="G788" s="43"/>
      <c r="H788" s="43"/>
    </row>
    <row r="789">
      <c r="C789" s="41"/>
      <c r="F789" s="42"/>
      <c r="G789" s="43"/>
      <c r="H789" s="43"/>
    </row>
    <row r="790">
      <c r="C790" s="41"/>
      <c r="F790" s="42"/>
      <c r="G790" s="43"/>
      <c r="H790" s="43"/>
    </row>
    <row r="791">
      <c r="C791" s="41"/>
      <c r="F791" s="42"/>
      <c r="G791" s="43"/>
      <c r="H791" s="43"/>
    </row>
    <row r="792">
      <c r="C792" s="41"/>
      <c r="F792" s="42"/>
      <c r="G792" s="43"/>
      <c r="H792" s="43"/>
    </row>
    <row r="793">
      <c r="C793" s="41"/>
      <c r="F793" s="42"/>
      <c r="G793" s="43"/>
      <c r="H793" s="43"/>
    </row>
    <row r="794">
      <c r="C794" s="41"/>
      <c r="F794" s="42"/>
      <c r="G794" s="43"/>
      <c r="H794" s="43"/>
    </row>
    <row r="795">
      <c r="C795" s="41"/>
      <c r="F795" s="42"/>
      <c r="G795" s="43"/>
      <c r="H795" s="43"/>
    </row>
    <row r="796">
      <c r="C796" s="41"/>
      <c r="F796" s="42"/>
      <c r="G796" s="43"/>
      <c r="H796" s="43"/>
    </row>
    <row r="797">
      <c r="C797" s="41"/>
      <c r="F797" s="42"/>
      <c r="G797" s="43"/>
      <c r="H797" s="43"/>
    </row>
    <row r="798">
      <c r="C798" s="41"/>
      <c r="F798" s="42"/>
      <c r="G798" s="43"/>
      <c r="H798" s="43"/>
    </row>
    <row r="799">
      <c r="C799" s="41"/>
      <c r="F799" s="42"/>
      <c r="G799" s="43"/>
      <c r="H799" s="43"/>
    </row>
    <row r="800">
      <c r="C800" s="41"/>
      <c r="F800" s="42"/>
      <c r="G800" s="43"/>
      <c r="H800" s="43"/>
    </row>
    <row r="801">
      <c r="C801" s="41"/>
      <c r="F801" s="42"/>
      <c r="G801" s="43"/>
      <c r="H801" s="43"/>
    </row>
    <row r="802">
      <c r="C802" s="41"/>
      <c r="F802" s="42"/>
      <c r="G802" s="43"/>
      <c r="H802" s="43"/>
    </row>
    <row r="803">
      <c r="C803" s="41"/>
      <c r="F803" s="42"/>
      <c r="G803" s="43"/>
      <c r="H803" s="43"/>
    </row>
    <row r="804">
      <c r="C804" s="41"/>
      <c r="F804" s="42"/>
      <c r="G804" s="43"/>
      <c r="H804" s="43"/>
    </row>
    <row r="805">
      <c r="C805" s="41"/>
      <c r="F805" s="42"/>
      <c r="G805" s="43"/>
      <c r="H805" s="43"/>
    </row>
    <row r="806">
      <c r="C806" s="41"/>
      <c r="F806" s="42"/>
      <c r="G806" s="43"/>
      <c r="H806" s="43"/>
    </row>
    <row r="807">
      <c r="C807" s="41"/>
      <c r="F807" s="42"/>
      <c r="G807" s="43"/>
      <c r="H807" s="43"/>
    </row>
    <row r="808">
      <c r="C808" s="41"/>
      <c r="F808" s="42"/>
      <c r="G808" s="43"/>
      <c r="H808" s="43"/>
    </row>
    <row r="809">
      <c r="C809" s="41"/>
      <c r="F809" s="42"/>
      <c r="G809" s="43"/>
      <c r="H809" s="43"/>
    </row>
    <row r="810">
      <c r="C810" s="41"/>
      <c r="F810" s="42"/>
      <c r="G810" s="43"/>
      <c r="H810" s="43"/>
    </row>
    <row r="811">
      <c r="C811" s="41"/>
      <c r="F811" s="42"/>
      <c r="G811" s="43"/>
      <c r="H811" s="43"/>
    </row>
    <row r="812">
      <c r="C812" s="41"/>
      <c r="F812" s="42"/>
      <c r="G812" s="43"/>
      <c r="H812" s="43"/>
    </row>
    <row r="813">
      <c r="C813" s="41"/>
      <c r="F813" s="42"/>
      <c r="G813" s="43"/>
      <c r="H813" s="43"/>
    </row>
    <row r="814">
      <c r="C814" s="41"/>
      <c r="F814" s="42"/>
      <c r="G814" s="43"/>
      <c r="H814" s="43"/>
    </row>
    <row r="815">
      <c r="C815" s="41"/>
      <c r="F815" s="42"/>
      <c r="G815" s="43"/>
      <c r="H815" s="43"/>
    </row>
    <row r="816">
      <c r="C816" s="41"/>
      <c r="F816" s="42"/>
      <c r="G816" s="43"/>
      <c r="H816" s="43"/>
    </row>
    <row r="817">
      <c r="C817" s="41"/>
      <c r="F817" s="42"/>
      <c r="G817" s="43"/>
      <c r="H817" s="43"/>
    </row>
    <row r="818">
      <c r="C818" s="41"/>
      <c r="F818" s="42"/>
      <c r="G818" s="43"/>
      <c r="H818" s="43"/>
    </row>
    <row r="819">
      <c r="C819" s="41"/>
      <c r="F819" s="42"/>
      <c r="G819" s="43"/>
      <c r="H819" s="43"/>
    </row>
    <row r="820">
      <c r="C820" s="41"/>
      <c r="F820" s="42"/>
      <c r="G820" s="43"/>
      <c r="H820" s="43"/>
    </row>
    <row r="821">
      <c r="C821" s="41"/>
      <c r="F821" s="42"/>
      <c r="G821" s="43"/>
      <c r="H821" s="43"/>
    </row>
    <row r="822">
      <c r="C822" s="41"/>
      <c r="F822" s="42"/>
      <c r="G822" s="43"/>
      <c r="H822" s="43"/>
    </row>
    <row r="823">
      <c r="C823" s="41"/>
      <c r="F823" s="42"/>
      <c r="G823" s="43"/>
      <c r="H823" s="43"/>
    </row>
    <row r="824">
      <c r="C824" s="41"/>
      <c r="F824" s="42"/>
      <c r="G824" s="43"/>
      <c r="H824" s="43"/>
    </row>
    <row r="825">
      <c r="C825" s="41"/>
      <c r="F825" s="42"/>
      <c r="G825" s="43"/>
      <c r="H825" s="43"/>
    </row>
    <row r="826">
      <c r="C826" s="41"/>
      <c r="F826" s="42"/>
      <c r="G826" s="43"/>
      <c r="H826" s="43"/>
    </row>
    <row r="827">
      <c r="C827" s="41"/>
      <c r="F827" s="42"/>
      <c r="G827" s="43"/>
      <c r="H827" s="43"/>
    </row>
    <row r="828">
      <c r="C828" s="41"/>
      <c r="F828" s="42"/>
      <c r="G828" s="43"/>
      <c r="H828" s="43"/>
    </row>
    <row r="829">
      <c r="C829" s="41"/>
      <c r="F829" s="42"/>
      <c r="G829" s="43"/>
      <c r="H829" s="43"/>
    </row>
    <row r="830">
      <c r="C830" s="41"/>
      <c r="F830" s="42"/>
      <c r="G830" s="43"/>
      <c r="H830" s="43"/>
    </row>
    <row r="831">
      <c r="C831" s="41"/>
      <c r="F831" s="42"/>
      <c r="G831" s="43"/>
      <c r="H831" s="43"/>
    </row>
    <row r="832">
      <c r="C832" s="41"/>
      <c r="F832" s="42"/>
      <c r="G832" s="43"/>
      <c r="H832" s="43"/>
    </row>
    <row r="833">
      <c r="C833" s="41"/>
      <c r="F833" s="42"/>
      <c r="G833" s="43"/>
      <c r="H833" s="43"/>
    </row>
    <row r="834">
      <c r="C834" s="41"/>
      <c r="F834" s="42"/>
      <c r="G834" s="43"/>
      <c r="H834" s="43"/>
    </row>
    <row r="835">
      <c r="C835" s="41"/>
      <c r="F835" s="42"/>
      <c r="G835" s="43"/>
      <c r="H835" s="43"/>
    </row>
    <row r="836">
      <c r="C836" s="41"/>
      <c r="F836" s="42"/>
      <c r="G836" s="43"/>
      <c r="H836" s="43"/>
    </row>
    <row r="837">
      <c r="C837" s="41"/>
      <c r="F837" s="42"/>
      <c r="G837" s="43"/>
      <c r="H837" s="43"/>
    </row>
    <row r="838">
      <c r="C838" s="41"/>
      <c r="F838" s="42"/>
      <c r="G838" s="43"/>
      <c r="H838" s="43"/>
    </row>
    <row r="839">
      <c r="C839" s="41"/>
      <c r="F839" s="42"/>
      <c r="G839" s="43"/>
      <c r="H839" s="43"/>
    </row>
    <row r="840">
      <c r="C840" s="41"/>
      <c r="F840" s="42"/>
      <c r="G840" s="43"/>
      <c r="H840" s="43"/>
    </row>
    <row r="841">
      <c r="C841" s="41"/>
      <c r="F841" s="42"/>
      <c r="G841" s="43"/>
      <c r="H841" s="43"/>
    </row>
    <row r="842">
      <c r="C842" s="41"/>
      <c r="F842" s="42"/>
      <c r="G842" s="43"/>
      <c r="H842" s="43"/>
    </row>
    <row r="843">
      <c r="C843" s="41"/>
      <c r="F843" s="42"/>
      <c r="G843" s="43"/>
      <c r="H843" s="43"/>
    </row>
    <row r="844">
      <c r="C844" s="41"/>
      <c r="F844" s="42"/>
      <c r="G844" s="43"/>
      <c r="H844" s="43"/>
    </row>
    <row r="845">
      <c r="C845" s="41"/>
      <c r="F845" s="42"/>
      <c r="G845" s="43"/>
      <c r="H845" s="43"/>
    </row>
    <row r="846">
      <c r="C846" s="41"/>
      <c r="F846" s="42"/>
      <c r="G846" s="43"/>
      <c r="H846" s="43"/>
    </row>
    <row r="847">
      <c r="C847" s="41"/>
      <c r="F847" s="42"/>
      <c r="G847" s="43"/>
      <c r="H847" s="43"/>
    </row>
    <row r="848">
      <c r="C848" s="41"/>
      <c r="F848" s="42"/>
      <c r="G848" s="43"/>
      <c r="H848" s="43"/>
    </row>
    <row r="849">
      <c r="C849" s="41"/>
      <c r="F849" s="42"/>
      <c r="G849" s="43"/>
      <c r="H849" s="43"/>
    </row>
    <row r="850">
      <c r="C850" s="41"/>
      <c r="F850" s="42"/>
      <c r="G850" s="43"/>
      <c r="H850" s="43"/>
    </row>
    <row r="851">
      <c r="C851" s="41"/>
      <c r="F851" s="42"/>
      <c r="G851" s="43"/>
      <c r="H851" s="43"/>
    </row>
    <row r="852">
      <c r="C852" s="41"/>
      <c r="F852" s="42"/>
      <c r="G852" s="43"/>
      <c r="H852" s="43"/>
    </row>
    <row r="853">
      <c r="C853" s="41"/>
      <c r="F853" s="42"/>
      <c r="G853" s="43"/>
      <c r="H853" s="43"/>
    </row>
    <row r="854">
      <c r="C854" s="41"/>
      <c r="F854" s="42"/>
      <c r="G854" s="43"/>
      <c r="H854" s="43"/>
    </row>
    <row r="855">
      <c r="C855" s="41"/>
      <c r="F855" s="42"/>
      <c r="G855" s="43"/>
      <c r="H855" s="43"/>
    </row>
    <row r="856">
      <c r="C856" s="41"/>
      <c r="F856" s="42"/>
      <c r="G856" s="43"/>
      <c r="H856" s="43"/>
    </row>
    <row r="857">
      <c r="C857" s="41"/>
      <c r="F857" s="42"/>
      <c r="G857" s="43"/>
      <c r="H857" s="43"/>
    </row>
    <row r="858">
      <c r="C858" s="41"/>
      <c r="F858" s="42"/>
      <c r="G858" s="43"/>
      <c r="H858" s="43"/>
    </row>
    <row r="859">
      <c r="C859" s="41"/>
      <c r="F859" s="42"/>
      <c r="G859" s="43"/>
      <c r="H859" s="43"/>
    </row>
    <row r="860">
      <c r="C860" s="41"/>
      <c r="F860" s="42"/>
      <c r="G860" s="43"/>
      <c r="H860" s="43"/>
    </row>
    <row r="861">
      <c r="C861" s="41"/>
      <c r="F861" s="42"/>
      <c r="G861" s="43"/>
      <c r="H861" s="43"/>
    </row>
    <row r="862">
      <c r="C862" s="41"/>
      <c r="F862" s="42"/>
      <c r="G862" s="43"/>
      <c r="H862" s="43"/>
    </row>
    <row r="863">
      <c r="C863" s="41"/>
      <c r="F863" s="42"/>
      <c r="G863" s="43"/>
      <c r="H863" s="43"/>
    </row>
    <row r="864">
      <c r="C864" s="41"/>
      <c r="F864" s="42"/>
      <c r="G864" s="43"/>
      <c r="H864" s="43"/>
    </row>
    <row r="865">
      <c r="C865" s="41"/>
      <c r="F865" s="42"/>
      <c r="G865" s="43"/>
      <c r="H865" s="43"/>
    </row>
    <row r="866">
      <c r="C866" s="41"/>
      <c r="F866" s="42"/>
      <c r="G866" s="43"/>
      <c r="H866" s="43"/>
    </row>
    <row r="867">
      <c r="C867" s="41"/>
      <c r="F867" s="42"/>
      <c r="G867" s="43"/>
      <c r="H867" s="43"/>
    </row>
    <row r="868">
      <c r="C868" s="41"/>
      <c r="F868" s="42"/>
      <c r="G868" s="43"/>
      <c r="H868" s="43"/>
    </row>
    <row r="869">
      <c r="C869" s="41"/>
      <c r="F869" s="42"/>
      <c r="G869" s="43"/>
      <c r="H869" s="43"/>
    </row>
    <row r="870">
      <c r="C870" s="41"/>
      <c r="F870" s="42"/>
      <c r="G870" s="43"/>
      <c r="H870" s="43"/>
    </row>
    <row r="871">
      <c r="C871" s="41"/>
      <c r="F871" s="42"/>
      <c r="G871" s="43"/>
      <c r="H871" s="43"/>
    </row>
    <row r="872">
      <c r="C872" s="41"/>
      <c r="F872" s="42"/>
      <c r="G872" s="43"/>
      <c r="H872" s="43"/>
    </row>
    <row r="873">
      <c r="C873" s="41"/>
      <c r="F873" s="42"/>
      <c r="G873" s="43"/>
      <c r="H873" s="43"/>
    </row>
    <row r="874">
      <c r="C874" s="41"/>
      <c r="F874" s="42"/>
      <c r="G874" s="43"/>
      <c r="H874" s="43"/>
    </row>
    <row r="875">
      <c r="C875" s="41"/>
      <c r="F875" s="42"/>
      <c r="G875" s="43"/>
      <c r="H875" s="43"/>
    </row>
    <row r="876">
      <c r="C876" s="41"/>
      <c r="F876" s="42"/>
      <c r="G876" s="43"/>
      <c r="H876" s="43"/>
    </row>
    <row r="877">
      <c r="C877" s="41"/>
      <c r="F877" s="42"/>
      <c r="G877" s="43"/>
      <c r="H877" s="43"/>
    </row>
    <row r="878">
      <c r="C878" s="41"/>
      <c r="F878" s="42"/>
      <c r="G878" s="43"/>
      <c r="H878" s="43"/>
    </row>
    <row r="879">
      <c r="C879" s="41"/>
      <c r="F879" s="42"/>
      <c r="G879" s="43"/>
      <c r="H879" s="43"/>
    </row>
    <row r="880">
      <c r="C880" s="41"/>
      <c r="F880" s="42"/>
      <c r="G880" s="43"/>
      <c r="H880" s="43"/>
    </row>
    <row r="881">
      <c r="C881" s="41"/>
      <c r="F881" s="42"/>
      <c r="G881" s="43"/>
      <c r="H881" s="43"/>
    </row>
    <row r="882">
      <c r="C882" s="41"/>
      <c r="F882" s="42"/>
      <c r="G882" s="43"/>
      <c r="H882" s="43"/>
    </row>
    <row r="883">
      <c r="C883" s="41"/>
      <c r="F883" s="42"/>
      <c r="G883" s="43"/>
      <c r="H883" s="43"/>
    </row>
    <row r="884">
      <c r="C884" s="41"/>
      <c r="F884" s="42"/>
      <c r="G884" s="43"/>
      <c r="H884" s="43"/>
    </row>
    <row r="885">
      <c r="C885" s="41"/>
      <c r="F885" s="42"/>
      <c r="G885" s="43"/>
      <c r="H885" s="43"/>
    </row>
    <row r="886">
      <c r="C886" s="41"/>
      <c r="F886" s="42"/>
      <c r="G886" s="43"/>
      <c r="H886" s="43"/>
    </row>
    <row r="887">
      <c r="C887" s="41"/>
      <c r="F887" s="42"/>
      <c r="G887" s="43"/>
      <c r="H887" s="43"/>
    </row>
    <row r="888">
      <c r="C888" s="41"/>
      <c r="F888" s="42"/>
      <c r="G888" s="43"/>
      <c r="H888" s="43"/>
    </row>
    <row r="889">
      <c r="C889" s="41"/>
      <c r="F889" s="42"/>
      <c r="G889" s="43"/>
      <c r="H889" s="43"/>
    </row>
    <row r="890">
      <c r="C890" s="41"/>
      <c r="F890" s="42"/>
      <c r="G890" s="43"/>
      <c r="H890" s="43"/>
    </row>
    <row r="891">
      <c r="C891" s="41"/>
      <c r="F891" s="42"/>
      <c r="G891" s="43"/>
      <c r="H891" s="43"/>
    </row>
    <row r="892">
      <c r="C892" s="41"/>
      <c r="F892" s="42"/>
      <c r="G892" s="43"/>
      <c r="H892" s="43"/>
    </row>
    <row r="893">
      <c r="C893" s="41"/>
      <c r="F893" s="42"/>
      <c r="G893" s="43"/>
      <c r="H893" s="43"/>
    </row>
    <row r="894">
      <c r="C894" s="41"/>
      <c r="F894" s="42"/>
      <c r="G894" s="43"/>
      <c r="H894" s="43"/>
    </row>
    <row r="895">
      <c r="C895" s="41"/>
      <c r="F895" s="42"/>
      <c r="G895" s="43"/>
      <c r="H895" s="43"/>
    </row>
    <row r="896">
      <c r="C896" s="41"/>
      <c r="F896" s="42"/>
      <c r="G896" s="43"/>
      <c r="H896" s="43"/>
    </row>
    <row r="897">
      <c r="C897" s="41"/>
      <c r="F897" s="42"/>
      <c r="G897" s="43"/>
      <c r="H897" s="43"/>
    </row>
    <row r="898">
      <c r="C898" s="41"/>
      <c r="F898" s="42"/>
      <c r="G898" s="43"/>
      <c r="H898" s="43"/>
    </row>
    <row r="899">
      <c r="C899" s="41"/>
      <c r="F899" s="42"/>
      <c r="G899" s="43"/>
      <c r="H899" s="43"/>
    </row>
    <row r="900">
      <c r="C900" s="41"/>
      <c r="F900" s="42"/>
      <c r="G900" s="43"/>
      <c r="H900" s="43"/>
    </row>
    <row r="901">
      <c r="C901" s="41"/>
      <c r="F901" s="42"/>
      <c r="G901" s="43"/>
      <c r="H901" s="43"/>
    </row>
    <row r="902">
      <c r="C902" s="41"/>
      <c r="F902" s="42"/>
      <c r="G902" s="43"/>
      <c r="H902" s="43"/>
    </row>
    <row r="903">
      <c r="C903" s="41"/>
      <c r="F903" s="42"/>
      <c r="G903" s="43"/>
      <c r="H903" s="43"/>
    </row>
    <row r="904">
      <c r="C904" s="41"/>
      <c r="F904" s="42"/>
      <c r="G904" s="43"/>
      <c r="H904" s="43"/>
    </row>
    <row r="905">
      <c r="C905" s="41"/>
      <c r="F905" s="42"/>
      <c r="G905" s="43"/>
      <c r="H905" s="43"/>
    </row>
    <row r="906">
      <c r="C906" s="41"/>
      <c r="F906" s="42"/>
      <c r="G906" s="43"/>
      <c r="H906" s="43"/>
    </row>
    <row r="907">
      <c r="C907" s="41"/>
      <c r="F907" s="42"/>
      <c r="G907" s="43"/>
      <c r="H907" s="43"/>
    </row>
    <row r="908">
      <c r="C908" s="41"/>
      <c r="F908" s="42"/>
      <c r="G908" s="43"/>
      <c r="H908" s="43"/>
    </row>
    <row r="909">
      <c r="C909" s="41"/>
      <c r="F909" s="42"/>
      <c r="G909" s="43"/>
      <c r="H909" s="43"/>
    </row>
    <row r="910">
      <c r="C910" s="41"/>
      <c r="F910" s="42"/>
      <c r="G910" s="43"/>
      <c r="H910" s="43"/>
    </row>
    <row r="911">
      <c r="C911" s="41"/>
      <c r="F911" s="42"/>
      <c r="G911" s="43"/>
      <c r="H911" s="43"/>
    </row>
    <row r="912">
      <c r="C912" s="41"/>
      <c r="F912" s="42"/>
      <c r="G912" s="43"/>
      <c r="H912" s="43"/>
    </row>
    <row r="913">
      <c r="C913" s="41"/>
      <c r="F913" s="42"/>
      <c r="G913" s="43"/>
      <c r="H913" s="43"/>
    </row>
    <row r="914">
      <c r="C914" s="41"/>
      <c r="F914" s="42"/>
      <c r="G914" s="43"/>
      <c r="H914" s="43"/>
    </row>
    <row r="915">
      <c r="C915" s="41"/>
      <c r="F915" s="42"/>
      <c r="G915" s="43"/>
      <c r="H915" s="43"/>
    </row>
    <row r="916">
      <c r="C916" s="41"/>
      <c r="F916" s="42"/>
      <c r="G916" s="43"/>
      <c r="H916" s="43"/>
    </row>
    <row r="917">
      <c r="C917" s="41"/>
      <c r="F917" s="42"/>
      <c r="G917" s="43"/>
      <c r="H917" s="43"/>
    </row>
    <row r="918">
      <c r="C918" s="41"/>
      <c r="F918" s="42"/>
      <c r="G918" s="43"/>
      <c r="H918" s="43"/>
    </row>
    <row r="919">
      <c r="C919" s="41"/>
      <c r="F919" s="42"/>
      <c r="G919" s="43"/>
      <c r="H919" s="43"/>
    </row>
    <row r="920">
      <c r="C920" s="41"/>
      <c r="F920" s="42"/>
      <c r="G920" s="43"/>
      <c r="H920" s="43"/>
    </row>
    <row r="921">
      <c r="C921" s="41"/>
      <c r="F921" s="42"/>
      <c r="G921" s="43"/>
      <c r="H921" s="43"/>
    </row>
    <row r="922">
      <c r="C922" s="41"/>
      <c r="F922" s="42"/>
      <c r="G922" s="43"/>
      <c r="H922" s="43"/>
    </row>
    <row r="923">
      <c r="C923" s="41"/>
      <c r="F923" s="42"/>
      <c r="G923" s="43"/>
      <c r="H923" s="43"/>
    </row>
    <row r="924">
      <c r="C924" s="41"/>
      <c r="F924" s="42"/>
      <c r="G924" s="43"/>
      <c r="H924" s="43"/>
    </row>
    <row r="925">
      <c r="C925" s="41"/>
      <c r="F925" s="42"/>
      <c r="G925" s="43"/>
      <c r="H925" s="43"/>
    </row>
    <row r="926">
      <c r="C926" s="41"/>
      <c r="F926" s="42"/>
      <c r="G926" s="43"/>
      <c r="H926" s="43"/>
    </row>
    <row r="927">
      <c r="C927" s="41"/>
      <c r="F927" s="42"/>
      <c r="G927" s="43"/>
      <c r="H927" s="43"/>
    </row>
    <row r="928">
      <c r="C928" s="41"/>
      <c r="F928" s="42"/>
      <c r="G928" s="43"/>
      <c r="H928" s="43"/>
    </row>
    <row r="929">
      <c r="C929" s="41"/>
      <c r="F929" s="42"/>
      <c r="G929" s="43"/>
      <c r="H929" s="43"/>
    </row>
    <row r="930">
      <c r="C930" s="41"/>
      <c r="F930" s="42"/>
      <c r="G930" s="43"/>
      <c r="H930" s="43"/>
    </row>
    <row r="931">
      <c r="C931" s="41"/>
      <c r="F931" s="42"/>
      <c r="G931" s="43"/>
      <c r="H931" s="43"/>
    </row>
    <row r="932">
      <c r="C932" s="41"/>
      <c r="F932" s="42"/>
      <c r="G932" s="43"/>
      <c r="H932" s="43"/>
    </row>
    <row r="933">
      <c r="C933" s="41"/>
      <c r="F933" s="42"/>
      <c r="G933" s="43"/>
      <c r="H933" s="43"/>
    </row>
    <row r="934">
      <c r="C934" s="41"/>
      <c r="F934" s="42"/>
      <c r="G934" s="43"/>
      <c r="H934" s="43"/>
    </row>
    <row r="935">
      <c r="C935" s="41"/>
      <c r="F935" s="42"/>
      <c r="G935" s="43"/>
      <c r="H935" s="43"/>
    </row>
    <row r="936">
      <c r="C936" s="41"/>
      <c r="F936" s="42"/>
      <c r="G936" s="43"/>
      <c r="H936" s="43"/>
    </row>
    <row r="937">
      <c r="C937" s="41"/>
      <c r="F937" s="42"/>
      <c r="G937" s="43"/>
      <c r="H937" s="43"/>
    </row>
    <row r="938">
      <c r="C938" s="41"/>
      <c r="F938" s="42"/>
      <c r="G938" s="43"/>
      <c r="H938" s="43"/>
    </row>
    <row r="939">
      <c r="C939" s="41"/>
      <c r="F939" s="42"/>
      <c r="G939" s="43"/>
      <c r="H939" s="43"/>
    </row>
    <row r="940">
      <c r="C940" s="41"/>
      <c r="F940" s="42"/>
      <c r="G940" s="43"/>
      <c r="H940" s="43"/>
    </row>
    <row r="941">
      <c r="C941" s="41"/>
      <c r="F941" s="42"/>
      <c r="G941" s="43"/>
      <c r="H941" s="43"/>
    </row>
    <row r="942">
      <c r="C942" s="41"/>
      <c r="F942" s="42"/>
      <c r="G942" s="43"/>
      <c r="H942" s="43"/>
    </row>
    <row r="943">
      <c r="C943" s="41"/>
      <c r="F943" s="42"/>
      <c r="G943" s="43"/>
      <c r="H943" s="43"/>
    </row>
    <row r="944">
      <c r="C944" s="41"/>
      <c r="F944" s="42"/>
      <c r="G944" s="43"/>
      <c r="H944" s="43"/>
    </row>
    <row r="945">
      <c r="C945" s="41"/>
      <c r="F945" s="42"/>
      <c r="G945" s="43"/>
      <c r="H945" s="43"/>
    </row>
    <row r="946">
      <c r="C946" s="41"/>
      <c r="F946" s="42"/>
      <c r="G946" s="43"/>
      <c r="H946" s="43"/>
    </row>
    <row r="947">
      <c r="C947" s="41"/>
      <c r="F947" s="42"/>
      <c r="G947" s="43"/>
      <c r="H947" s="43"/>
    </row>
    <row r="948">
      <c r="C948" s="41"/>
      <c r="F948" s="42"/>
      <c r="G948" s="43"/>
      <c r="H948" s="43"/>
    </row>
    <row r="949">
      <c r="C949" s="41"/>
      <c r="F949" s="42"/>
      <c r="G949" s="43"/>
      <c r="H949" s="43"/>
    </row>
    <row r="950">
      <c r="C950" s="41"/>
      <c r="F950" s="42"/>
      <c r="G950" s="43"/>
      <c r="H950" s="43"/>
    </row>
    <row r="951">
      <c r="C951" s="41"/>
      <c r="F951" s="42"/>
      <c r="G951" s="43"/>
      <c r="H951" s="43"/>
    </row>
    <row r="952">
      <c r="C952" s="41"/>
      <c r="F952" s="42"/>
      <c r="G952" s="43"/>
      <c r="H952" s="43"/>
    </row>
    <row r="953">
      <c r="C953" s="41"/>
      <c r="F953" s="42"/>
      <c r="G953" s="43"/>
      <c r="H953" s="43"/>
    </row>
    <row r="954">
      <c r="C954" s="41"/>
      <c r="F954" s="42"/>
      <c r="G954" s="43"/>
      <c r="H954" s="43"/>
    </row>
    <row r="955">
      <c r="C955" s="41"/>
      <c r="F955" s="42"/>
      <c r="G955" s="43"/>
      <c r="H955" s="43"/>
    </row>
    <row r="956">
      <c r="C956" s="41"/>
      <c r="F956" s="42"/>
      <c r="G956" s="43"/>
      <c r="H956" s="43"/>
    </row>
    <row r="957">
      <c r="C957" s="41"/>
      <c r="F957" s="42"/>
      <c r="G957" s="43"/>
      <c r="H957" s="43"/>
    </row>
    <row r="958">
      <c r="C958" s="41"/>
      <c r="F958" s="42"/>
      <c r="G958" s="43"/>
      <c r="H958" s="43"/>
    </row>
    <row r="959">
      <c r="C959" s="41"/>
      <c r="F959" s="42"/>
      <c r="G959" s="43"/>
      <c r="H959" s="43"/>
    </row>
    <row r="960">
      <c r="C960" s="41"/>
      <c r="F960" s="42"/>
      <c r="G960" s="43"/>
      <c r="H960" s="43"/>
    </row>
    <row r="961">
      <c r="C961" s="41"/>
      <c r="F961" s="42"/>
      <c r="G961" s="43"/>
      <c r="H961" s="43"/>
    </row>
    <row r="962">
      <c r="C962" s="41"/>
      <c r="F962" s="42"/>
      <c r="G962" s="43"/>
      <c r="H962" s="43"/>
    </row>
    <row r="963">
      <c r="C963" s="41"/>
      <c r="F963" s="42"/>
      <c r="G963" s="43"/>
      <c r="H963" s="43"/>
    </row>
    <row r="964">
      <c r="C964" s="41"/>
      <c r="F964" s="42"/>
      <c r="G964" s="43"/>
      <c r="H964" s="43"/>
    </row>
    <row r="965">
      <c r="C965" s="41"/>
      <c r="F965" s="42"/>
      <c r="G965" s="43"/>
      <c r="H965" s="43"/>
    </row>
    <row r="966">
      <c r="C966" s="41"/>
      <c r="F966" s="42"/>
      <c r="G966" s="43"/>
      <c r="H966" s="43"/>
    </row>
    <row r="967">
      <c r="C967" s="41"/>
      <c r="F967" s="42"/>
      <c r="G967" s="43"/>
      <c r="H967" s="43"/>
    </row>
    <row r="968">
      <c r="C968" s="41"/>
      <c r="F968" s="42"/>
      <c r="G968" s="43"/>
      <c r="H968" s="43"/>
    </row>
    <row r="969">
      <c r="C969" s="41"/>
      <c r="F969" s="42"/>
      <c r="G969" s="43"/>
      <c r="H969" s="43"/>
    </row>
    <row r="970">
      <c r="C970" s="41"/>
      <c r="F970" s="42"/>
      <c r="G970" s="43"/>
      <c r="H970" s="43"/>
    </row>
    <row r="971">
      <c r="C971" s="41"/>
      <c r="F971" s="42"/>
      <c r="G971" s="43"/>
      <c r="H971" s="43"/>
    </row>
    <row r="972">
      <c r="C972" s="41"/>
      <c r="F972" s="42"/>
      <c r="G972" s="43"/>
      <c r="H972" s="43"/>
    </row>
    <row r="973">
      <c r="C973" s="41"/>
      <c r="F973" s="42"/>
      <c r="G973" s="43"/>
      <c r="H973" s="43"/>
    </row>
    <row r="974">
      <c r="C974" s="41"/>
      <c r="F974" s="42"/>
      <c r="G974" s="43"/>
      <c r="H974" s="43"/>
    </row>
    <row r="975">
      <c r="C975" s="41"/>
      <c r="F975" s="42"/>
      <c r="G975" s="43"/>
      <c r="H975" s="43"/>
    </row>
    <row r="976">
      <c r="C976" s="41"/>
      <c r="F976" s="42"/>
      <c r="G976" s="43"/>
      <c r="H976" s="43"/>
    </row>
    <row r="977">
      <c r="C977" s="41"/>
      <c r="F977" s="42"/>
      <c r="G977" s="43"/>
      <c r="H977" s="43"/>
    </row>
    <row r="978">
      <c r="C978" s="41"/>
      <c r="F978" s="42"/>
      <c r="G978" s="43"/>
      <c r="H978" s="43"/>
    </row>
    <row r="979">
      <c r="C979" s="41"/>
      <c r="F979" s="42"/>
      <c r="G979" s="43"/>
      <c r="H979" s="43"/>
    </row>
    <row r="980">
      <c r="C980" s="41"/>
      <c r="F980" s="42"/>
      <c r="G980" s="43"/>
      <c r="H980" s="43"/>
    </row>
    <row r="981">
      <c r="C981" s="41"/>
      <c r="F981" s="42"/>
      <c r="G981" s="43"/>
      <c r="H981" s="43"/>
    </row>
    <row r="982">
      <c r="C982" s="41"/>
      <c r="F982" s="42"/>
      <c r="G982" s="43"/>
      <c r="H982" s="43"/>
    </row>
    <row r="983">
      <c r="C983" s="41"/>
      <c r="F983" s="42"/>
      <c r="G983" s="43"/>
      <c r="H983" s="43"/>
    </row>
  </sheetData>
  <mergeCells count="7">
    <mergeCell ref="F2:H2"/>
    <mergeCell ref="B3:B11"/>
    <mergeCell ref="B13:B21"/>
    <mergeCell ref="B23:B31"/>
    <mergeCell ref="B33:B41"/>
    <mergeCell ref="B43:B51"/>
    <mergeCell ref="B53:B61"/>
  </mergeCells>
  <conditionalFormatting sqref="J3:K61">
    <cfRule type="colorScale" priority="1">
      <colorScale>
        <cfvo type="formula" val="0"/>
        <cfvo type="formula" val="50"/>
        <cfvo type="formula" val="100"/>
        <color rgb="FFE67C73"/>
        <color rgb="FFFFFFFF"/>
        <color rgb="FF57BB8A"/>
      </colorScale>
    </cfRule>
  </conditionalFormatting>
  <conditionalFormatting sqref="L1:M61">
    <cfRule type="colorScale" priority="2">
      <colorScale>
        <cfvo type="min"/>
        <cfvo type="max"/>
        <color rgb="FFFFFFFF"/>
        <color rgb="FFE67C73"/>
      </colorScale>
    </cfRule>
  </conditionalFormatting>
  <dataValidations>
    <dataValidation type="list" allowBlank="1" showErrorMessage="1" sqref="D3:E11 D23:E31">
      <formula1>Premio_Niemann!$B$14:$B$31</formula1>
    </dataValidation>
    <dataValidation type="list" allowBlank="1" sqref="D13:E21 D33:E41 D43:E51 D53:E61">
      <formula1>Premio_Niemann!$B$14:$B$31</formula1>
    </dataValidation>
    <dataValidation type="custom" allowBlank="1" showDropDown="1" sqref="C1 C3:C983">
      <formula1>OR(NOT(ISERROR(DATEVALUE(C1))), AND(ISNUMBER(C1), LEFT(CELL("format", C1))="D"))</formula1>
    </dataValidation>
  </dataValidations>
  <hyperlinks>
    <hyperlink r:id="rId1" location="0" ref="I3"/>
    <hyperlink r:id="rId2" location="0" ref="I4"/>
    <hyperlink r:id="rId3" location="0" ref="I5"/>
    <hyperlink r:id="rId4" location="0" ref="I6"/>
    <hyperlink r:id="rId5" location="0" ref="I7"/>
    <hyperlink r:id="rId6" location="0" ref="I8"/>
    <hyperlink r:id="rId7" location="0" ref="I9"/>
    <hyperlink r:id="rId8" location="0" ref="I10"/>
    <hyperlink r:id="rId9" location="0" ref="I11"/>
    <hyperlink r:id="rId10" location="0" ref="I13"/>
    <hyperlink r:id="rId11" location="0" ref="I14"/>
    <hyperlink r:id="rId12" location="last" ref="I15"/>
    <hyperlink r:id="rId13" location="0" ref="I16"/>
    <hyperlink r:id="rId14" location="0" ref="I17"/>
    <hyperlink r:id="rId15" location="0" ref="I18"/>
    <hyperlink r:id="rId16" location="0" ref="I19"/>
    <hyperlink r:id="rId17" location="0" ref="I20"/>
    <hyperlink r:id="rId18" location="0" ref="I21"/>
    <hyperlink r:id="rId19" location="0" ref="I23"/>
    <hyperlink r:id="rId20" location="0" ref="I24"/>
    <hyperlink r:id="rId21" location="0" ref="I25"/>
    <hyperlink r:id="rId22" location="0" ref="I26"/>
    <hyperlink r:id="rId23" location="0" ref="I27"/>
    <hyperlink r:id="rId24" location="0" ref="I28"/>
    <hyperlink r:id="rId25" location="0" ref="I29"/>
    <hyperlink r:id="rId26" location="0" ref="I30"/>
    <hyperlink r:id="rId27" location="0" ref="I31"/>
    <hyperlink r:id="rId28" location="0" ref="I33"/>
    <hyperlink r:id="rId29" location="0" ref="I34"/>
    <hyperlink r:id="rId30" location="0" ref="I35"/>
    <hyperlink r:id="rId31" location="0" ref="I36"/>
    <hyperlink r:id="rId32" location="0" ref="I37"/>
    <hyperlink r:id="rId33" location="0" ref="I38"/>
    <hyperlink r:id="rId34" location="0" ref="I39"/>
    <hyperlink r:id="rId35" location="0" ref="I40"/>
    <hyperlink r:id="rId36" location="0" ref="I41"/>
    <hyperlink r:id="rId37" location="0" ref="I43"/>
    <hyperlink r:id="rId38" location="0" ref="I44"/>
    <hyperlink r:id="rId39" location="0" ref="I45"/>
    <hyperlink r:id="rId40" location="0" ref="I46"/>
    <hyperlink r:id="rId41" location="0" ref="I47"/>
    <hyperlink r:id="rId42" location="0" ref="I48"/>
    <hyperlink r:id="rId43" location="0" ref="I49"/>
    <hyperlink r:id="rId44" location="0" ref="I50"/>
    <hyperlink r:id="rId45" location="0" ref="I51"/>
    <hyperlink r:id="rId46" location="0" ref="I53"/>
    <hyperlink r:id="rId47" location="0" ref="I54"/>
    <hyperlink r:id="rId48" location="0" ref="I55"/>
    <hyperlink r:id="rId49" location="0" ref="I56"/>
    <hyperlink r:id="rId50" location="0" ref="I57"/>
    <hyperlink r:id="rId51" location="0" ref="I58"/>
    <hyperlink r:id="rId52" location="0" ref="I59"/>
    <hyperlink r:id="rId53" location="0" ref="I60"/>
    <hyperlink r:id="rId54" location="0" ref="I61"/>
  </hyperlinks>
  <drawing r:id="rId5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118</v>
      </c>
    </row>
  </sheetData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.13"/>
    <col customWidth="1" min="3" max="3" width="21.38"/>
    <col customWidth="1" min="6" max="6" width="14.88"/>
  </cols>
  <sheetData>
    <row r="2">
      <c r="C2" s="45" t="s">
        <v>119</v>
      </c>
    </row>
    <row r="4">
      <c r="C4" s="46" t="s">
        <v>120</v>
      </c>
      <c r="D4" s="47" t="s">
        <v>121</v>
      </c>
      <c r="E4" s="47" t="s">
        <v>122</v>
      </c>
      <c r="F4" s="47" t="s">
        <v>123</v>
      </c>
    </row>
    <row r="5">
      <c r="B5" s="48">
        <f>1</f>
        <v>1</v>
      </c>
      <c r="C5" s="49" t="str">
        <f t="array" ref="C5:F22">SORT({Working_sheet!J5:J22, Working_sheet!AU5:AU22, Working_sheet!CF5:CF22, Working_sheet!CG5:CG22},2,FALSE, 3, FALSE, 4, FALSE)</f>
        <v>Saverio Tammarazio</v>
      </c>
      <c r="D5" s="49">
        <v>5.0</v>
      </c>
      <c r="E5" s="49">
        <v>23.5</v>
      </c>
      <c r="F5" s="49">
        <v>20.5</v>
      </c>
    </row>
    <row r="6">
      <c r="B6" s="48">
        <f t="shared" ref="B6:B22" si="1">IFERROR(IF(AND(D5=D6,E5=E6,F5=F6),B5,B5+1),1)</f>
        <v>2</v>
      </c>
      <c r="C6" s="49" t="s">
        <v>21</v>
      </c>
      <c r="D6" s="49">
        <v>5.0</v>
      </c>
      <c r="E6" s="50">
        <v>20.5</v>
      </c>
      <c r="F6" s="50">
        <v>19.0</v>
      </c>
    </row>
    <row r="7">
      <c r="B7" s="48">
        <f t="shared" si="1"/>
        <v>3</v>
      </c>
      <c r="C7" s="49" t="s">
        <v>12</v>
      </c>
      <c r="D7" s="49">
        <v>4.0</v>
      </c>
      <c r="E7" s="50">
        <v>22.0</v>
      </c>
      <c r="F7" s="50">
        <v>20.0</v>
      </c>
    </row>
    <row r="8">
      <c r="B8" s="48">
        <f t="shared" si="1"/>
        <v>4</v>
      </c>
      <c r="C8" s="49" t="s">
        <v>33</v>
      </c>
      <c r="D8" s="49">
        <v>4.0</v>
      </c>
      <c r="E8" s="50">
        <v>21.0</v>
      </c>
      <c r="F8" s="50">
        <v>19.0</v>
      </c>
    </row>
    <row r="9">
      <c r="B9" s="48">
        <f t="shared" si="1"/>
        <v>5</v>
      </c>
      <c r="C9" s="49" t="s">
        <v>13</v>
      </c>
      <c r="D9" s="49">
        <v>4.0</v>
      </c>
      <c r="E9" s="50">
        <v>20.0</v>
      </c>
      <c r="F9" s="50">
        <v>18.5</v>
      </c>
    </row>
    <row r="10">
      <c r="B10" s="48">
        <f t="shared" si="1"/>
        <v>6</v>
      </c>
      <c r="C10" s="49" t="s">
        <v>38</v>
      </c>
      <c r="D10" s="49">
        <v>3.5</v>
      </c>
      <c r="E10" s="50">
        <v>20.5</v>
      </c>
      <c r="F10" s="50">
        <v>17.5</v>
      </c>
    </row>
    <row r="11">
      <c r="B11" s="48">
        <f t="shared" si="1"/>
        <v>7</v>
      </c>
      <c r="C11" s="49" t="s">
        <v>29</v>
      </c>
      <c r="D11" s="49">
        <v>3.5</v>
      </c>
      <c r="E11" s="50">
        <v>18.0</v>
      </c>
      <c r="F11" s="50">
        <v>17.5</v>
      </c>
    </row>
    <row r="12">
      <c r="B12" s="48">
        <f t="shared" si="1"/>
        <v>8</v>
      </c>
      <c r="C12" s="49" t="s">
        <v>17</v>
      </c>
      <c r="D12" s="49">
        <v>3.0</v>
      </c>
      <c r="E12" s="50">
        <v>20.5</v>
      </c>
      <c r="F12" s="50">
        <v>20.0</v>
      </c>
    </row>
    <row r="13">
      <c r="B13" s="48">
        <f t="shared" si="1"/>
        <v>9</v>
      </c>
      <c r="C13" s="49" t="s">
        <v>22</v>
      </c>
      <c r="D13" s="49">
        <v>3.0</v>
      </c>
      <c r="E13" s="50">
        <v>20.5</v>
      </c>
      <c r="F13" s="50">
        <v>18.0</v>
      </c>
    </row>
    <row r="14">
      <c r="B14" s="48">
        <f t="shared" si="1"/>
        <v>10</v>
      </c>
      <c r="C14" s="49" t="s">
        <v>37</v>
      </c>
      <c r="D14" s="49">
        <v>3.0</v>
      </c>
      <c r="E14" s="50">
        <v>16.0</v>
      </c>
      <c r="F14" s="50">
        <v>14.5</v>
      </c>
    </row>
    <row r="15">
      <c r="B15" s="48">
        <f t="shared" si="1"/>
        <v>11</v>
      </c>
      <c r="C15" s="49" t="s">
        <v>41</v>
      </c>
      <c r="D15" s="49">
        <v>3.0</v>
      </c>
      <c r="E15" s="50">
        <v>13.0</v>
      </c>
      <c r="F15" s="50">
        <v>11.5</v>
      </c>
    </row>
    <row r="16">
      <c r="B16" s="48">
        <f t="shared" si="1"/>
        <v>12</v>
      </c>
      <c r="C16" s="49" t="s">
        <v>34</v>
      </c>
      <c r="D16" s="49">
        <v>2.5</v>
      </c>
      <c r="E16" s="50">
        <v>15.5</v>
      </c>
      <c r="F16" s="50">
        <v>15.0</v>
      </c>
    </row>
    <row r="17">
      <c r="B17" s="48">
        <f t="shared" si="1"/>
        <v>13</v>
      </c>
      <c r="C17" s="49" t="s">
        <v>42</v>
      </c>
      <c r="D17" s="49">
        <v>2.5</v>
      </c>
      <c r="E17" s="50">
        <v>14.5</v>
      </c>
      <c r="F17" s="50">
        <v>14.0</v>
      </c>
    </row>
    <row r="18">
      <c r="B18" s="48">
        <f t="shared" si="1"/>
        <v>14</v>
      </c>
      <c r="C18" s="49" t="s">
        <v>45</v>
      </c>
      <c r="D18" s="49">
        <v>2.5</v>
      </c>
      <c r="E18" s="50">
        <v>13.5</v>
      </c>
      <c r="F18" s="50">
        <v>13.0</v>
      </c>
    </row>
    <row r="19">
      <c r="B19" s="48">
        <f t="shared" si="1"/>
        <v>15</v>
      </c>
      <c r="C19" s="49" t="s">
        <v>26</v>
      </c>
      <c r="D19" s="49">
        <v>2.0</v>
      </c>
      <c r="E19" s="50">
        <v>17.0</v>
      </c>
      <c r="F19" s="50">
        <v>15.5</v>
      </c>
    </row>
    <row r="20">
      <c r="B20" s="48">
        <f t="shared" si="1"/>
        <v>16</v>
      </c>
      <c r="C20" s="49" t="s">
        <v>46</v>
      </c>
      <c r="D20" s="49">
        <v>1.5</v>
      </c>
      <c r="E20" s="50">
        <v>18.0</v>
      </c>
      <c r="F20" s="50">
        <v>16.0</v>
      </c>
    </row>
    <row r="21">
      <c r="B21" s="48">
        <f t="shared" si="1"/>
        <v>17</v>
      </c>
      <c r="C21" s="49" t="s">
        <v>25</v>
      </c>
      <c r="D21" s="49">
        <v>1.5</v>
      </c>
      <c r="E21" s="50">
        <v>14.5</v>
      </c>
      <c r="F21" s="50">
        <v>14.0</v>
      </c>
    </row>
    <row r="22">
      <c r="B22" s="48">
        <f t="shared" si="1"/>
        <v>18</v>
      </c>
      <c r="C22" s="49" t="s">
        <v>30</v>
      </c>
      <c r="D22" s="49">
        <v>0.5</v>
      </c>
      <c r="E22" s="49">
        <v>15.5</v>
      </c>
      <c r="F22" s="49">
        <v>14.0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7.13"/>
    <col customWidth="1" min="11" max="11" width="5.0"/>
    <col customWidth="1" min="12" max="12" width="16.63"/>
    <col customWidth="1" min="13" max="13" width="18.63"/>
    <col customWidth="1" min="14" max="14" width="13.38"/>
    <col customWidth="1" min="15" max="15" width="7.0"/>
    <col customWidth="1" min="16" max="16" width="9.0"/>
  </cols>
  <sheetData>
    <row r="1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2"/>
      <c r="M1" s="51"/>
      <c r="N1" s="51"/>
      <c r="O1" s="53"/>
      <c r="P1" s="53"/>
    </row>
    <row r="2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2"/>
      <c r="M2" s="51"/>
      <c r="N2" s="51"/>
      <c r="O2" s="53"/>
      <c r="P2" s="53"/>
    </row>
    <row r="3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2"/>
      <c r="M3" s="51"/>
      <c r="N3" s="51"/>
      <c r="O3" s="53"/>
      <c r="P3" s="53"/>
    </row>
    <row r="4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2"/>
      <c r="M4" s="51"/>
      <c r="N4" s="51"/>
      <c r="O4" s="53"/>
      <c r="P4" s="53"/>
    </row>
    <row r="5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2"/>
      <c r="M5" s="51"/>
      <c r="N5" s="51"/>
      <c r="O5" s="53"/>
      <c r="P5" s="53"/>
    </row>
    <row r="6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2"/>
      <c r="M6" s="51"/>
      <c r="N6" s="51"/>
      <c r="O6" s="53"/>
      <c r="P6" s="53"/>
    </row>
    <row r="7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2"/>
      <c r="M7" s="51"/>
      <c r="N7" s="51"/>
      <c r="O7" s="53"/>
      <c r="P7" s="53"/>
    </row>
    <row r="8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2"/>
      <c r="M8" s="51"/>
      <c r="N8" s="51"/>
      <c r="O8" s="53"/>
      <c r="P8" s="53"/>
    </row>
    <row r="9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2"/>
      <c r="M9" s="51"/>
      <c r="N9" s="51"/>
      <c r="O9" s="53"/>
      <c r="P9" s="53"/>
    </row>
    <row r="10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2"/>
      <c r="M10" s="51"/>
      <c r="N10" s="51"/>
      <c r="O10" s="53"/>
      <c r="P10" s="53"/>
      <c r="Q10" s="1"/>
    </row>
    <row r="11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2"/>
      <c r="M11" s="51"/>
      <c r="N11" s="51"/>
      <c r="O11" s="53"/>
      <c r="P11" s="53"/>
    </row>
    <row r="12">
      <c r="A12" s="53"/>
      <c r="L12" s="54"/>
      <c r="O12" s="53"/>
      <c r="P12" s="53"/>
      <c r="Q12" s="53"/>
    </row>
    <row r="13">
      <c r="A13" s="53"/>
      <c r="B13" s="49"/>
      <c r="C13" s="55" t="s">
        <v>124</v>
      </c>
      <c r="D13" s="55" t="s">
        <v>125</v>
      </c>
      <c r="E13" s="55" t="s">
        <v>126</v>
      </c>
      <c r="F13" s="55" t="s">
        <v>127</v>
      </c>
      <c r="G13" s="55" t="s">
        <v>128</v>
      </c>
      <c r="H13" s="55" t="s">
        <v>129</v>
      </c>
      <c r="I13" s="11"/>
      <c r="J13" s="11"/>
      <c r="K13" s="11"/>
      <c r="L13" s="56" t="s">
        <v>130</v>
      </c>
      <c r="M13" s="57" t="s">
        <v>131</v>
      </c>
      <c r="N13" s="57" t="str">
        <f>IFERROR(__xludf.DUMMYFUNCTION("QUERY('Other Stats'!K11:K29,""SELECT *"")"),"Blunder Totali")</f>
        <v>Blunder Totali</v>
      </c>
      <c r="O13" s="58" t="s">
        <v>132</v>
      </c>
      <c r="P13" s="53"/>
      <c r="Q13" s="53"/>
    </row>
    <row r="14">
      <c r="B14" s="59" t="s">
        <v>12</v>
      </c>
      <c r="C14" s="60">
        <f t="array" ref="C14">IFNA(IFNA(VLOOKUP(B14,{'La grande azzuffata 2022'!$D$3:$D$11, 'La grande azzuffata 2022'!$J$3:$J$11},2,FALSE), VLOOKUP(B14,{'La grande azzuffata 2022'!$E$3:$E$11, 'La grande azzuffata 2022'!$K$3:$K$11},2,FALSE)),"")</f>
        <v>80</v>
      </c>
      <c r="D14" s="61">
        <f t="array" ref="D14">IFNA(IFNA(VLOOKUP(B14,{'La grande azzuffata 2022'!$D$13:$D$21, 'La grande azzuffata 2022'!$J$13:$J$21},2,FALSE), VLOOKUP(B14,{'La grande azzuffata 2022'!$E$13:$E$21, 'La grande azzuffata 2022'!$K$13:$K$21},2,FALSE)),"")</f>
        <v>85</v>
      </c>
      <c r="E14" s="61">
        <f t="array" ref="E14">IFNA(IFNA(VLOOKUP(B14,{'La grande azzuffata 2022'!$D$23:$D$31, 'La grande azzuffata 2022'!$J$23:$J$31},2,FALSE), VLOOKUP(B14,{'La grande azzuffata 2022'!$E$23:$E$31, 'La grande azzuffata 2022'!$K$23:$K$31},2,FALSE)),"")</f>
        <v>85</v>
      </c>
      <c r="F14" s="61">
        <f t="array" ref="F14">IFNA(IFNA(VLOOKUP(B14,{'La grande azzuffata 2022'!$D$33:$D$41, 'La grande azzuffata 2022'!$J$33:$J$41},2,FALSE), VLOOKUP(B14,{'La grande azzuffata 2022'!$E$33:$E$41, 'La grande azzuffata 2022'!$K$33:$K$41},2,FALSE)),"")</f>
        <v>94</v>
      </c>
      <c r="G14" s="61">
        <f t="array" ref="G14">IFNA(IFNA(VLOOKUP(B14,{'La grande azzuffata 2022'!$D$43:$D$51, 'La grande azzuffata 2022'!$J$43:$J$51},2,FALSE), VLOOKUP(B14,{'La grande azzuffata 2022'!$E$43:$E$51, 'La grande azzuffata 2022'!$K$43:$K$51},2,FALSE)),"")</f>
        <v>82</v>
      </c>
      <c r="H14" s="61">
        <f t="array" ref="H14">IFNA(IFNA(VLOOKUP(B14,{'La grande azzuffata 2022'!$D$53:$D$61, 'La grande azzuffata 2022'!$J$53:$J$61},2,FALSE), VLOOKUP(B14,{'La grande azzuffata 2022'!$E$53:$E$61, 'La grande azzuffata 2022'!$K$53:$K$61},2,FALSE)),"")</f>
        <v>67</v>
      </c>
      <c r="I14" s="62"/>
      <c r="J14" s="62"/>
      <c r="K14" s="62"/>
      <c r="L14" s="63">
        <f t="shared" ref="L14:L31" si="1">IFERROR(AVERAGE(IFNA(C14:J14, "")),0)</f>
        <v>82.16666667</v>
      </c>
      <c r="M14" s="54">
        <f>IF(MOD(COUNT($C$14:$H$31),18)=0,Working_sheet!DT5,"dati non completi")</f>
        <v>-34.16666667</v>
      </c>
      <c r="N14" s="54">
        <f>IFERROR(__xludf.DUMMYFUNCTION("""COMPUTED_VALUE"""),7.0)</f>
        <v>7</v>
      </c>
      <c r="P14" s="53"/>
    </row>
    <row r="15">
      <c r="B15" s="59" t="s">
        <v>17</v>
      </c>
      <c r="C15" s="60">
        <f t="array" ref="C15">IFNA(IFNA(VLOOKUP(B15,{'La grande azzuffata 2022'!$D$3:$D$11, 'La grande azzuffata 2022'!$J$3:$J$11},2,FALSE), VLOOKUP(B15,{'La grande azzuffata 2022'!$E$3:$E$11, 'La grande azzuffata 2022'!$K$3:$K$11},2,FALSE)),"")</f>
        <v>80</v>
      </c>
      <c r="D15" s="61">
        <f t="array" ref="D15">IFNA(IFNA(VLOOKUP(B15,{'La grande azzuffata 2022'!$D$13:$D$21, 'La grande azzuffata 2022'!$J$13:$J$21},2,FALSE), VLOOKUP(B15,{'La grande azzuffata 2022'!$E$13:$E$21, 'La grande azzuffata 2022'!$K$13:$K$21},2,FALSE)),"")</f>
        <v>83</v>
      </c>
      <c r="E15" s="61">
        <f t="array" ref="E15">IFNA(IFNA(VLOOKUP(B15,{'La grande azzuffata 2022'!$D$23:$D$31, 'La grande azzuffata 2022'!$J$23:$J$31},2,FALSE), VLOOKUP(B15,{'La grande azzuffata 2022'!$E$23:$E$31, 'La grande azzuffata 2022'!$K$23:$K$31},2,FALSE)),"")</f>
        <v>88</v>
      </c>
      <c r="F15" s="61">
        <f t="array" ref="F15">IFNA(IFNA(VLOOKUP(B15,{'La grande azzuffata 2022'!$D$33:$D$41, 'La grande azzuffata 2022'!$J$33:$J$41},2,FALSE), VLOOKUP(B15,{'La grande azzuffata 2022'!$E$33:$E$41, 'La grande azzuffata 2022'!$K$33:$K$41},2,FALSE)),"")</f>
        <v>85</v>
      </c>
      <c r="G15" s="61">
        <f t="array" ref="G15">IFNA(IFNA(VLOOKUP(B15,{'La grande azzuffata 2022'!$D$43:$D$51, 'La grande azzuffata 2022'!$J$43:$J$51},2,FALSE), VLOOKUP(B15,{'La grande azzuffata 2022'!$E$43:$E$51, 'La grande azzuffata 2022'!$K$43:$K$51},2,FALSE)),"")</f>
        <v>67</v>
      </c>
      <c r="H15" s="61">
        <f t="array" ref="H15">IFNA(IFNA(VLOOKUP(B15,{'La grande azzuffata 2022'!$D$53:$D$61, 'La grande azzuffata 2022'!$J$53:$J$61},2,FALSE), VLOOKUP(B15,{'La grande azzuffata 2022'!$E$53:$E$61, 'La grande azzuffata 2022'!$K$53:$K$61},2,FALSE)),"")</f>
        <v>76</v>
      </c>
      <c r="L15" s="63">
        <f t="shared" si="1"/>
        <v>79.83333333</v>
      </c>
      <c r="M15" s="54">
        <f>IF(MOD(COUNT($C$14:$H$31),18)=0,Working_sheet!DT6,"dati non completi")</f>
        <v>6.966666667</v>
      </c>
      <c r="N15" s="54">
        <f>IFERROR(__xludf.DUMMYFUNCTION("""COMPUTED_VALUE"""),11.0)</f>
        <v>11</v>
      </c>
      <c r="P15" s="53"/>
    </row>
    <row r="16">
      <c r="B16" s="59" t="s">
        <v>21</v>
      </c>
      <c r="C16" s="60">
        <f t="array" ref="C16">IFNA(IFNA(VLOOKUP(B16,{'La grande azzuffata 2022'!$D$3:$D$11, 'La grande azzuffata 2022'!$J$3:$J$11},2,FALSE), VLOOKUP(B16,{'La grande azzuffata 2022'!$E$3:$E$11, 'La grande azzuffata 2022'!$K$3:$K$11},2,FALSE)),"")</f>
        <v>60</v>
      </c>
      <c r="D16" s="61">
        <f t="array" ref="D16">IFNA(IFNA(VLOOKUP(B16,{'La grande azzuffata 2022'!$D$13:$D$21, 'La grande azzuffata 2022'!$J$13:$J$21},2,FALSE), VLOOKUP(B16,{'La grande azzuffata 2022'!$E$13:$E$21, 'La grande azzuffata 2022'!$K$13:$K$21},2,FALSE)),"")</f>
        <v>89</v>
      </c>
      <c r="E16" s="61">
        <f t="array" ref="E16">IFNA(IFNA(VLOOKUP(B16,{'La grande azzuffata 2022'!$D$23:$D$31, 'La grande azzuffata 2022'!$J$23:$J$31},2,FALSE), VLOOKUP(B16,{'La grande azzuffata 2022'!$E$23:$E$31, 'La grande azzuffata 2022'!$K$23:$K$31},2,FALSE)),"")</f>
        <v>74</v>
      </c>
      <c r="F16" s="61">
        <f t="array" ref="F16">IFNA(IFNA(VLOOKUP(B16,{'La grande azzuffata 2022'!$D$33:$D$41, 'La grande azzuffata 2022'!$J$33:$J$41},2,FALSE), VLOOKUP(B16,{'La grande azzuffata 2022'!$E$33:$E$41, 'La grande azzuffata 2022'!$K$33:$K$41},2,FALSE)),"")</f>
        <v>93</v>
      </c>
      <c r="G16" s="61">
        <f t="array" ref="G16">IFNA(IFNA(VLOOKUP(B16,{'La grande azzuffata 2022'!$D$43:$D$51, 'La grande azzuffata 2022'!$J$43:$J$51},2,FALSE), VLOOKUP(B16,{'La grande azzuffata 2022'!$E$43:$E$51, 'La grande azzuffata 2022'!$K$43:$K$51},2,FALSE)),"")</f>
        <v>80</v>
      </c>
      <c r="H16" s="61">
        <f t="array" ref="H16">IFNA(IFNA(VLOOKUP(B16,{'La grande azzuffata 2022'!$D$53:$D$61, 'La grande azzuffata 2022'!$J$53:$J$61},2,FALSE), VLOOKUP(B16,{'La grande azzuffata 2022'!$E$53:$E$61, 'La grande azzuffata 2022'!$K$53:$K$61},2,FALSE)),"")</f>
        <v>87</v>
      </c>
      <c r="L16" s="63">
        <f t="shared" si="1"/>
        <v>80.5</v>
      </c>
      <c r="M16" s="54">
        <f>IF(MOD(COUNT($C$14:$H$31),18)=0,Working_sheet!DT7,"dati non completi")</f>
        <v>0</v>
      </c>
      <c r="N16" s="54">
        <f>IFERROR(__xludf.DUMMYFUNCTION("""COMPUTED_VALUE"""),10.0)</f>
        <v>10</v>
      </c>
      <c r="O16" s="58" t="s">
        <v>133</v>
      </c>
      <c r="P16" s="64"/>
      <c r="Q16" s="64"/>
      <c r="R16" s="64"/>
      <c r="S16" s="64"/>
    </row>
    <row r="17">
      <c r="B17" s="59" t="s">
        <v>25</v>
      </c>
      <c r="C17" s="60">
        <f t="array" ref="C17">IFNA(IFNA(VLOOKUP(B17,{'La grande azzuffata 2022'!$D$3:$D$11, 'La grande azzuffata 2022'!$J$3:$J$11},2,FALSE), VLOOKUP(B17,{'La grande azzuffata 2022'!$E$3:$E$11, 'La grande azzuffata 2022'!$K$3:$K$11},2,FALSE)),"")</f>
        <v>71</v>
      </c>
      <c r="D17" s="61">
        <f t="array" ref="D17">IFNA(IFNA(VLOOKUP(B17,{'La grande azzuffata 2022'!$D$13:$D$21, 'La grande azzuffata 2022'!$J$13:$J$21},2,FALSE), VLOOKUP(B17,{'La grande azzuffata 2022'!$E$13:$E$21, 'La grande azzuffata 2022'!$K$13:$K$21},2,FALSE)),"")</f>
        <v>84</v>
      </c>
      <c r="E17" s="61">
        <f t="array" ref="E17">IFNA(IFNA(VLOOKUP(B17,{'La grande azzuffata 2022'!$D$23:$D$31, 'La grande azzuffata 2022'!$J$23:$J$31},2,FALSE), VLOOKUP(B17,{'La grande azzuffata 2022'!$E$23:$E$31, 'La grande azzuffata 2022'!$K$23:$K$31},2,FALSE)),"")</f>
        <v>62</v>
      </c>
      <c r="F17" s="61">
        <f t="array" ref="F17">IFNA(IFNA(VLOOKUP(B17,{'La grande azzuffata 2022'!$D$33:$D$41, 'La grande azzuffata 2022'!$J$33:$J$41},2,FALSE), VLOOKUP(B17,{'La grande azzuffata 2022'!$E$33:$E$41, 'La grande azzuffata 2022'!$K$33:$K$41},2,FALSE)),"")</f>
        <v>73.4</v>
      </c>
      <c r="G17" s="61">
        <f t="array" ref="G17">IFNA(IFNA(VLOOKUP(B17,{'La grande azzuffata 2022'!$D$43:$D$51, 'La grande azzuffata 2022'!$J$43:$J$51},2,FALSE), VLOOKUP(B17,{'La grande azzuffata 2022'!$E$43:$E$51, 'La grande azzuffata 2022'!$K$43:$K$51},2,FALSE)),"")</f>
        <v>72</v>
      </c>
      <c r="H17" s="61">
        <f t="array" ref="H17">IFNA(IFNA(VLOOKUP(B17,{'La grande azzuffata 2022'!$D$53:$D$61, 'La grande azzuffata 2022'!$J$53:$J$61},2,FALSE), VLOOKUP(B17,{'La grande azzuffata 2022'!$E$53:$E$61, 'La grande azzuffata 2022'!$K$53:$K$61},2,FALSE)),"")</f>
        <v>78</v>
      </c>
      <c r="I17" s="11"/>
      <c r="J17" s="11"/>
      <c r="L17" s="63">
        <f t="shared" si="1"/>
        <v>73.4</v>
      </c>
      <c r="M17" s="54">
        <f>IF(MOD(COUNT($C$14:$H$31),18)=0,Working_sheet!DT8,"dati non completi")</f>
        <v>-52.23333333</v>
      </c>
      <c r="N17" s="54">
        <f>IFERROR(__xludf.DUMMYFUNCTION("""COMPUTED_VALUE"""),14.0)</f>
        <v>14</v>
      </c>
      <c r="O17" s="58" t="s">
        <v>134</v>
      </c>
      <c r="P17" s="64"/>
      <c r="Q17" s="64"/>
      <c r="R17" s="64"/>
      <c r="S17" s="64"/>
    </row>
    <row r="18">
      <c r="B18" s="59" t="s">
        <v>29</v>
      </c>
      <c r="C18" s="60">
        <f t="array" ref="C18">IFNA(IFNA(VLOOKUP(B18,{'La grande azzuffata 2022'!$D$3:$D$11, 'La grande azzuffata 2022'!$J$3:$J$11},2,FALSE), VLOOKUP(B18,{'La grande azzuffata 2022'!$E$3:$E$11, 'La grande azzuffata 2022'!$K$3:$K$11},2,FALSE)),"")</f>
        <v>99</v>
      </c>
      <c r="D18" s="61">
        <f t="array" ref="D18">IFNA(IFNA(VLOOKUP(B18,{'La grande azzuffata 2022'!$D$13:$D$21, 'La grande azzuffata 2022'!$J$13:$J$21},2,FALSE), VLOOKUP(B18,{'La grande azzuffata 2022'!$E$13:$E$21, 'La grande azzuffata 2022'!$K$13:$K$21},2,FALSE)),"")</f>
        <v>72</v>
      </c>
      <c r="E18" s="61">
        <f t="array" ref="E18">IFNA(IFNA(VLOOKUP(B18,{'La grande azzuffata 2022'!$D$23:$D$31, 'La grande azzuffata 2022'!$J$23:$J$31},2,FALSE), VLOOKUP(B18,{'La grande azzuffata 2022'!$E$23:$E$31, 'La grande azzuffata 2022'!$K$23:$K$31},2,FALSE)),"")</f>
        <v>82</v>
      </c>
      <c r="F18" s="61">
        <f t="array" ref="F18">IFNA(IFNA(VLOOKUP(B18,{'La grande azzuffata 2022'!$D$33:$D$41, 'La grande azzuffata 2022'!$J$33:$J$41},2,FALSE), VLOOKUP(B18,{'La grande azzuffata 2022'!$E$33:$E$41, 'La grande azzuffata 2022'!$K$33:$K$41},2,FALSE)),"")</f>
        <v>91</v>
      </c>
      <c r="G18" s="61">
        <f t="array" ref="G18">IFNA(IFNA(VLOOKUP(B18,{'La grande azzuffata 2022'!$D$43:$D$51, 'La grande azzuffata 2022'!$J$43:$J$51},2,FALSE), VLOOKUP(B18,{'La grande azzuffata 2022'!$E$43:$E$51, 'La grande azzuffata 2022'!$K$43:$K$51},2,FALSE)),"")</f>
        <v>91</v>
      </c>
      <c r="H18" s="61">
        <f t="array" ref="H18">IFNA(IFNA(VLOOKUP(B18,{'La grande azzuffata 2022'!$D$53:$D$61, 'La grande azzuffata 2022'!$J$53:$J$61},2,FALSE), VLOOKUP(B18,{'La grande azzuffata 2022'!$E$53:$E$61, 'La grande azzuffata 2022'!$K$53:$K$61},2,FALSE)),"")</f>
        <v>76</v>
      </c>
      <c r="I18" s="62"/>
      <c r="J18" s="62"/>
      <c r="L18" s="63">
        <f t="shared" si="1"/>
        <v>85.16666667</v>
      </c>
      <c r="M18" s="54">
        <f>IF(MOD(COUNT($C$14:$H$31),18)=0,Working_sheet!DT9,"dati non completi")</f>
        <v>25.56666667</v>
      </c>
      <c r="N18" s="54">
        <f>IFERROR(__xludf.DUMMYFUNCTION("""COMPUTED_VALUE"""),8.0)</f>
        <v>8</v>
      </c>
      <c r="O18" s="58" t="s">
        <v>135</v>
      </c>
      <c r="P18" s="64"/>
      <c r="Q18" s="64"/>
      <c r="R18" s="64"/>
      <c r="S18" s="64"/>
    </row>
    <row r="19">
      <c r="B19" s="59" t="s">
        <v>33</v>
      </c>
      <c r="C19" s="60">
        <f t="array" ref="C19">IFNA(IFNA(VLOOKUP(B19,{'La grande azzuffata 2022'!$D$3:$D$11, 'La grande azzuffata 2022'!$J$3:$J$11},2,FALSE), VLOOKUP(B19,{'La grande azzuffata 2022'!$E$3:$E$11, 'La grande azzuffata 2022'!$K$3:$K$11},2,FALSE)),"")</f>
        <v>79</v>
      </c>
      <c r="D19" s="61">
        <f t="array" ref="D19">IFNA(IFNA(VLOOKUP(B19,{'La grande azzuffata 2022'!$D$13:$D$21, 'La grande azzuffata 2022'!$J$13:$J$21},2,FALSE), VLOOKUP(B19,{'La grande azzuffata 2022'!$E$13:$E$21, 'La grande azzuffata 2022'!$K$13:$K$21},2,FALSE)),"")</f>
        <v>82</v>
      </c>
      <c r="E19" s="61">
        <f t="array" ref="E19">IFNA(IFNA(VLOOKUP(B19,{'La grande azzuffata 2022'!$D$23:$D$31, 'La grande azzuffata 2022'!$J$23:$J$31},2,FALSE), VLOOKUP(B19,{'La grande azzuffata 2022'!$E$23:$E$31, 'La grande azzuffata 2022'!$K$23:$K$31},2,FALSE)),"")</f>
        <v>90</v>
      </c>
      <c r="F19" s="61">
        <f t="array" ref="F19">IFNA(IFNA(VLOOKUP(B19,{'La grande azzuffata 2022'!$D$33:$D$41, 'La grande azzuffata 2022'!$J$33:$J$41},2,FALSE), VLOOKUP(B19,{'La grande azzuffata 2022'!$E$33:$E$41, 'La grande azzuffata 2022'!$K$33:$K$41},2,FALSE)),"")</f>
        <v>79</v>
      </c>
      <c r="G19" s="61">
        <f t="array" ref="G19">IFNA(IFNA(VLOOKUP(B19,{'La grande azzuffata 2022'!$D$43:$D$51, 'La grande azzuffata 2022'!$J$43:$J$51},2,FALSE), VLOOKUP(B19,{'La grande azzuffata 2022'!$E$43:$E$51, 'La grande azzuffata 2022'!$K$43:$K$51},2,FALSE)),"")</f>
        <v>64</v>
      </c>
      <c r="H19" s="61">
        <f t="array" ref="H19">IFNA(IFNA(VLOOKUP(B19,{'La grande azzuffata 2022'!$D$53:$D$61, 'La grande azzuffata 2022'!$J$53:$J$61},2,FALSE), VLOOKUP(B19,{'La grande azzuffata 2022'!$E$53:$E$61, 'La grande azzuffata 2022'!$K$53:$K$61},2,FALSE)),"")</f>
        <v>98</v>
      </c>
      <c r="L19" s="63">
        <f t="shared" si="1"/>
        <v>82</v>
      </c>
      <c r="M19" s="54">
        <f>IF(MOD(COUNT($C$14:$H$31),18)=0,Working_sheet!DT10,"dati non completi")</f>
        <v>13.26666667</v>
      </c>
      <c r="N19" s="54">
        <f>IFERROR(__xludf.DUMMYFUNCTION("""COMPUTED_VALUE"""),5.0)</f>
        <v>5</v>
      </c>
    </row>
    <row r="20">
      <c r="B20" s="59" t="s">
        <v>37</v>
      </c>
      <c r="C20" s="60">
        <f t="array" ref="C20">IFNA(IFNA(VLOOKUP(B20,{'La grande azzuffata 2022'!$D$3:$D$11, 'La grande azzuffata 2022'!$J$3:$J$11},2,FALSE), VLOOKUP(B20,{'La grande azzuffata 2022'!$E$3:$E$11, 'La grande azzuffata 2022'!$K$3:$K$11},2,FALSE)),"")</f>
        <v>63</v>
      </c>
      <c r="D20" s="61">
        <f t="array" ref="D20">IFNA(IFNA(VLOOKUP(B20,{'La grande azzuffata 2022'!$D$13:$D$21, 'La grande azzuffata 2022'!$J$13:$J$21},2,FALSE), VLOOKUP(B20,{'La grande azzuffata 2022'!$E$13:$E$21, 'La grande azzuffata 2022'!$K$13:$K$21},2,FALSE)),"")</f>
        <v>80</v>
      </c>
      <c r="E20" s="61">
        <f t="array" ref="E20">IFNA(IFNA(VLOOKUP(B20,{'La grande azzuffata 2022'!$D$23:$D$31, 'La grande azzuffata 2022'!$J$23:$J$31},2,FALSE), VLOOKUP(B20,{'La grande azzuffata 2022'!$E$23:$E$31, 'La grande azzuffata 2022'!$K$23:$K$31},2,FALSE)),"")</f>
        <v>78</v>
      </c>
      <c r="F20" s="61">
        <f t="array" ref="F20">IFNA(IFNA(VLOOKUP(B20,{'La grande azzuffata 2022'!$D$33:$D$41, 'La grande azzuffata 2022'!$J$33:$J$41},2,FALSE), VLOOKUP(B20,{'La grande azzuffata 2022'!$E$33:$E$41, 'La grande azzuffata 2022'!$K$33:$K$41},2,FALSE)),"")</f>
        <v>78</v>
      </c>
      <c r="G20" s="61">
        <f t="array" ref="G20">IFNA(IFNA(VLOOKUP(B20,{'La grande azzuffata 2022'!$D$43:$D$51, 'La grande azzuffata 2022'!$J$43:$J$51},2,FALSE), VLOOKUP(B20,{'La grande azzuffata 2022'!$E$43:$E$51, 'La grande azzuffata 2022'!$K$43:$K$51},2,FALSE)),"")</f>
        <v>85</v>
      </c>
      <c r="H20" s="61">
        <f t="array" ref="H20">IFNA(IFNA(VLOOKUP(B20,{'La grande azzuffata 2022'!$D$53:$D$61, 'La grande azzuffata 2022'!$J$53:$J$61},2,FALSE), VLOOKUP(B20,{'La grande azzuffata 2022'!$E$53:$E$61, 'La grande azzuffata 2022'!$K$53:$K$61},2,FALSE)),"")</f>
        <v>76.8</v>
      </c>
      <c r="L20" s="63">
        <f t="shared" si="1"/>
        <v>76.8</v>
      </c>
      <c r="M20" s="54">
        <f>IF(MOD(COUNT($C$14:$H$31),18)=0,Working_sheet!DT11,"dati non completi")</f>
        <v>0.8666666667</v>
      </c>
      <c r="N20" s="54">
        <f>IFERROR(__xludf.DUMMYFUNCTION("""COMPUTED_VALUE"""),17.0)</f>
        <v>17</v>
      </c>
    </row>
    <row r="21">
      <c r="B21" s="59" t="s">
        <v>41</v>
      </c>
      <c r="C21" s="60">
        <f t="array" ref="C21">IFNA(IFNA(VLOOKUP(B21,{'La grande azzuffata 2022'!$D$3:$D$11, 'La grande azzuffata 2022'!$J$3:$J$11},2,FALSE), VLOOKUP(B21,{'La grande azzuffata 2022'!$E$3:$E$11, 'La grande azzuffata 2022'!$K$3:$K$11},2,FALSE)),"")</f>
        <v>91</v>
      </c>
      <c r="D21" s="61">
        <f t="array" ref="D21">IFNA(IFNA(VLOOKUP(B21,{'La grande azzuffata 2022'!$D$13:$D$21, 'La grande azzuffata 2022'!$J$13:$J$21},2,FALSE), VLOOKUP(B21,{'La grande azzuffata 2022'!$E$13:$E$21, 'La grande azzuffata 2022'!$K$13:$K$21},2,FALSE)),"")</f>
        <v>78</v>
      </c>
      <c r="E21" s="61">
        <f t="array" ref="E21">IFNA(IFNA(VLOOKUP(B21,{'La grande azzuffata 2022'!$D$23:$D$31, 'La grande azzuffata 2022'!$J$23:$J$31},2,FALSE), VLOOKUP(B21,{'La grande azzuffata 2022'!$E$23:$E$31, 'La grande azzuffata 2022'!$K$23:$K$31},2,FALSE)),"")</f>
        <v>75</v>
      </c>
      <c r="F21" s="61">
        <f t="array" ref="F21">IFNA(IFNA(VLOOKUP(B21,{'La grande azzuffata 2022'!$D$33:$D$41, 'La grande azzuffata 2022'!$J$33:$J$41},2,FALSE), VLOOKUP(B21,{'La grande azzuffata 2022'!$E$33:$E$41, 'La grande azzuffata 2022'!$K$33:$K$41},2,FALSE)),"")</f>
        <v>76.2</v>
      </c>
      <c r="G21" s="61">
        <f t="array" ref="G21">IFNA(IFNA(VLOOKUP(B21,{'La grande azzuffata 2022'!$D$43:$D$51, 'La grande azzuffata 2022'!$J$43:$J$51},2,FALSE), VLOOKUP(B21,{'La grande azzuffata 2022'!$E$43:$E$51, 'La grande azzuffata 2022'!$K$43:$K$51},2,FALSE)),"")</f>
        <v>53</v>
      </c>
      <c r="H21" s="61">
        <f t="array" ref="H21">IFNA(IFNA(VLOOKUP(B21,{'La grande azzuffata 2022'!$D$53:$D$61, 'La grande azzuffata 2022'!$J$53:$J$61},2,FALSE), VLOOKUP(B21,{'La grande azzuffata 2022'!$E$53:$E$61, 'La grande azzuffata 2022'!$K$53:$K$61},2,FALSE)),"")</f>
        <v>84</v>
      </c>
      <c r="I21" s="11"/>
      <c r="J21" s="11"/>
      <c r="L21" s="63">
        <f t="shared" si="1"/>
        <v>76.2</v>
      </c>
      <c r="M21" s="54">
        <f>IF(MOD(COUNT($C$14:$H$31),18)=0,Working_sheet!DT12,"dati non completi")</f>
        <v>-9.433333333</v>
      </c>
      <c r="N21" s="54">
        <f>IFERROR(__xludf.DUMMYFUNCTION("""COMPUTED_VALUE"""),17.0)</f>
        <v>17</v>
      </c>
    </row>
    <row r="22">
      <c r="B22" s="59" t="s">
        <v>45</v>
      </c>
      <c r="C22" s="60">
        <f t="array" ref="C22">IFNA(IFNA(VLOOKUP(B22,{'La grande azzuffata 2022'!$D$3:$D$11, 'La grande azzuffata 2022'!$J$3:$J$11},2,FALSE), VLOOKUP(B22,{'La grande azzuffata 2022'!$E$3:$E$11, 'La grande azzuffata 2022'!$K$3:$K$11},2,FALSE)),"")</f>
        <v>70</v>
      </c>
      <c r="D22" s="61">
        <f t="array" ref="D22">IFNA(IFNA(VLOOKUP(B22,{'La grande azzuffata 2022'!$D$13:$D$21, 'La grande azzuffata 2022'!$J$13:$J$21},2,FALSE), VLOOKUP(B22,{'La grande azzuffata 2022'!$E$13:$E$21, 'La grande azzuffata 2022'!$K$13:$K$21},2,FALSE)),"")</f>
        <v>73</v>
      </c>
      <c r="E22" s="61">
        <f t="array" ref="E22">IFNA(IFNA(VLOOKUP(B22,{'La grande azzuffata 2022'!$D$23:$D$31, 'La grande azzuffata 2022'!$J$23:$J$31},2,FALSE), VLOOKUP(B22,{'La grande azzuffata 2022'!$E$23:$E$31, 'La grande azzuffata 2022'!$K$23:$K$31},2,FALSE)),"")</f>
        <v>78</v>
      </c>
      <c r="F22" s="61">
        <f t="array" ref="F22">IFNA(IFNA(VLOOKUP(B22,{'La grande azzuffata 2022'!$D$33:$D$41, 'La grande azzuffata 2022'!$J$33:$J$41},2,FALSE), VLOOKUP(B22,{'La grande azzuffata 2022'!$E$33:$E$41, 'La grande azzuffata 2022'!$K$33:$K$41},2,FALSE)),"")</f>
        <v>70</v>
      </c>
      <c r="G22" s="61">
        <f t="array" ref="G22">IFNA(IFNA(VLOOKUP(B22,{'La grande azzuffata 2022'!$D$43:$D$51, 'La grande azzuffata 2022'!$J$43:$J$51},2,FALSE), VLOOKUP(B22,{'La grande azzuffata 2022'!$E$43:$E$51, 'La grande azzuffata 2022'!$K$43:$K$51},2,FALSE)),"")</f>
        <v>83</v>
      </c>
      <c r="H22" s="61">
        <f t="array" ref="H22">IFNA(IFNA(VLOOKUP(B22,{'La grande azzuffata 2022'!$D$53:$D$61, 'La grande azzuffata 2022'!$J$53:$J$61},2,FALSE), VLOOKUP(B22,{'La grande azzuffata 2022'!$E$53:$E$61, 'La grande azzuffata 2022'!$K$53:$K$61},2,FALSE)),"")</f>
        <v>48</v>
      </c>
      <c r="I22" s="62"/>
      <c r="J22" s="62"/>
      <c r="L22" s="63">
        <f t="shared" si="1"/>
        <v>70.33333333</v>
      </c>
      <c r="M22" s="54">
        <f>IF(MOD(COUNT($C$14:$H$31),18)=0,Working_sheet!DT13,"dati non completi")</f>
        <v>-3.8</v>
      </c>
      <c r="N22" s="54">
        <f>IFERROR(__xludf.DUMMYFUNCTION("""COMPUTED_VALUE"""),23.0)</f>
        <v>23</v>
      </c>
    </row>
    <row r="23">
      <c r="B23" s="59" t="s">
        <v>13</v>
      </c>
      <c r="C23" s="60">
        <f t="array" ref="C23">IFNA(IFNA(VLOOKUP(B23,{'La grande azzuffata 2022'!$D$3:$D$11, 'La grande azzuffata 2022'!$J$3:$J$11},2,FALSE), VLOOKUP(B23,{'La grande azzuffata 2022'!$E$3:$E$11, 'La grande azzuffata 2022'!$K$3:$K$11},2,FALSE)),"")</f>
        <v>66</v>
      </c>
      <c r="D23" s="61">
        <f t="array" ref="D23">IFNA(IFNA(VLOOKUP(B23,{'La grande azzuffata 2022'!$D$13:$D$21, 'La grande azzuffata 2022'!$J$13:$J$21},2,FALSE), VLOOKUP(B23,{'La grande azzuffata 2022'!$E$13:$E$21, 'La grande azzuffata 2022'!$K$13:$K$21},2,FALSE)),"")</f>
        <v>91</v>
      </c>
      <c r="E23" s="61">
        <f t="array" ref="E23">IFNA(IFNA(VLOOKUP(B23,{'La grande azzuffata 2022'!$D$23:$D$31, 'La grande azzuffata 2022'!$J$23:$J$31},2,FALSE), VLOOKUP(B23,{'La grande azzuffata 2022'!$E$23:$E$31, 'La grande azzuffata 2022'!$K$23:$K$31},2,FALSE)),"")</f>
        <v>89</v>
      </c>
      <c r="F23" s="61">
        <f t="array" ref="F23">IFNA(IFNA(VLOOKUP(B23,{'La grande azzuffata 2022'!$D$33:$D$41, 'La grande azzuffata 2022'!$J$33:$J$41},2,FALSE), VLOOKUP(B23,{'La grande azzuffata 2022'!$E$33:$E$41, 'La grande azzuffata 2022'!$K$33:$K$41},2,FALSE)),"")</f>
        <v>86</v>
      </c>
      <c r="G23" s="61">
        <f t="array" ref="G23">IFNA(IFNA(VLOOKUP(B23,{'La grande azzuffata 2022'!$D$43:$D$51, 'La grande azzuffata 2022'!$J$43:$J$51},2,FALSE), VLOOKUP(B23,{'La grande azzuffata 2022'!$E$43:$E$51, 'La grande azzuffata 2022'!$K$43:$K$51},2,FALSE)),"")</f>
        <v>90</v>
      </c>
      <c r="H23" s="61">
        <f t="array" ref="H23">IFNA(IFNA(VLOOKUP(B23,{'La grande azzuffata 2022'!$D$53:$D$61, 'La grande azzuffata 2022'!$J$53:$J$61},2,FALSE), VLOOKUP(B23,{'La grande azzuffata 2022'!$E$53:$E$61, 'La grande azzuffata 2022'!$K$53:$K$61},2,FALSE)),"")</f>
        <v>85</v>
      </c>
      <c r="L23" s="63">
        <f t="shared" si="1"/>
        <v>84.5</v>
      </c>
      <c r="M23" s="54">
        <f>IF(MOD(COUNT($C$14:$H$31),18)=0,Working_sheet!DT14,"dati non completi")</f>
        <v>-11.16666667</v>
      </c>
      <c r="N23" s="54">
        <f>IFERROR(__xludf.DUMMYFUNCTION("""COMPUTED_VALUE"""),5.0)</f>
        <v>5</v>
      </c>
    </row>
    <row r="24">
      <c r="B24" s="59" t="s">
        <v>18</v>
      </c>
      <c r="C24" s="60">
        <f t="array" ref="C24">IFNA(IFNA(VLOOKUP(B24,{'La grande azzuffata 2022'!$D$3:$D$11, 'La grande azzuffata 2022'!$J$3:$J$11},2,FALSE), VLOOKUP(B24,{'La grande azzuffata 2022'!$E$3:$E$11, 'La grande azzuffata 2022'!$K$3:$K$11},2,FALSE)),"")</f>
        <v>93</v>
      </c>
      <c r="D24" s="61">
        <f t="array" ref="D24">IFNA(IFNA(VLOOKUP(B24,{'La grande azzuffata 2022'!$D$13:$D$21, 'La grande azzuffata 2022'!$J$13:$J$21},2,FALSE), VLOOKUP(B24,{'La grande azzuffata 2022'!$E$13:$E$21, 'La grande azzuffata 2022'!$K$13:$K$21},2,FALSE)),"")</f>
        <v>87</v>
      </c>
      <c r="E24" s="61">
        <f t="array" ref="E24">IFNA(IFNA(VLOOKUP(B24,{'La grande azzuffata 2022'!$D$23:$D$31, 'La grande azzuffata 2022'!$J$23:$J$31},2,FALSE), VLOOKUP(B24,{'La grande azzuffata 2022'!$E$23:$E$31, 'La grande azzuffata 2022'!$K$23:$K$31},2,FALSE)),"")</f>
        <v>86</v>
      </c>
      <c r="F24" s="61">
        <f t="array" ref="F24">IFNA(IFNA(VLOOKUP(B24,{'La grande azzuffata 2022'!$D$33:$D$41, 'La grande azzuffata 2022'!$J$33:$J$41},2,FALSE), VLOOKUP(B24,{'La grande azzuffata 2022'!$E$33:$E$41, 'La grande azzuffata 2022'!$K$33:$K$41},2,FALSE)),"")</f>
        <v>84</v>
      </c>
      <c r="G24" s="61">
        <f t="array" ref="G24">IFNA(IFNA(VLOOKUP(B24,{'La grande azzuffata 2022'!$D$43:$D$51, 'La grande azzuffata 2022'!$J$43:$J$51},2,FALSE), VLOOKUP(B24,{'La grande azzuffata 2022'!$E$43:$E$51, 'La grande azzuffata 2022'!$K$43:$K$51},2,FALSE)),"")</f>
        <v>87</v>
      </c>
      <c r="H24" s="61">
        <f t="array" ref="H24">IFNA(IFNA(VLOOKUP(B24,{'La grande azzuffata 2022'!$D$53:$D$61, 'La grande azzuffata 2022'!$J$53:$J$61},2,FALSE), VLOOKUP(B24,{'La grande azzuffata 2022'!$E$53:$E$61, 'La grande azzuffata 2022'!$K$53:$K$61},2,FALSE)),"")</f>
        <v>84</v>
      </c>
      <c r="L24" s="63">
        <f t="shared" si="1"/>
        <v>86.83333333</v>
      </c>
      <c r="M24" s="54">
        <f>IF(MOD(COUNT($C$14:$H$31),18)=0,Working_sheet!DT15,"dati non completi")</f>
        <v>15.8</v>
      </c>
      <c r="N24" s="54">
        <f>IFERROR(__xludf.DUMMYFUNCTION("""COMPUTED_VALUE"""),6.0)</f>
        <v>6</v>
      </c>
    </row>
    <row r="25">
      <c r="B25" s="59" t="s">
        <v>22</v>
      </c>
      <c r="C25" s="60">
        <f t="array" ref="C25">IFNA(IFNA(VLOOKUP(B25,{'La grande azzuffata 2022'!$D$3:$D$11, 'La grande azzuffata 2022'!$J$3:$J$11},2,FALSE), VLOOKUP(B25,{'La grande azzuffata 2022'!$E$3:$E$11, 'La grande azzuffata 2022'!$K$3:$K$11},2,FALSE)),"")</f>
        <v>39</v>
      </c>
      <c r="D25" s="61">
        <f t="array" ref="D25">IFNA(IFNA(VLOOKUP(B25,{'La grande azzuffata 2022'!$D$13:$D$21, 'La grande azzuffata 2022'!$J$13:$J$21},2,FALSE), VLOOKUP(B25,{'La grande azzuffata 2022'!$E$13:$E$21, 'La grande azzuffata 2022'!$K$13:$K$21},2,FALSE)),"")</f>
        <v>80</v>
      </c>
      <c r="E25" s="61">
        <f t="array" ref="E25">IFNA(IFNA(VLOOKUP(B25,{'La grande azzuffata 2022'!$D$23:$D$31, 'La grande azzuffata 2022'!$J$23:$J$31},2,FALSE), VLOOKUP(B25,{'La grande azzuffata 2022'!$E$23:$E$31, 'La grande azzuffata 2022'!$K$23:$K$31},2,FALSE)),"")</f>
        <v>88</v>
      </c>
      <c r="F25" s="61">
        <f t="array" ref="F25">IFNA(IFNA(VLOOKUP(B25,{'La grande azzuffata 2022'!$D$33:$D$41, 'La grande azzuffata 2022'!$J$33:$J$41},2,FALSE), VLOOKUP(B25,{'La grande azzuffata 2022'!$E$33:$E$41, 'La grande azzuffata 2022'!$K$33:$K$41},2,FALSE)),"")</f>
        <v>79</v>
      </c>
      <c r="G25" s="61">
        <f t="array" ref="G25">IFNA(IFNA(VLOOKUP(B25,{'La grande azzuffata 2022'!$D$43:$D$51, 'La grande azzuffata 2022'!$J$43:$J$51},2,FALSE), VLOOKUP(B25,{'La grande azzuffata 2022'!$E$43:$E$51, 'La grande azzuffata 2022'!$K$43:$K$51},2,FALSE)),"")</f>
        <v>56</v>
      </c>
      <c r="H25" s="61">
        <f t="array" ref="H25">IFNA(IFNA(VLOOKUP(B25,{'La grande azzuffata 2022'!$D$53:$D$61, 'La grande azzuffata 2022'!$J$53:$J$61},2,FALSE), VLOOKUP(B25,{'La grande azzuffata 2022'!$E$53:$E$61, 'La grande azzuffata 2022'!$K$53:$K$61},2,FALSE)),"")</f>
        <v>84</v>
      </c>
      <c r="I25" s="11"/>
      <c r="J25" s="11"/>
      <c r="L25" s="63">
        <f t="shared" si="1"/>
        <v>71</v>
      </c>
      <c r="M25" s="54">
        <f>IF(MOD(COUNT($C$14:$H$31),18)=0,Working_sheet!DT16,"dati non completi")</f>
        <v>-22.16666667</v>
      </c>
      <c r="N25" s="54">
        <f>IFERROR(__xludf.DUMMYFUNCTION("""COMPUTED_VALUE"""),19.0)</f>
        <v>19</v>
      </c>
    </row>
    <row r="26">
      <c r="B26" s="59" t="s">
        <v>26</v>
      </c>
      <c r="C26" s="60">
        <f t="array" ref="C26">IFNA(IFNA(VLOOKUP(B26,{'La grande azzuffata 2022'!$D$3:$D$11, 'La grande azzuffata 2022'!$J$3:$J$11},2,FALSE), VLOOKUP(B26,{'La grande azzuffata 2022'!$E$3:$E$11, 'La grande azzuffata 2022'!$K$3:$K$11},2,FALSE)),"")</f>
        <v>79</v>
      </c>
      <c r="D26" s="61">
        <f t="array" ref="D26">IFNA(IFNA(VLOOKUP(B26,{'La grande azzuffata 2022'!$D$13:$D$21, 'La grande azzuffata 2022'!$J$13:$J$21},2,FALSE), VLOOKUP(B26,{'La grande azzuffata 2022'!$E$13:$E$21, 'La grande azzuffata 2022'!$K$13:$K$21},2,FALSE)),"")</f>
        <v>60</v>
      </c>
      <c r="E26" s="61">
        <f t="array" ref="E26">IFNA(IFNA(VLOOKUP(B26,{'La grande azzuffata 2022'!$D$23:$D$31, 'La grande azzuffata 2022'!$J$23:$J$31},2,FALSE), VLOOKUP(B26,{'La grande azzuffata 2022'!$E$23:$E$31, 'La grande azzuffata 2022'!$K$23:$K$31},2,FALSE)),"")</f>
        <v>53</v>
      </c>
      <c r="F26" s="61">
        <f t="array" ref="F26">IFNA(IFNA(VLOOKUP(B26,{'La grande azzuffata 2022'!$D$33:$D$41, 'La grande azzuffata 2022'!$J$33:$J$41},2,FALSE), VLOOKUP(B26,{'La grande azzuffata 2022'!$E$33:$E$41, 'La grande azzuffata 2022'!$K$33:$K$41},2,FALSE)),"")</f>
        <v>64</v>
      </c>
      <c r="G26" s="61">
        <f t="array" ref="G26">IFNA(IFNA(VLOOKUP(B26,{'La grande azzuffata 2022'!$D$43:$D$51, 'La grande azzuffata 2022'!$J$43:$J$51},2,FALSE), VLOOKUP(B26,{'La grande azzuffata 2022'!$E$43:$E$51, 'La grande azzuffata 2022'!$K$43:$K$51},2,FALSE)),"")</f>
        <v>64</v>
      </c>
      <c r="H26" s="61">
        <f t="array" ref="H26">IFNA(IFNA(VLOOKUP(B26,{'La grande azzuffata 2022'!$D$53:$D$61, 'La grande azzuffata 2022'!$J$53:$J$61},2,FALSE), VLOOKUP(B26,{'La grande azzuffata 2022'!$E$53:$E$61, 'La grande azzuffata 2022'!$K$53:$K$61},2,FALSE)),"")</f>
        <v>64</v>
      </c>
      <c r="I26" s="62"/>
      <c r="J26" s="62"/>
      <c r="L26" s="63">
        <f t="shared" si="1"/>
        <v>64</v>
      </c>
      <c r="M26" s="54">
        <f>IF(MOD(COUNT($C$14:$H$31),18)=0,Working_sheet!DT17,"dati non completi")</f>
        <v>-26.23333333</v>
      </c>
      <c r="N26" s="54">
        <f>IFERROR(__xludf.DUMMYFUNCTION("""COMPUTED_VALUE"""),9.0)</f>
        <v>9</v>
      </c>
    </row>
    <row r="27">
      <c r="B27" s="59" t="s">
        <v>30</v>
      </c>
      <c r="C27" s="60">
        <f t="array" ref="C27">IFNA(IFNA(VLOOKUP(B27,{'La grande azzuffata 2022'!$D$3:$D$11, 'La grande azzuffata 2022'!$J$3:$J$11},2,FALSE), VLOOKUP(B27,{'La grande azzuffata 2022'!$E$3:$E$11, 'La grande azzuffata 2022'!$K$3:$K$11},2,FALSE)),"")</f>
        <v>80</v>
      </c>
      <c r="D27" s="61">
        <f t="array" ref="D27">IFNA(IFNA(VLOOKUP(B27,{'La grande azzuffata 2022'!$D$13:$D$21, 'La grande azzuffata 2022'!$J$13:$J$21},2,FALSE), VLOOKUP(B27,{'La grande azzuffata 2022'!$E$13:$E$21, 'La grande azzuffata 2022'!$K$13:$K$21},2,FALSE)),"")</f>
        <v>70</v>
      </c>
      <c r="E27" s="61">
        <f t="array" ref="E27">IFNA(IFNA(VLOOKUP(B27,{'La grande azzuffata 2022'!$D$23:$D$31, 'La grande azzuffata 2022'!$J$23:$J$31},2,FALSE), VLOOKUP(B27,{'La grande azzuffata 2022'!$E$23:$E$31, 'La grande azzuffata 2022'!$K$23:$K$31},2,FALSE)),"")</f>
        <v>51</v>
      </c>
      <c r="F27" s="61">
        <f t="array" ref="F27">IFNA(IFNA(VLOOKUP(B27,{'La grande azzuffata 2022'!$D$33:$D$41, 'La grande azzuffata 2022'!$J$33:$J$41},2,FALSE), VLOOKUP(B27,{'La grande azzuffata 2022'!$E$33:$E$41, 'La grande azzuffata 2022'!$K$33:$K$41},2,FALSE)),"")</f>
        <v>56</v>
      </c>
      <c r="G27" s="61">
        <f t="array" ref="G27">IFNA(IFNA(VLOOKUP(B27,{'La grande azzuffata 2022'!$D$43:$D$51, 'La grande azzuffata 2022'!$J$43:$J$51},2,FALSE), VLOOKUP(B27,{'La grande azzuffata 2022'!$E$43:$E$51, 'La grande azzuffata 2022'!$K$43:$K$51},2,FALSE)),"")</f>
        <v>67.4</v>
      </c>
      <c r="H27" s="61">
        <f t="array" ref="H27">IFNA(IFNA(VLOOKUP(B27,{'La grande azzuffata 2022'!$D$53:$D$61, 'La grande azzuffata 2022'!$J$53:$J$61},2,FALSE), VLOOKUP(B27,{'La grande azzuffata 2022'!$E$53:$E$61, 'La grande azzuffata 2022'!$K$53:$K$61},2,FALSE)),"")</f>
        <v>80</v>
      </c>
      <c r="L27" s="63">
        <f t="shared" si="1"/>
        <v>67.4</v>
      </c>
      <c r="M27" s="54">
        <f>IF(MOD(COUNT($C$14:$H$31),18)=0,Working_sheet!DT18,"dati non completi")</f>
        <v>0.4333333333</v>
      </c>
      <c r="N27" s="54">
        <f>IFERROR(__xludf.DUMMYFUNCTION("""COMPUTED_VALUE"""),12.0)</f>
        <v>12</v>
      </c>
    </row>
    <row r="28">
      <c r="B28" s="59" t="s">
        <v>34</v>
      </c>
      <c r="C28" s="60">
        <f t="array" ref="C28">IFNA(IFNA(VLOOKUP(B28,{'La grande azzuffata 2022'!$D$3:$D$11, 'La grande azzuffata 2022'!$J$3:$J$11},2,FALSE), VLOOKUP(B28,{'La grande azzuffata 2022'!$E$3:$E$11, 'La grande azzuffata 2022'!$K$3:$K$11},2,FALSE)),"")</f>
        <v>74</v>
      </c>
      <c r="D28" s="61">
        <f t="array" ref="D28">IFNA(IFNA(VLOOKUP(B28,{'La grande azzuffata 2022'!$D$13:$D$21, 'La grande azzuffata 2022'!$J$13:$J$21},2,FALSE), VLOOKUP(B28,{'La grande azzuffata 2022'!$E$13:$E$21, 'La grande azzuffata 2022'!$K$13:$K$21},2,FALSE)),"")</f>
        <v>87</v>
      </c>
      <c r="E28" s="61">
        <f t="array" ref="E28">IFNA(IFNA(VLOOKUP(B28,{'La grande azzuffata 2022'!$D$23:$D$31, 'La grande azzuffata 2022'!$J$23:$J$31},2,FALSE), VLOOKUP(B28,{'La grande azzuffata 2022'!$E$23:$E$31, 'La grande azzuffata 2022'!$K$23:$K$31},2,FALSE)),"")</f>
        <v>82</v>
      </c>
      <c r="F28" s="61">
        <f t="array" ref="F28">IFNA(IFNA(VLOOKUP(B28,{'La grande azzuffata 2022'!$D$33:$D$41, 'La grande azzuffata 2022'!$J$33:$J$41},2,FALSE), VLOOKUP(B28,{'La grande azzuffata 2022'!$E$33:$E$41, 'La grande azzuffata 2022'!$K$33:$K$41},2,FALSE)),"")</f>
        <v>83.8</v>
      </c>
      <c r="G28" s="61">
        <f t="array" ref="G28">IFNA(IFNA(VLOOKUP(B28,{'La grande azzuffata 2022'!$D$43:$D$51, 'La grande azzuffata 2022'!$J$43:$J$51},2,FALSE), VLOOKUP(B28,{'La grande azzuffata 2022'!$E$43:$E$51, 'La grande azzuffata 2022'!$K$43:$K$51},2,FALSE)),"")</f>
        <v>81</v>
      </c>
      <c r="H28" s="61">
        <f t="array" ref="H28">IFNA(IFNA(VLOOKUP(B28,{'La grande azzuffata 2022'!$D$53:$D$61, 'La grande azzuffata 2022'!$J$53:$J$61},2,FALSE), VLOOKUP(B28,{'La grande azzuffata 2022'!$E$53:$E$61, 'La grande azzuffata 2022'!$K$53:$K$61},2,FALSE)),"")</f>
        <v>95</v>
      </c>
      <c r="L28" s="63">
        <f t="shared" si="1"/>
        <v>83.8</v>
      </c>
      <c r="M28" s="54">
        <f>IF(MOD(COUNT($C$14:$H$31),18)=0,Working_sheet!DT19,"dati non completi")</f>
        <v>16.46666667</v>
      </c>
      <c r="N28" s="54">
        <f>IFERROR(__xludf.DUMMYFUNCTION("""COMPUTED_VALUE"""),8.0)</f>
        <v>8</v>
      </c>
    </row>
    <row r="29">
      <c r="B29" s="59" t="s">
        <v>38</v>
      </c>
      <c r="C29" s="60">
        <f t="array" ref="C29">IFNA(IFNA(VLOOKUP(B29,{'La grande azzuffata 2022'!$D$3:$D$11, 'La grande azzuffata 2022'!$J$3:$J$11},2,FALSE), VLOOKUP(B29,{'La grande azzuffata 2022'!$E$3:$E$11, 'La grande azzuffata 2022'!$K$3:$K$11},2,FALSE)),"")</f>
        <v>62</v>
      </c>
      <c r="D29" s="61">
        <f t="array" ref="D29">IFNA(IFNA(VLOOKUP(B29,{'La grande azzuffata 2022'!$D$13:$D$21, 'La grande azzuffata 2022'!$J$13:$J$21},2,FALSE), VLOOKUP(B29,{'La grande azzuffata 2022'!$E$13:$E$21, 'La grande azzuffata 2022'!$K$13:$K$21},2,FALSE)),"")</f>
        <v>83</v>
      </c>
      <c r="E29" s="61">
        <f t="array" ref="E29">IFNA(IFNA(VLOOKUP(B29,{'La grande azzuffata 2022'!$D$23:$D$31, 'La grande azzuffata 2022'!$J$23:$J$31},2,FALSE), VLOOKUP(B29,{'La grande azzuffata 2022'!$E$23:$E$31, 'La grande azzuffata 2022'!$K$23:$K$31},2,FALSE)),"")</f>
        <v>83</v>
      </c>
      <c r="F29" s="61">
        <f t="array" ref="F29">IFNA(IFNA(VLOOKUP(B29,{'La grande azzuffata 2022'!$D$33:$D$41, 'La grande azzuffata 2022'!$J$33:$J$41},2,FALSE), VLOOKUP(B29,{'La grande azzuffata 2022'!$E$33:$E$41, 'La grande azzuffata 2022'!$K$33:$K$41},2,FALSE)),"")</f>
        <v>92</v>
      </c>
      <c r="G29" s="61">
        <f t="array" ref="G29">IFNA(IFNA(VLOOKUP(B29,{'La grande azzuffata 2022'!$D$43:$D$51, 'La grande azzuffata 2022'!$J$43:$J$51},2,FALSE), VLOOKUP(B29,{'La grande azzuffata 2022'!$E$43:$E$51, 'La grande azzuffata 2022'!$K$43:$K$51},2,FALSE)),"")</f>
        <v>70</v>
      </c>
      <c r="H29" s="61">
        <f t="array" ref="H29">IFNA(IFNA(VLOOKUP(B29,{'La grande azzuffata 2022'!$D$53:$D$61, 'La grande azzuffata 2022'!$J$53:$J$61},2,FALSE), VLOOKUP(B29,{'La grande azzuffata 2022'!$E$53:$E$61, 'La grande azzuffata 2022'!$K$53:$K$61},2,FALSE)),"")</f>
        <v>78</v>
      </c>
      <c r="I29" s="11"/>
      <c r="J29" s="11"/>
      <c r="L29" s="63">
        <f t="shared" si="1"/>
        <v>78</v>
      </c>
      <c r="M29" s="54">
        <f>IF(MOD(COUNT($C$14:$H$31),18)=0,Working_sheet!DT20,"dati non completi")</f>
        <v>25.4</v>
      </c>
      <c r="N29" s="54">
        <f>IFERROR(__xludf.DUMMYFUNCTION("""COMPUTED_VALUE"""),21.0)</f>
        <v>21</v>
      </c>
    </row>
    <row r="30">
      <c r="B30" s="59" t="s">
        <v>42</v>
      </c>
      <c r="C30" s="60">
        <f t="array" ref="C30">IFNA(IFNA(VLOOKUP(B30,{'La grande azzuffata 2022'!$D$3:$D$11, 'La grande azzuffata 2022'!$J$3:$J$11},2,FALSE), VLOOKUP(B30,{'La grande azzuffata 2022'!$E$3:$E$11, 'La grande azzuffata 2022'!$K$3:$K$11},2,FALSE)),"")</f>
        <v>90</v>
      </c>
      <c r="D30" s="61">
        <f t="array" ref="D30">IFNA(IFNA(VLOOKUP(B30,{'La grande azzuffata 2022'!$D$13:$D$21, 'La grande azzuffata 2022'!$J$13:$J$21},2,FALSE), VLOOKUP(B30,{'La grande azzuffata 2022'!$E$13:$E$21, 'La grande azzuffata 2022'!$K$13:$K$21},2,FALSE)),"")</f>
        <v>82</v>
      </c>
      <c r="E30" s="61">
        <f t="array" ref="E30">IFNA(IFNA(VLOOKUP(B30,{'La grande azzuffata 2022'!$D$23:$D$31, 'La grande azzuffata 2022'!$J$23:$J$31},2,FALSE), VLOOKUP(B30,{'La grande azzuffata 2022'!$E$23:$E$31, 'La grande azzuffata 2022'!$K$23:$K$31},2,FALSE)),"")</f>
        <v>79</v>
      </c>
      <c r="F30" s="61">
        <f t="array" ref="F30">IFNA(IFNA(VLOOKUP(B30,{'La grande azzuffata 2022'!$D$33:$D$41, 'La grande azzuffata 2022'!$J$33:$J$41},2,FALSE), VLOOKUP(B30,{'La grande azzuffata 2022'!$E$33:$E$41, 'La grande azzuffata 2022'!$K$33:$K$41},2,FALSE)),"")</f>
        <v>85</v>
      </c>
      <c r="G30" s="61">
        <f t="array" ref="G30">IFNA(IFNA(VLOOKUP(B30,{'La grande azzuffata 2022'!$D$43:$D$51, 'La grande azzuffata 2022'!$J$43:$J$51},2,FALSE), VLOOKUP(B30,{'La grande azzuffata 2022'!$E$43:$E$51, 'La grande azzuffata 2022'!$K$43:$K$51},2,FALSE)),"")</f>
        <v>86.2</v>
      </c>
      <c r="H30" s="61">
        <f t="array" ref="H30">IFNA(IFNA(VLOOKUP(B30,{'La grande azzuffata 2022'!$D$53:$D$61, 'La grande azzuffata 2022'!$J$53:$J$61},2,FALSE), VLOOKUP(B30,{'La grande azzuffata 2022'!$E$53:$E$61, 'La grande azzuffata 2022'!$K$53:$K$61},2,FALSE)),"")</f>
        <v>95</v>
      </c>
      <c r="I30" s="62"/>
      <c r="J30" s="62"/>
      <c r="L30" s="63">
        <f t="shared" si="1"/>
        <v>86.2</v>
      </c>
      <c r="M30" s="54">
        <f>IF(MOD(COUNT($C$14:$H$31),18)=0,Working_sheet!DT21,"dati non completi")</f>
        <v>46.43333333</v>
      </c>
      <c r="N30" s="54">
        <f>IFERROR(__xludf.DUMMYFUNCTION("""COMPUTED_VALUE"""),6.0)</f>
        <v>6</v>
      </c>
    </row>
    <row r="31">
      <c r="B31" s="59" t="s">
        <v>46</v>
      </c>
      <c r="C31" s="60">
        <f t="array" ref="C31">IFNA(IFNA(VLOOKUP(B31,{'La grande azzuffata 2022'!$D$3:$D$11, 'La grande azzuffata 2022'!$J$3:$J$11},2,FALSE), VLOOKUP(B31,{'La grande azzuffata 2022'!$E$3:$E$11, 'La grande azzuffata 2022'!$K$3:$K$11},2,FALSE)),"")</f>
        <v>82</v>
      </c>
      <c r="D31" s="61">
        <f t="array" ref="D31">IFNA(IFNA(VLOOKUP(B31,{'La grande azzuffata 2022'!$D$13:$D$21, 'La grande azzuffata 2022'!$J$13:$J$21},2,FALSE), VLOOKUP(B31,{'La grande azzuffata 2022'!$E$13:$E$21, 'La grande azzuffata 2022'!$K$13:$K$21},2,FALSE)),"")</f>
        <v>66</v>
      </c>
      <c r="E31" s="61">
        <f t="array" ref="E31">IFNA(IFNA(VLOOKUP(B31,{'La grande azzuffata 2022'!$D$23:$D$31, 'La grande azzuffata 2022'!$J$23:$J$31},2,FALSE), VLOOKUP(B31,{'La grande azzuffata 2022'!$E$23:$E$31, 'La grande azzuffata 2022'!$K$23:$K$31},2,FALSE)),"")</f>
        <v>75</v>
      </c>
      <c r="F31" s="61">
        <f t="array" ref="F31">IFNA(IFNA(VLOOKUP(B31,{'La grande azzuffata 2022'!$D$33:$D$41, 'La grande azzuffata 2022'!$J$33:$J$41},2,FALSE), VLOOKUP(B31,{'La grande azzuffata 2022'!$E$33:$E$41, 'La grande azzuffata 2022'!$K$33:$K$41},2,FALSE)),"")</f>
        <v>73</v>
      </c>
      <c r="G31" s="61">
        <f t="array" ref="G31">IFNA(IFNA(VLOOKUP(B31,{'La grande azzuffata 2022'!$D$43:$D$51, 'La grande azzuffata 2022'!$J$43:$J$51},2,FALSE), VLOOKUP(B31,{'La grande azzuffata 2022'!$E$43:$E$51, 'La grande azzuffata 2022'!$K$43:$K$51},2,FALSE)),"")</f>
        <v>75.4</v>
      </c>
      <c r="H31" s="61">
        <f t="array" ref="H31">IFNA(IFNA(VLOOKUP(B31,{'La grande azzuffata 2022'!$D$53:$D$61, 'La grande azzuffata 2022'!$J$53:$J$61},2,FALSE), VLOOKUP(B31,{'La grande azzuffata 2022'!$E$53:$E$61, 'La grande azzuffata 2022'!$K$53:$K$61},2,FALSE)),"")</f>
        <v>81</v>
      </c>
      <c r="L31" s="63">
        <f t="shared" si="1"/>
        <v>75.4</v>
      </c>
      <c r="M31" s="54">
        <f>IF(MOD(COUNT($C$14:$H$31),18)=0,Working_sheet!DT22,"dati non completi")</f>
        <v>16.96666667</v>
      </c>
      <c r="N31" s="54">
        <f>IFERROR(__xludf.DUMMYFUNCTION("""COMPUTED_VALUE"""),17.0)</f>
        <v>17</v>
      </c>
    </row>
    <row r="32">
      <c r="L32" s="54"/>
    </row>
    <row r="33">
      <c r="L33" s="54"/>
    </row>
    <row r="34">
      <c r="L34" s="54"/>
    </row>
    <row r="35">
      <c r="B35" s="65"/>
      <c r="L35" s="54"/>
    </row>
    <row r="36">
      <c r="B36" s="65"/>
      <c r="L36" s="54"/>
    </row>
    <row r="37">
      <c r="B37" s="65"/>
      <c r="L37" s="54"/>
    </row>
    <row r="38">
      <c r="B38" s="65"/>
      <c r="L38" s="54"/>
    </row>
    <row r="39">
      <c r="B39" s="65"/>
      <c r="L39" s="54"/>
    </row>
    <row r="40">
      <c r="B40" s="65"/>
      <c r="L40" s="54"/>
    </row>
    <row r="41">
      <c r="B41" s="65"/>
      <c r="L41" s="54"/>
    </row>
    <row r="42">
      <c r="B42" s="65"/>
      <c r="L42" s="54"/>
    </row>
    <row r="43">
      <c r="B43" s="65"/>
      <c r="L43" s="54"/>
    </row>
    <row r="44">
      <c r="L44" s="54"/>
    </row>
    <row r="45">
      <c r="L45" s="54"/>
    </row>
    <row r="46">
      <c r="L46" s="54"/>
    </row>
    <row r="47">
      <c r="L47" s="54"/>
    </row>
    <row r="48">
      <c r="F48" s="62"/>
      <c r="L48" s="54"/>
    </row>
    <row r="49">
      <c r="L49" s="54"/>
    </row>
    <row r="50">
      <c r="L50" s="54"/>
    </row>
    <row r="51">
      <c r="L51" s="54"/>
    </row>
    <row r="52">
      <c r="L52" s="54"/>
    </row>
    <row r="53">
      <c r="L53" s="54"/>
    </row>
    <row r="54">
      <c r="L54" s="54"/>
    </row>
    <row r="55">
      <c r="L55" s="54"/>
    </row>
    <row r="56">
      <c r="L56" s="54"/>
    </row>
    <row r="57">
      <c r="L57" s="54"/>
    </row>
    <row r="58">
      <c r="L58" s="54"/>
    </row>
    <row r="59">
      <c r="L59" s="54"/>
    </row>
    <row r="60">
      <c r="L60" s="54"/>
    </row>
    <row r="61">
      <c r="L61" s="54"/>
    </row>
    <row r="62">
      <c r="L62" s="54"/>
    </row>
    <row r="63">
      <c r="L63" s="54"/>
    </row>
    <row r="64">
      <c r="L64" s="54"/>
    </row>
    <row r="65">
      <c r="L65" s="54"/>
    </row>
    <row r="66">
      <c r="L66" s="54"/>
    </row>
    <row r="67">
      <c r="L67" s="54"/>
    </row>
    <row r="68">
      <c r="L68" s="54"/>
    </row>
    <row r="69">
      <c r="L69" s="54"/>
    </row>
    <row r="70">
      <c r="L70" s="54"/>
    </row>
    <row r="71">
      <c r="L71" s="54"/>
    </row>
    <row r="72">
      <c r="L72" s="54"/>
    </row>
    <row r="73">
      <c r="L73" s="54"/>
    </row>
    <row r="74">
      <c r="L74" s="54"/>
    </row>
    <row r="75">
      <c r="L75" s="54"/>
    </row>
    <row r="76">
      <c r="L76" s="54"/>
    </row>
    <row r="77">
      <c r="L77" s="54"/>
    </row>
    <row r="78">
      <c r="L78" s="54"/>
    </row>
    <row r="79">
      <c r="L79" s="54"/>
    </row>
    <row r="80">
      <c r="L80" s="54"/>
    </row>
    <row r="81">
      <c r="L81" s="54"/>
    </row>
    <row r="82">
      <c r="L82" s="54"/>
    </row>
    <row r="83">
      <c r="L83" s="54"/>
    </row>
    <row r="84">
      <c r="L84" s="54"/>
    </row>
    <row r="85">
      <c r="L85" s="54"/>
    </row>
    <row r="86">
      <c r="L86" s="54"/>
    </row>
    <row r="87">
      <c r="L87" s="54"/>
    </row>
    <row r="88">
      <c r="L88" s="54"/>
    </row>
    <row r="89">
      <c r="L89" s="54"/>
    </row>
    <row r="90">
      <c r="L90" s="54"/>
    </row>
    <row r="91">
      <c r="L91" s="54"/>
    </row>
    <row r="92">
      <c r="L92" s="54"/>
    </row>
    <row r="93">
      <c r="L93" s="54"/>
    </row>
    <row r="94">
      <c r="L94" s="54"/>
    </row>
    <row r="95">
      <c r="L95" s="54"/>
    </row>
    <row r="96">
      <c r="B96" s="66"/>
      <c r="L96" s="54"/>
    </row>
    <row r="97">
      <c r="L97" s="54"/>
    </row>
    <row r="98">
      <c r="L98" s="54"/>
    </row>
    <row r="99">
      <c r="L99" s="54"/>
    </row>
    <row r="100">
      <c r="L100" s="54"/>
    </row>
    <row r="101">
      <c r="L101" s="54"/>
    </row>
    <row r="102">
      <c r="L102" s="54"/>
    </row>
    <row r="103">
      <c r="L103" s="54"/>
    </row>
    <row r="104">
      <c r="L104" s="54"/>
    </row>
    <row r="105">
      <c r="L105" s="54"/>
    </row>
    <row r="106">
      <c r="L106" s="54"/>
    </row>
    <row r="107">
      <c r="L107" s="54"/>
    </row>
    <row r="108">
      <c r="L108" s="54"/>
    </row>
    <row r="109">
      <c r="L109" s="54"/>
    </row>
    <row r="110">
      <c r="L110" s="54"/>
    </row>
    <row r="111">
      <c r="L111" s="54"/>
    </row>
    <row r="112">
      <c r="L112" s="54"/>
    </row>
    <row r="113">
      <c r="L113" s="54"/>
    </row>
    <row r="114">
      <c r="L114" s="54"/>
    </row>
    <row r="115">
      <c r="L115" s="54"/>
    </row>
    <row r="116">
      <c r="L116" s="54"/>
    </row>
    <row r="117">
      <c r="L117" s="54"/>
    </row>
    <row r="118">
      <c r="L118" s="54"/>
    </row>
    <row r="119">
      <c r="L119" s="54"/>
    </row>
    <row r="120">
      <c r="L120" s="54"/>
    </row>
    <row r="121">
      <c r="L121" s="54"/>
    </row>
    <row r="122">
      <c r="L122" s="54"/>
    </row>
    <row r="123">
      <c r="L123" s="54"/>
    </row>
    <row r="124">
      <c r="L124" s="54"/>
    </row>
    <row r="125">
      <c r="L125" s="54"/>
    </row>
    <row r="126">
      <c r="L126" s="54"/>
    </row>
    <row r="127">
      <c r="L127" s="54"/>
    </row>
    <row r="128">
      <c r="L128" s="54"/>
    </row>
    <row r="129">
      <c r="L129" s="54"/>
    </row>
    <row r="130">
      <c r="L130" s="54"/>
    </row>
    <row r="131">
      <c r="L131" s="54"/>
    </row>
    <row r="132">
      <c r="L132" s="54"/>
    </row>
    <row r="133">
      <c r="L133" s="54"/>
    </row>
    <row r="134">
      <c r="L134" s="54"/>
    </row>
    <row r="135">
      <c r="L135" s="54"/>
    </row>
    <row r="136">
      <c r="L136" s="54"/>
    </row>
    <row r="137">
      <c r="L137" s="54"/>
    </row>
    <row r="138">
      <c r="L138" s="54"/>
    </row>
    <row r="139">
      <c r="L139" s="54"/>
    </row>
    <row r="140">
      <c r="L140" s="54"/>
    </row>
    <row r="141">
      <c r="L141" s="54"/>
    </row>
    <row r="142">
      <c r="L142" s="54"/>
    </row>
    <row r="143">
      <c r="L143" s="54"/>
    </row>
    <row r="144">
      <c r="L144" s="54"/>
    </row>
    <row r="145">
      <c r="L145" s="54"/>
    </row>
    <row r="146">
      <c r="L146" s="54"/>
    </row>
    <row r="147">
      <c r="L147" s="54"/>
    </row>
    <row r="148">
      <c r="L148" s="54"/>
    </row>
    <row r="149">
      <c r="L149" s="54"/>
    </row>
    <row r="150">
      <c r="L150" s="54"/>
    </row>
    <row r="151">
      <c r="L151" s="54"/>
    </row>
    <row r="152">
      <c r="L152" s="54"/>
    </row>
    <row r="153">
      <c r="L153" s="54"/>
    </row>
    <row r="154">
      <c r="L154" s="54"/>
    </row>
    <row r="155">
      <c r="L155" s="54"/>
    </row>
    <row r="156">
      <c r="L156" s="54"/>
    </row>
    <row r="157">
      <c r="L157" s="54"/>
    </row>
    <row r="158">
      <c r="L158" s="54"/>
    </row>
    <row r="159">
      <c r="L159" s="54"/>
    </row>
    <row r="160">
      <c r="L160" s="54"/>
    </row>
    <row r="161">
      <c r="L161" s="54"/>
    </row>
    <row r="162">
      <c r="L162" s="54"/>
    </row>
    <row r="163">
      <c r="L163" s="54"/>
    </row>
    <row r="164">
      <c r="L164" s="54"/>
    </row>
    <row r="165">
      <c r="L165" s="54"/>
    </row>
    <row r="166">
      <c r="L166" s="54"/>
    </row>
    <row r="167">
      <c r="L167" s="54"/>
    </row>
    <row r="168">
      <c r="L168" s="54"/>
    </row>
    <row r="169">
      <c r="L169" s="54"/>
    </row>
    <row r="170">
      <c r="L170" s="54"/>
    </row>
    <row r="171">
      <c r="L171" s="54"/>
    </row>
    <row r="172">
      <c r="L172" s="54"/>
    </row>
    <row r="173">
      <c r="L173" s="54"/>
    </row>
    <row r="174">
      <c r="L174" s="54"/>
    </row>
    <row r="175">
      <c r="L175" s="54"/>
    </row>
    <row r="176">
      <c r="L176" s="54"/>
    </row>
    <row r="177">
      <c r="L177" s="54"/>
    </row>
    <row r="178">
      <c r="L178" s="54"/>
    </row>
    <row r="179">
      <c r="L179" s="54"/>
    </row>
    <row r="180">
      <c r="L180" s="54"/>
    </row>
    <row r="181">
      <c r="L181" s="54"/>
    </row>
    <row r="182">
      <c r="L182" s="54"/>
    </row>
    <row r="183">
      <c r="L183" s="54"/>
    </row>
    <row r="184">
      <c r="L184" s="54"/>
    </row>
    <row r="185">
      <c r="L185" s="54"/>
    </row>
    <row r="186">
      <c r="L186" s="54"/>
    </row>
    <row r="187">
      <c r="L187" s="54"/>
    </row>
    <row r="188">
      <c r="L188" s="54"/>
    </row>
    <row r="189">
      <c r="L189" s="54"/>
    </row>
    <row r="190">
      <c r="L190" s="54"/>
    </row>
    <row r="191">
      <c r="L191" s="54"/>
    </row>
    <row r="192">
      <c r="L192" s="54"/>
    </row>
    <row r="193">
      <c r="L193" s="54"/>
    </row>
    <row r="194">
      <c r="L194" s="54"/>
    </row>
    <row r="195">
      <c r="L195" s="54"/>
    </row>
    <row r="196">
      <c r="L196" s="54"/>
    </row>
    <row r="197">
      <c r="L197" s="54"/>
    </row>
    <row r="198">
      <c r="L198" s="54"/>
    </row>
    <row r="199">
      <c r="L199" s="54"/>
    </row>
    <row r="200">
      <c r="L200" s="54"/>
    </row>
    <row r="201">
      <c r="L201" s="54"/>
    </row>
    <row r="202">
      <c r="L202" s="54"/>
    </row>
    <row r="203">
      <c r="L203" s="54"/>
    </row>
    <row r="204">
      <c r="L204" s="54"/>
    </row>
    <row r="205">
      <c r="L205" s="54"/>
    </row>
    <row r="206">
      <c r="L206" s="54"/>
    </row>
    <row r="207">
      <c r="L207" s="54"/>
    </row>
    <row r="208">
      <c r="L208" s="54"/>
    </row>
    <row r="209">
      <c r="L209" s="54"/>
    </row>
    <row r="210">
      <c r="L210" s="54"/>
    </row>
    <row r="211">
      <c r="L211" s="54"/>
    </row>
    <row r="212">
      <c r="L212" s="54"/>
    </row>
    <row r="213">
      <c r="L213" s="54"/>
    </row>
    <row r="214">
      <c r="L214" s="54"/>
    </row>
    <row r="215">
      <c r="L215" s="54"/>
    </row>
    <row r="216">
      <c r="L216" s="54"/>
    </row>
    <row r="217">
      <c r="L217" s="54"/>
    </row>
    <row r="218">
      <c r="L218" s="54"/>
    </row>
    <row r="219">
      <c r="L219" s="54"/>
    </row>
    <row r="220">
      <c r="L220" s="54"/>
    </row>
    <row r="221">
      <c r="L221" s="54"/>
    </row>
    <row r="222">
      <c r="L222" s="54"/>
    </row>
    <row r="223">
      <c r="L223" s="54"/>
    </row>
    <row r="224">
      <c r="L224" s="54"/>
    </row>
    <row r="225">
      <c r="L225" s="54"/>
    </row>
    <row r="226">
      <c r="L226" s="54"/>
    </row>
    <row r="227">
      <c r="L227" s="54"/>
    </row>
    <row r="228">
      <c r="L228" s="54"/>
    </row>
    <row r="229">
      <c r="L229" s="54"/>
    </row>
    <row r="230">
      <c r="L230" s="54"/>
    </row>
    <row r="231">
      <c r="L231" s="54"/>
    </row>
    <row r="232">
      <c r="L232" s="54"/>
    </row>
    <row r="233">
      <c r="L233" s="54"/>
    </row>
    <row r="234">
      <c r="L234" s="54"/>
    </row>
    <row r="235">
      <c r="L235" s="54"/>
    </row>
    <row r="236">
      <c r="L236" s="54"/>
    </row>
    <row r="237">
      <c r="L237" s="54"/>
    </row>
    <row r="238">
      <c r="L238" s="54"/>
    </row>
    <row r="239">
      <c r="L239" s="54"/>
    </row>
    <row r="240">
      <c r="L240" s="54"/>
    </row>
    <row r="241">
      <c r="L241" s="54"/>
    </row>
    <row r="242">
      <c r="L242" s="54"/>
    </row>
    <row r="243">
      <c r="L243" s="54"/>
    </row>
    <row r="244">
      <c r="L244" s="54"/>
    </row>
    <row r="245">
      <c r="L245" s="54"/>
    </row>
    <row r="246">
      <c r="L246" s="54"/>
    </row>
    <row r="247">
      <c r="L247" s="54"/>
    </row>
    <row r="248">
      <c r="L248" s="54"/>
    </row>
    <row r="249">
      <c r="L249" s="54"/>
    </row>
    <row r="250">
      <c r="L250" s="54"/>
    </row>
    <row r="251">
      <c r="L251" s="54"/>
    </row>
    <row r="252">
      <c r="L252" s="54"/>
    </row>
    <row r="253">
      <c r="L253" s="54"/>
    </row>
    <row r="254">
      <c r="L254" s="54"/>
    </row>
    <row r="255">
      <c r="L255" s="54"/>
    </row>
    <row r="256">
      <c r="L256" s="54"/>
    </row>
    <row r="257">
      <c r="L257" s="54"/>
    </row>
    <row r="258">
      <c r="L258" s="54"/>
    </row>
    <row r="259">
      <c r="L259" s="54"/>
    </row>
    <row r="260">
      <c r="L260" s="54"/>
    </row>
    <row r="261">
      <c r="L261" s="54"/>
    </row>
    <row r="262">
      <c r="L262" s="54"/>
    </row>
    <row r="263">
      <c r="L263" s="54"/>
    </row>
    <row r="264">
      <c r="L264" s="54"/>
    </row>
    <row r="265">
      <c r="L265" s="54"/>
    </row>
    <row r="266">
      <c r="L266" s="54"/>
    </row>
    <row r="267">
      <c r="L267" s="54"/>
    </row>
    <row r="268">
      <c r="L268" s="54"/>
    </row>
    <row r="269">
      <c r="L269" s="54"/>
    </row>
    <row r="270">
      <c r="L270" s="54"/>
    </row>
    <row r="271">
      <c r="L271" s="54"/>
    </row>
    <row r="272">
      <c r="L272" s="54"/>
    </row>
    <row r="273">
      <c r="L273" s="54"/>
    </row>
    <row r="274">
      <c r="L274" s="54"/>
    </row>
    <row r="275">
      <c r="L275" s="54"/>
    </row>
    <row r="276">
      <c r="L276" s="54"/>
    </row>
    <row r="277">
      <c r="L277" s="54"/>
    </row>
    <row r="278">
      <c r="L278" s="54"/>
    </row>
    <row r="279">
      <c r="L279" s="54"/>
    </row>
    <row r="280">
      <c r="L280" s="54"/>
    </row>
    <row r="281">
      <c r="L281" s="54"/>
    </row>
    <row r="282">
      <c r="L282" s="54"/>
    </row>
    <row r="283">
      <c r="L283" s="54"/>
    </row>
    <row r="284">
      <c r="L284" s="54"/>
    </row>
    <row r="285">
      <c r="L285" s="54"/>
    </row>
    <row r="286">
      <c r="L286" s="54"/>
    </row>
    <row r="287">
      <c r="L287" s="54"/>
    </row>
    <row r="288">
      <c r="L288" s="54"/>
    </row>
    <row r="289">
      <c r="L289" s="54"/>
    </row>
    <row r="290">
      <c r="L290" s="54"/>
    </row>
    <row r="291">
      <c r="L291" s="54"/>
    </row>
    <row r="292">
      <c r="L292" s="54"/>
    </row>
    <row r="293">
      <c r="L293" s="54"/>
    </row>
    <row r="294">
      <c r="L294" s="54"/>
    </row>
    <row r="295">
      <c r="L295" s="54"/>
    </row>
    <row r="296">
      <c r="L296" s="54"/>
    </row>
    <row r="297">
      <c r="L297" s="54"/>
    </row>
    <row r="298">
      <c r="L298" s="54"/>
    </row>
    <row r="299">
      <c r="L299" s="54"/>
    </row>
    <row r="300">
      <c r="L300" s="54"/>
    </row>
    <row r="301">
      <c r="L301" s="54"/>
    </row>
    <row r="302">
      <c r="L302" s="54"/>
    </row>
    <row r="303">
      <c r="L303" s="54"/>
    </row>
    <row r="304">
      <c r="L304" s="54"/>
    </row>
    <row r="305">
      <c r="L305" s="54"/>
    </row>
    <row r="306">
      <c r="L306" s="54"/>
    </row>
    <row r="307">
      <c r="L307" s="54"/>
    </row>
    <row r="308">
      <c r="L308" s="54"/>
    </row>
    <row r="309">
      <c r="L309" s="54"/>
    </row>
    <row r="310">
      <c r="L310" s="54"/>
    </row>
    <row r="311">
      <c r="L311" s="54"/>
    </row>
    <row r="312">
      <c r="L312" s="54"/>
    </row>
    <row r="313">
      <c r="L313" s="54"/>
    </row>
    <row r="314">
      <c r="L314" s="54"/>
    </row>
    <row r="315">
      <c r="L315" s="54"/>
    </row>
    <row r="316">
      <c r="L316" s="54"/>
    </row>
    <row r="317">
      <c r="L317" s="54"/>
    </row>
    <row r="318">
      <c r="L318" s="54"/>
    </row>
    <row r="319">
      <c r="L319" s="54"/>
    </row>
    <row r="320">
      <c r="L320" s="54"/>
    </row>
    <row r="321">
      <c r="L321" s="54"/>
    </row>
    <row r="322">
      <c r="L322" s="54"/>
    </row>
    <row r="323">
      <c r="L323" s="54"/>
    </row>
    <row r="324">
      <c r="L324" s="54"/>
    </row>
    <row r="325">
      <c r="L325" s="54"/>
    </row>
    <row r="326">
      <c r="L326" s="54"/>
    </row>
    <row r="327">
      <c r="L327" s="54"/>
    </row>
    <row r="328">
      <c r="L328" s="54"/>
    </row>
    <row r="329">
      <c r="L329" s="54"/>
    </row>
    <row r="330">
      <c r="L330" s="54"/>
    </row>
    <row r="331">
      <c r="L331" s="54"/>
    </row>
    <row r="332">
      <c r="L332" s="54"/>
    </row>
    <row r="333">
      <c r="L333" s="54"/>
    </row>
    <row r="334">
      <c r="L334" s="54"/>
    </row>
    <row r="335">
      <c r="L335" s="54"/>
    </row>
    <row r="336">
      <c r="L336" s="54"/>
    </row>
    <row r="337">
      <c r="L337" s="54"/>
    </row>
    <row r="338">
      <c r="L338" s="54"/>
    </row>
    <row r="339">
      <c r="L339" s="54"/>
    </row>
    <row r="340">
      <c r="L340" s="54"/>
    </row>
    <row r="341">
      <c r="L341" s="54"/>
    </row>
    <row r="342">
      <c r="L342" s="54"/>
    </row>
    <row r="343">
      <c r="L343" s="54"/>
    </row>
    <row r="344">
      <c r="L344" s="54"/>
    </row>
    <row r="345">
      <c r="L345" s="54"/>
    </row>
    <row r="346">
      <c r="L346" s="54"/>
    </row>
    <row r="347">
      <c r="L347" s="54"/>
    </row>
    <row r="348">
      <c r="L348" s="54"/>
    </row>
    <row r="349">
      <c r="L349" s="54"/>
    </row>
    <row r="350">
      <c r="L350" s="54"/>
    </row>
    <row r="351">
      <c r="L351" s="54"/>
    </row>
    <row r="352">
      <c r="L352" s="54"/>
    </row>
    <row r="353">
      <c r="L353" s="54"/>
    </row>
    <row r="354">
      <c r="L354" s="54"/>
    </row>
    <row r="355">
      <c r="L355" s="54"/>
    </row>
    <row r="356">
      <c r="L356" s="54"/>
    </row>
    <row r="357">
      <c r="L357" s="54"/>
    </row>
    <row r="358">
      <c r="L358" s="54"/>
    </row>
    <row r="359">
      <c r="L359" s="54"/>
    </row>
    <row r="360">
      <c r="L360" s="54"/>
    </row>
    <row r="361">
      <c r="L361" s="54"/>
    </row>
    <row r="362">
      <c r="L362" s="54"/>
    </row>
    <row r="363">
      <c r="L363" s="54"/>
    </row>
    <row r="364">
      <c r="L364" s="54"/>
    </row>
    <row r="365">
      <c r="L365" s="54"/>
    </row>
    <row r="366">
      <c r="L366" s="54"/>
    </row>
    <row r="367">
      <c r="L367" s="54"/>
    </row>
    <row r="368">
      <c r="L368" s="54"/>
    </row>
    <row r="369">
      <c r="L369" s="54"/>
    </row>
    <row r="370">
      <c r="L370" s="54"/>
    </row>
    <row r="371">
      <c r="L371" s="54"/>
    </row>
    <row r="372">
      <c r="L372" s="54"/>
    </row>
    <row r="373">
      <c r="L373" s="54"/>
    </row>
    <row r="374">
      <c r="L374" s="54"/>
    </row>
    <row r="375">
      <c r="L375" s="54"/>
    </row>
    <row r="376">
      <c r="L376" s="54"/>
    </row>
    <row r="377">
      <c r="L377" s="54"/>
    </row>
    <row r="378">
      <c r="L378" s="54"/>
    </row>
    <row r="379">
      <c r="L379" s="54"/>
    </row>
    <row r="380">
      <c r="L380" s="54"/>
    </row>
    <row r="381">
      <c r="L381" s="54"/>
    </row>
    <row r="382">
      <c r="L382" s="54"/>
    </row>
    <row r="383">
      <c r="L383" s="54"/>
    </row>
    <row r="384">
      <c r="L384" s="54"/>
    </row>
    <row r="385">
      <c r="L385" s="54"/>
    </row>
    <row r="386">
      <c r="L386" s="54"/>
    </row>
    <row r="387">
      <c r="L387" s="54"/>
    </row>
    <row r="388">
      <c r="L388" s="54"/>
    </row>
    <row r="389">
      <c r="L389" s="54"/>
    </row>
    <row r="390">
      <c r="L390" s="54"/>
    </row>
    <row r="391">
      <c r="L391" s="54"/>
    </row>
    <row r="392">
      <c r="L392" s="54"/>
    </row>
    <row r="393">
      <c r="L393" s="54"/>
    </row>
    <row r="394">
      <c r="L394" s="54"/>
    </row>
    <row r="395">
      <c r="L395" s="54"/>
    </row>
    <row r="396">
      <c r="L396" s="54"/>
    </row>
    <row r="397">
      <c r="L397" s="54"/>
    </row>
    <row r="398">
      <c r="L398" s="54"/>
    </row>
    <row r="399">
      <c r="L399" s="54"/>
    </row>
    <row r="400">
      <c r="L400" s="54"/>
    </row>
    <row r="401">
      <c r="L401" s="54"/>
    </row>
    <row r="402">
      <c r="L402" s="54"/>
    </row>
    <row r="403">
      <c r="L403" s="54"/>
    </row>
    <row r="404">
      <c r="L404" s="54"/>
    </row>
    <row r="405">
      <c r="L405" s="54"/>
    </row>
    <row r="406">
      <c r="L406" s="54"/>
    </row>
    <row r="407">
      <c r="L407" s="54"/>
    </row>
    <row r="408">
      <c r="L408" s="54"/>
    </row>
    <row r="409">
      <c r="L409" s="54"/>
    </row>
    <row r="410">
      <c r="L410" s="54"/>
    </row>
    <row r="411">
      <c r="L411" s="54"/>
    </row>
    <row r="412">
      <c r="L412" s="54"/>
    </row>
    <row r="413">
      <c r="L413" s="54"/>
    </row>
    <row r="414">
      <c r="L414" s="54"/>
    </row>
    <row r="415">
      <c r="L415" s="54"/>
    </row>
    <row r="416">
      <c r="L416" s="54"/>
    </row>
    <row r="417">
      <c r="L417" s="54"/>
    </row>
    <row r="418">
      <c r="L418" s="54"/>
    </row>
    <row r="419">
      <c r="L419" s="54"/>
    </row>
    <row r="420">
      <c r="L420" s="54"/>
    </row>
    <row r="421">
      <c r="L421" s="54"/>
    </row>
    <row r="422">
      <c r="L422" s="54"/>
    </row>
    <row r="423">
      <c r="L423" s="54"/>
    </row>
    <row r="424">
      <c r="L424" s="54"/>
    </row>
    <row r="425">
      <c r="L425" s="54"/>
    </row>
    <row r="426">
      <c r="L426" s="54"/>
    </row>
    <row r="427">
      <c r="L427" s="54"/>
    </row>
    <row r="428">
      <c r="L428" s="54"/>
    </row>
    <row r="429">
      <c r="L429" s="54"/>
    </row>
    <row r="430">
      <c r="L430" s="54"/>
    </row>
    <row r="431">
      <c r="L431" s="54"/>
    </row>
    <row r="432">
      <c r="L432" s="54"/>
    </row>
    <row r="433">
      <c r="L433" s="54"/>
    </row>
    <row r="434">
      <c r="L434" s="54"/>
    </row>
    <row r="435">
      <c r="L435" s="54"/>
    </row>
    <row r="436">
      <c r="L436" s="54"/>
    </row>
    <row r="437">
      <c r="L437" s="54"/>
    </row>
    <row r="438">
      <c r="L438" s="54"/>
    </row>
    <row r="439">
      <c r="L439" s="54"/>
    </row>
    <row r="440">
      <c r="L440" s="54"/>
    </row>
    <row r="441">
      <c r="L441" s="54"/>
    </row>
    <row r="442">
      <c r="L442" s="54"/>
    </row>
    <row r="443">
      <c r="L443" s="54"/>
    </row>
    <row r="444">
      <c r="L444" s="54"/>
    </row>
    <row r="445">
      <c r="L445" s="54"/>
    </row>
    <row r="446">
      <c r="L446" s="54"/>
    </row>
    <row r="447">
      <c r="L447" s="54"/>
    </row>
    <row r="448">
      <c r="L448" s="54"/>
    </row>
    <row r="449">
      <c r="L449" s="54"/>
    </row>
    <row r="450">
      <c r="L450" s="54"/>
    </row>
    <row r="451">
      <c r="L451" s="54"/>
    </row>
    <row r="452">
      <c r="L452" s="54"/>
    </row>
    <row r="453">
      <c r="L453" s="54"/>
    </row>
    <row r="454">
      <c r="L454" s="54"/>
    </row>
    <row r="455">
      <c r="L455" s="54"/>
    </row>
    <row r="456">
      <c r="L456" s="54"/>
    </row>
    <row r="457">
      <c r="L457" s="54"/>
    </row>
    <row r="458">
      <c r="L458" s="54"/>
    </row>
    <row r="459">
      <c r="L459" s="54"/>
    </row>
    <row r="460">
      <c r="L460" s="54"/>
    </row>
    <row r="461">
      <c r="L461" s="54"/>
    </row>
    <row r="462">
      <c r="L462" s="54"/>
    </row>
    <row r="463">
      <c r="L463" s="54"/>
    </row>
    <row r="464">
      <c r="L464" s="54"/>
    </row>
    <row r="465">
      <c r="L465" s="54"/>
    </row>
    <row r="466">
      <c r="L466" s="54"/>
    </row>
    <row r="467">
      <c r="L467" s="54"/>
    </row>
    <row r="468">
      <c r="L468" s="54"/>
    </row>
    <row r="469">
      <c r="L469" s="54"/>
    </row>
    <row r="470">
      <c r="L470" s="54"/>
    </row>
    <row r="471">
      <c r="L471" s="54"/>
    </row>
    <row r="472">
      <c r="L472" s="54"/>
    </row>
    <row r="473">
      <c r="L473" s="54"/>
    </row>
    <row r="474">
      <c r="L474" s="54"/>
    </row>
    <row r="475">
      <c r="L475" s="54"/>
    </row>
    <row r="476">
      <c r="L476" s="54"/>
    </row>
    <row r="477">
      <c r="L477" s="54"/>
    </row>
    <row r="478">
      <c r="L478" s="54"/>
    </row>
    <row r="479">
      <c r="L479" s="54"/>
    </row>
    <row r="480">
      <c r="L480" s="54"/>
    </row>
    <row r="481">
      <c r="L481" s="54"/>
    </row>
    <row r="482">
      <c r="L482" s="54"/>
    </row>
    <row r="483">
      <c r="L483" s="54"/>
    </row>
    <row r="484">
      <c r="L484" s="54"/>
    </row>
    <row r="485">
      <c r="L485" s="54"/>
    </row>
    <row r="486">
      <c r="L486" s="54"/>
    </row>
    <row r="487">
      <c r="L487" s="54"/>
    </row>
    <row r="488">
      <c r="L488" s="54"/>
    </row>
    <row r="489">
      <c r="L489" s="54"/>
    </row>
    <row r="490">
      <c r="L490" s="54"/>
    </row>
    <row r="491">
      <c r="L491" s="54"/>
    </row>
    <row r="492">
      <c r="L492" s="54"/>
    </row>
    <row r="493">
      <c r="L493" s="54"/>
    </row>
    <row r="494">
      <c r="L494" s="54"/>
    </row>
    <row r="495">
      <c r="L495" s="54"/>
    </row>
    <row r="496">
      <c r="L496" s="54"/>
    </row>
    <row r="497">
      <c r="L497" s="54"/>
    </row>
    <row r="498">
      <c r="L498" s="54"/>
    </row>
    <row r="499">
      <c r="L499" s="54"/>
    </row>
    <row r="500">
      <c r="L500" s="54"/>
    </row>
    <row r="501">
      <c r="L501" s="54"/>
    </row>
    <row r="502">
      <c r="L502" s="54"/>
    </row>
    <row r="503">
      <c r="L503" s="54"/>
    </row>
    <row r="504">
      <c r="L504" s="54"/>
    </row>
    <row r="505">
      <c r="L505" s="54"/>
    </row>
    <row r="506">
      <c r="L506" s="54"/>
    </row>
    <row r="507">
      <c r="L507" s="54"/>
    </row>
    <row r="508">
      <c r="L508" s="54"/>
    </row>
    <row r="509">
      <c r="L509" s="54"/>
    </row>
    <row r="510">
      <c r="L510" s="54"/>
    </row>
    <row r="511">
      <c r="L511" s="54"/>
    </row>
    <row r="512">
      <c r="L512" s="54"/>
    </row>
    <row r="513">
      <c r="L513" s="54"/>
    </row>
    <row r="514">
      <c r="L514" s="54"/>
    </row>
    <row r="515">
      <c r="L515" s="54"/>
    </row>
    <row r="516">
      <c r="L516" s="54"/>
    </row>
    <row r="517">
      <c r="L517" s="54"/>
    </row>
    <row r="518">
      <c r="L518" s="54"/>
    </row>
    <row r="519">
      <c r="L519" s="54"/>
    </row>
    <row r="520">
      <c r="L520" s="54"/>
    </row>
    <row r="521">
      <c r="L521" s="54"/>
    </row>
    <row r="522">
      <c r="L522" s="54"/>
    </row>
    <row r="523">
      <c r="L523" s="54"/>
    </row>
    <row r="524">
      <c r="L524" s="54"/>
    </row>
    <row r="525">
      <c r="L525" s="54"/>
    </row>
    <row r="526">
      <c r="L526" s="54"/>
    </row>
    <row r="527">
      <c r="L527" s="54"/>
    </row>
    <row r="528">
      <c r="L528" s="54"/>
    </row>
    <row r="529">
      <c r="L529" s="54"/>
    </row>
    <row r="530">
      <c r="L530" s="54"/>
    </row>
    <row r="531">
      <c r="L531" s="54"/>
    </row>
    <row r="532">
      <c r="L532" s="54"/>
    </row>
    <row r="533">
      <c r="L533" s="54"/>
    </row>
    <row r="534">
      <c r="L534" s="54"/>
    </row>
    <row r="535">
      <c r="L535" s="54"/>
    </row>
    <row r="536">
      <c r="L536" s="54"/>
    </row>
    <row r="537">
      <c r="L537" s="54"/>
    </row>
    <row r="538">
      <c r="L538" s="54"/>
    </row>
    <row r="539">
      <c r="L539" s="54"/>
    </row>
    <row r="540">
      <c r="L540" s="54"/>
    </row>
    <row r="541">
      <c r="L541" s="54"/>
    </row>
    <row r="542">
      <c r="L542" s="54"/>
    </row>
    <row r="543">
      <c r="L543" s="54"/>
    </row>
    <row r="544">
      <c r="L544" s="54"/>
    </row>
    <row r="545">
      <c r="L545" s="54"/>
    </row>
    <row r="546">
      <c r="L546" s="54"/>
    </row>
    <row r="547">
      <c r="L547" s="54"/>
    </row>
    <row r="548">
      <c r="L548" s="54"/>
    </row>
    <row r="549">
      <c r="L549" s="54"/>
    </row>
    <row r="550">
      <c r="L550" s="54"/>
    </row>
    <row r="551">
      <c r="L551" s="54"/>
    </row>
    <row r="552">
      <c r="L552" s="54"/>
    </row>
    <row r="553">
      <c r="L553" s="54"/>
    </row>
    <row r="554">
      <c r="L554" s="54"/>
    </row>
    <row r="555">
      <c r="L555" s="54"/>
    </row>
    <row r="556">
      <c r="L556" s="54"/>
    </row>
    <row r="557">
      <c r="L557" s="54"/>
    </row>
    <row r="558">
      <c r="L558" s="54"/>
    </row>
    <row r="559">
      <c r="L559" s="54"/>
    </row>
    <row r="560">
      <c r="L560" s="54"/>
    </row>
    <row r="561">
      <c r="L561" s="54"/>
    </row>
    <row r="562">
      <c r="L562" s="54"/>
    </row>
    <row r="563">
      <c r="L563" s="54"/>
    </row>
    <row r="564">
      <c r="L564" s="54"/>
    </row>
    <row r="565">
      <c r="L565" s="54"/>
    </row>
    <row r="566">
      <c r="L566" s="54"/>
    </row>
    <row r="567">
      <c r="L567" s="54"/>
    </row>
    <row r="568">
      <c r="L568" s="54"/>
    </row>
    <row r="569">
      <c r="L569" s="54"/>
    </row>
    <row r="570">
      <c r="L570" s="54"/>
    </row>
    <row r="571">
      <c r="L571" s="54"/>
    </row>
    <row r="572">
      <c r="L572" s="54"/>
    </row>
    <row r="573">
      <c r="L573" s="54"/>
    </row>
    <row r="574">
      <c r="L574" s="54"/>
    </row>
    <row r="575">
      <c r="L575" s="54"/>
    </row>
    <row r="576">
      <c r="L576" s="54"/>
    </row>
    <row r="577">
      <c r="L577" s="54"/>
    </row>
    <row r="578">
      <c r="L578" s="54"/>
    </row>
    <row r="579">
      <c r="L579" s="54"/>
    </row>
    <row r="580">
      <c r="L580" s="54"/>
    </row>
    <row r="581">
      <c r="L581" s="54"/>
    </row>
    <row r="582">
      <c r="L582" s="54"/>
    </row>
    <row r="583">
      <c r="L583" s="54"/>
    </row>
    <row r="584">
      <c r="L584" s="54"/>
    </row>
    <row r="585">
      <c r="L585" s="54"/>
    </row>
    <row r="586">
      <c r="L586" s="54"/>
    </row>
    <row r="587">
      <c r="L587" s="54"/>
    </row>
    <row r="588">
      <c r="L588" s="54"/>
    </row>
    <row r="589">
      <c r="L589" s="54"/>
    </row>
    <row r="590">
      <c r="L590" s="54"/>
    </row>
    <row r="591">
      <c r="L591" s="54"/>
    </row>
    <row r="592">
      <c r="L592" s="54"/>
    </row>
    <row r="593">
      <c r="L593" s="54"/>
    </row>
    <row r="594">
      <c r="L594" s="54"/>
    </row>
    <row r="595">
      <c r="L595" s="54"/>
    </row>
    <row r="596">
      <c r="L596" s="54"/>
    </row>
    <row r="597">
      <c r="L597" s="54"/>
    </row>
    <row r="598">
      <c r="L598" s="54"/>
    </row>
    <row r="599">
      <c r="L599" s="54"/>
    </row>
    <row r="600">
      <c r="L600" s="54"/>
    </row>
    <row r="601">
      <c r="L601" s="54"/>
    </row>
    <row r="602">
      <c r="L602" s="54"/>
    </row>
    <row r="603">
      <c r="L603" s="54"/>
    </row>
    <row r="604">
      <c r="L604" s="54"/>
    </row>
    <row r="605">
      <c r="L605" s="54"/>
    </row>
    <row r="606">
      <c r="L606" s="54"/>
    </row>
    <row r="607">
      <c r="L607" s="54"/>
    </row>
    <row r="608">
      <c r="L608" s="54"/>
    </row>
    <row r="609">
      <c r="L609" s="54"/>
    </row>
    <row r="610">
      <c r="L610" s="54"/>
    </row>
    <row r="611">
      <c r="L611" s="54"/>
    </row>
    <row r="612">
      <c r="L612" s="54"/>
    </row>
    <row r="613">
      <c r="L613" s="54"/>
    </row>
    <row r="614">
      <c r="L614" s="54"/>
    </row>
    <row r="615">
      <c r="L615" s="54"/>
    </row>
    <row r="616">
      <c r="L616" s="54"/>
    </row>
    <row r="617">
      <c r="L617" s="54"/>
    </row>
    <row r="618">
      <c r="L618" s="54"/>
    </row>
    <row r="619">
      <c r="L619" s="54"/>
    </row>
    <row r="620">
      <c r="L620" s="54"/>
    </row>
    <row r="621">
      <c r="L621" s="54"/>
    </row>
    <row r="622">
      <c r="L622" s="54"/>
    </row>
    <row r="623">
      <c r="L623" s="54"/>
    </row>
    <row r="624">
      <c r="L624" s="54"/>
    </row>
    <row r="625">
      <c r="L625" s="54"/>
    </row>
    <row r="626">
      <c r="L626" s="54"/>
    </row>
    <row r="627">
      <c r="L627" s="54"/>
    </row>
    <row r="628">
      <c r="L628" s="54"/>
    </row>
    <row r="629">
      <c r="L629" s="54"/>
    </row>
    <row r="630">
      <c r="L630" s="54"/>
    </row>
    <row r="631">
      <c r="L631" s="54"/>
    </row>
    <row r="632">
      <c r="L632" s="54"/>
    </row>
    <row r="633">
      <c r="L633" s="54"/>
    </row>
    <row r="634">
      <c r="L634" s="54"/>
    </row>
    <row r="635">
      <c r="L635" s="54"/>
    </row>
    <row r="636">
      <c r="L636" s="54"/>
    </row>
    <row r="637">
      <c r="L637" s="54"/>
    </row>
    <row r="638">
      <c r="L638" s="54"/>
    </row>
    <row r="639">
      <c r="L639" s="54"/>
    </row>
    <row r="640">
      <c r="L640" s="54"/>
    </row>
    <row r="641">
      <c r="L641" s="54"/>
    </row>
    <row r="642">
      <c r="L642" s="54"/>
    </row>
    <row r="643">
      <c r="L643" s="54"/>
    </row>
    <row r="644">
      <c r="L644" s="54"/>
    </row>
    <row r="645">
      <c r="L645" s="54"/>
    </row>
    <row r="646">
      <c r="L646" s="54"/>
    </row>
    <row r="647">
      <c r="L647" s="54"/>
    </row>
    <row r="648">
      <c r="L648" s="54"/>
    </row>
    <row r="649">
      <c r="L649" s="54"/>
    </row>
    <row r="650">
      <c r="L650" s="54"/>
    </row>
    <row r="651">
      <c r="L651" s="54"/>
    </row>
    <row r="652">
      <c r="L652" s="54"/>
    </row>
    <row r="653">
      <c r="L653" s="54"/>
    </row>
    <row r="654">
      <c r="L654" s="54"/>
    </row>
    <row r="655">
      <c r="L655" s="54"/>
    </row>
    <row r="656">
      <c r="L656" s="54"/>
    </row>
    <row r="657">
      <c r="L657" s="54"/>
    </row>
    <row r="658">
      <c r="L658" s="54"/>
    </row>
    <row r="659">
      <c r="L659" s="54"/>
    </row>
    <row r="660">
      <c r="L660" s="54"/>
    </row>
    <row r="661">
      <c r="L661" s="54"/>
    </row>
    <row r="662">
      <c r="L662" s="54"/>
    </row>
    <row r="663">
      <c r="L663" s="54"/>
    </row>
    <row r="664">
      <c r="L664" s="54"/>
    </row>
    <row r="665">
      <c r="L665" s="54"/>
    </row>
    <row r="666">
      <c r="L666" s="54"/>
    </row>
    <row r="667">
      <c r="L667" s="54"/>
    </row>
    <row r="668">
      <c r="L668" s="54"/>
    </row>
    <row r="669">
      <c r="L669" s="54"/>
    </row>
    <row r="670">
      <c r="L670" s="54"/>
    </row>
    <row r="671">
      <c r="L671" s="54"/>
    </row>
    <row r="672">
      <c r="L672" s="54"/>
    </row>
    <row r="673">
      <c r="L673" s="54"/>
    </row>
    <row r="674">
      <c r="L674" s="54"/>
    </row>
    <row r="675">
      <c r="L675" s="54"/>
    </row>
    <row r="676">
      <c r="L676" s="54"/>
    </row>
    <row r="677">
      <c r="L677" s="54"/>
    </row>
    <row r="678">
      <c r="L678" s="54"/>
    </row>
    <row r="679">
      <c r="L679" s="54"/>
    </row>
    <row r="680">
      <c r="L680" s="54"/>
    </row>
    <row r="681">
      <c r="L681" s="54"/>
    </row>
    <row r="682">
      <c r="L682" s="54"/>
    </row>
    <row r="683">
      <c r="L683" s="54"/>
    </row>
    <row r="684">
      <c r="L684" s="54"/>
    </row>
    <row r="685">
      <c r="L685" s="54"/>
    </row>
    <row r="686">
      <c r="L686" s="54"/>
    </row>
    <row r="687">
      <c r="L687" s="54"/>
    </row>
    <row r="688">
      <c r="L688" s="54"/>
    </row>
    <row r="689">
      <c r="L689" s="54"/>
    </row>
    <row r="690">
      <c r="L690" s="54"/>
    </row>
    <row r="691">
      <c r="L691" s="54"/>
    </row>
    <row r="692">
      <c r="L692" s="54"/>
    </row>
    <row r="693">
      <c r="L693" s="54"/>
    </row>
    <row r="694">
      <c r="L694" s="54"/>
    </row>
    <row r="695">
      <c r="L695" s="54"/>
    </row>
    <row r="696">
      <c r="L696" s="54"/>
    </row>
    <row r="697">
      <c r="L697" s="54"/>
    </row>
    <row r="698">
      <c r="L698" s="54"/>
    </row>
    <row r="699">
      <c r="L699" s="54"/>
    </row>
    <row r="700">
      <c r="L700" s="54"/>
    </row>
    <row r="701">
      <c r="L701" s="54"/>
    </row>
    <row r="702">
      <c r="L702" s="54"/>
    </row>
    <row r="703">
      <c r="L703" s="54"/>
    </row>
    <row r="704">
      <c r="L704" s="54"/>
    </row>
    <row r="705">
      <c r="L705" s="54"/>
    </row>
    <row r="706">
      <c r="L706" s="54"/>
    </row>
    <row r="707">
      <c r="L707" s="54"/>
    </row>
    <row r="708">
      <c r="L708" s="54"/>
    </row>
    <row r="709">
      <c r="L709" s="54"/>
    </row>
    <row r="710">
      <c r="L710" s="54"/>
    </row>
    <row r="711">
      <c r="L711" s="54"/>
    </row>
    <row r="712">
      <c r="L712" s="54"/>
    </row>
    <row r="713">
      <c r="L713" s="54"/>
    </row>
    <row r="714">
      <c r="L714" s="54"/>
    </row>
    <row r="715">
      <c r="L715" s="54"/>
    </row>
    <row r="716">
      <c r="L716" s="54"/>
    </row>
    <row r="717">
      <c r="L717" s="54"/>
    </row>
    <row r="718">
      <c r="L718" s="54"/>
    </row>
    <row r="719">
      <c r="L719" s="54"/>
    </row>
    <row r="720">
      <c r="L720" s="54"/>
    </row>
    <row r="721">
      <c r="L721" s="54"/>
    </row>
    <row r="722">
      <c r="L722" s="54"/>
    </row>
    <row r="723">
      <c r="L723" s="54"/>
    </row>
    <row r="724">
      <c r="L724" s="54"/>
    </row>
    <row r="725">
      <c r="L725" s="54"/>
    </row>
    <row r="726">
      <c r="L726" s="54"/>
    </row>
    <row r="727">
      <c r="L727" s="54"/>
    </row>
    <row r="728">
      <c r="L728" s="54"/>
    </row>
    <row r="729">
      <c r="L729" s="54"/>
    </row>
    <row r="730">
      <c r="L730" s="54"/>
    </row>
    <row r="731">
      <c r="L731" s="54"/>
    </row>
    <row r="732">
      <c r="L732" s="54"/>
    </row>
    <row r="733">
      <c r="L733" s="54"/>
    </row>
    <row r="734">
      <c r="L734" s="54"/>
    </row>
    <row r="735">
      <c r="L735" s="54"/>
    </row>
    <row r="736">
      <c r="L736" s="54"/>
    </row>
    <row r="737">
      <c r="L737" s="54"/>
    </row>
    <row r="738">
      <c r="L738" s="54"/>
    </row>
    <row r="739">
      <c r="L739" s="54"/>
    </row>
    <row r="740">
      <c r="L740" s="54"/>
    </row>
    <row r="741">
      <c r="L741" s="54"/>
    </row>
    <row r="742">
      <c r="L742" s="54"/>
    </row>
    <row r="743">
      <c r="L743" s="54"/>
    </row>
    <row r="744">
      <c r="L744" s="54"/>
    </row>
    <row r="745">
      <c r="L745" s="54"/>
    </row>
    <row r="746">
      <c r="L746" s="54"/>
    </row>
    <row r="747">
      <c r="L747" s="54"/>
    </row>
    <row r="748">
      <c r="L748" s="54"/>
    </row>
    <row r="749">
      <c r="L749" s="54"/>
    </row>
    <row r="750">
      <c r="L750" s="54"/>
    </row>
    <row r="751">
      <c r="L751" s="54"/>
    </row>
    <row r="752">
      <c r="L752" s="54"/>
    </row>
    <row r="753">
      <c r="L753" s="54"/>
    </row>
    <row r="754">
      <c r="L754" s="54"/>
    </row>
    <row r="755">
      <c r="L755" s="54"/>
    </row>
    <row r="756">
      <c r="L756" s="54"/>
    </row>
    <row r="757">
      <c r="L757" s="54"/>
    </row>
    <row r="758">
      <c r="L758" s="54"/>
    </row>
    <row r="759">
      <c r="L759" s="54"/>
    </row>
    <row r="760">
      <c r="L760" s="54"/>
    </row>
    <row r="761">
      <c r="L761" s="54"/>
    </row>
    <row r="762">
      <c r="L762" s="54"/>
    </row>
    <row r="763">
      <c r="L763" s="54"/>
    </row>
    <row r="764">
      <c r="L764" s="54"/>
    </row>
    <row r="765">
      <c r="L765" s="54"/>
    </row>
    <row r="766">
      <c r="L766" s="54"/>
    </row>
    <row r="767">
      <c r="L767" s="54"/>
    </row>
    <row r="768">
      <c r="L768" s="54"/>
    </row>
    <row r="769">
      <c r="L769" s="54"/>
    </row>
    <row r="770">
      <c r="L770" s="54"/>
    </row>
    <row r="771">
      <c r="L771" s="54"/>
    </row>
    <row r="772">
      <c r="L772" s="54"/>
    </row>
    <row r="773">
      <c r="L773" s="54"/>
    </row>
    <row r="774">
      <c r="L774" s="54"/>
    </row>
    <row r="775">
      <c r="L775" s="54"/>
    </row>
    <row r="776">
      <c r="L776" s="54"/>
    </row>
    <row r="777">
      <c r="L777" s="54"/>
    </row>
    <row r="778">
      <c r="L778" s="54"/>
    </row>
    <row r="779">
      <c r="L779" s="54"/>
    </row>
    <row r="780">
      <c r="L780" s="54"/>
    </row>
    <row r="781">
      <c r="L781" s="54"/>
    </row>
    <row r="782">
      <c r="L782" s="54"/>
    </row>
    <row r="783">
      <c r="L783" s="54"/>
    </row>
    <row r="784">
      <c r="L784" s="54"/>
    </row>
    <row r="785">
      <c r="L785" s="54"/>
    </row>
    <row r="786">
      <c r="L786" s="54"/>
    </row>
    <row r="787">
      <c r="L787" s="54"/>
    </row>
    <row r="788">
      <c r="L788" s="54"/>
    </row>
    <row r="789">
      <c r="L789" s="54"/>
    </row>
    <row r="790">
      <c r="L790" s="54"/>
    </row>
    <row r="791">
      <c r="L791" s="54"/>
    </row>
    <row r="792">
      <c r="L792" s="54"/>
    </row>
    <row r="793">
      <c r="L793" s="54"/>
    </row>
    <row r="794">
      <c r="L794" s="54"/>
    </row>
    <row r="795">
      <c r="L795" s="54"/>
    </row>
    <row r="796">
      <c r="L796" s="54"/>
    </row>
    <row r="797">
      <c r="L797" s="54"/>
    </row>
    <row r="798">
      <c r="L798" s="54"/>
    </row>
    <row r="799">
      <c r="L799" s="54"/>
    </row>
    <row r="800">
      <c r="L800" s="54"/>
    </row>
    <row r="801">
      <c r="L801" s="54"/>
    </row>
    <row r="802">
      <c r="L802" s="54"/>
    </row>
    <row r="803">
      <c r="L803" s="54"/>
    </row>
    <row r="804">
      <c r="L804" s="54"/>
    </row>
    <row r="805">
      <c r="L805" s="54"/>
    </row>
    <row r="806">
      <c r="L806" s="54"/>
    </row>
    <row r="807">
      <c r="L807" s="54"/>
    </row>
    <row r="808">
      <c r="L808" s="54"/>
    </row>
    <row r="809">
      <c r="L809" s="54"/>
    </row>
    <row r="810">
      <c r="L810" s="54"/>
    </row>
    <row r="811">
      <c r="L811" s="54"/>
    </row>
    <row r="812">
      <c r="L812" s="54"/>
    </row>
    <row r="813">
      <c r="L813" s="54"/>
    </row>
    <row r="814">
      <c r="L814" s="54"/>
    </row>
    <row r="815">
      <c r="L815" s="54"/>
    </row>
    <row r="816">
      <c r="L816" s="54"/>
    </row>
    <row r="817">
      <c r="L817" s="54"/>
    </row>
    <row r="818">
      <c r="L818" s="54"/>
    </row>
    <row r="819">
      <c r="L819" s="54"/>
    </row>
    <row r="820">
      <c r="L820" s="54"/>
    </row>
    <row r="821">
      <c r="L821" s="54"/>
    </row>
    <row r="822">
      <c r="L822" s="54"/>
    </row>
    <row r="823">
      <c r="L823" s="54"/>
    </row>
    <row r="824">
      <c r="L824" s="54"/>
    </row>
    <row r="825">
      <c r="L825" s="54"/>
    </row>
    <row r="826">
      <c r="L826" s="54"/>
    </row>
    <row r="827">
      <c r="L827" s="54"/>
    </row>
    <row r="828">
      <c r="L828" s="54"/>
    </row>
    <row r="829">
      <c r="L829" s="54"/>
    </row>
    <row r="830">
      <c r="L830" s="54"/>
    </row>
    <row r="831">
      <c r="L831" s="54"/>
    </row>
    <row r="832">
      <c r="L832" s="54"/>
    </row>
    <row r="833">
      <c r="L833" s="54"/>
    </row>
    <row r="834">
      <c r="L834" s="54"/>
    </row>
    <row r="835">
      <c r="L835" s="54"/>
    </row>
    <row r="836">
      <c r="L836" s="54"/>
    </row>
    <row r="837">
      <c r="L837" s="54"/>
    </row>
    <row r="838">
      <c r="L838" s="54"/>
    </row>
    <row r="839">
      <c r="L839" s="54"/>
    </row>
    <row r="840">
      <c r="L840" s="54"/>
    </row>
    <row r="841">
      <c r="L841" s="54"/>
    </row>
    <row r="842">
      <c r="L842" s="54"/>
    </row>
    <row r="843">
      <c r="L843" s="54"/>
    </row>
    <row r="844">
      <c r="L844" s="54"/>
    </row>
    <row r="845">
      <c r="L845" s="54"/>
    </row>
    <row r="846">
      <c r="L846" s="54"/>
    </row>
    <row r="847">
      <c r="L847" s="54"/>
    </row>
    <row r="848">
      <c r="L848" s="54"/>
    </row>
    <row r="849">
      <c r="L849" s="54"/>
    </row>
    <row r="850">
      <c r="L850" s="54"/>
    </row>
    <row r="851">
      <c r="L851" s="54"/>
    </row>
    <row r="852">
      <c r="L852" s="54"/>
    </row>
    <row r="853">
      <c r="L853" s="54"/>
    </row>
    <row r="854">
      <c r="L854" s="54"/>
    </row>
    <row r="855">
      <c r="L855" s="54"/>
    </row>
    <row r="856">
      <c r="L856" s="54"/>
    </row>
    <row r="857">
      <c r="L857" s="54"/>
    </row>
    <row r="858">
      <c r="L858" s="54"/>
    </row>
    <row r="859">
      <c r="L859" s="54"/>
    </row>
    <row r="860">
      <c r="L860" s="54"/>
    </row>
    <row r="861">
      <c r="L861" s="54"/>
    </row>
    <row r="862">
      <c r="L862" s="54"/>
    </row>
    <row r="863">
      <c r="L863" s="54"/>
    </row>
    <row r="864">
      <c r="L864" s="54"/>
    </row>
    <row r="865">
      <c r="L865" s="54"/>
    </row>
    <row r="866">
      <c r="L866" s="54"/>
    </row>
    <row r="867">
      <c r="L867" s="54"/>
    </row>
    <row r="868">
      <c r="L868" s="54"/>
    </row>
    <row r="869">
      <c r="L869" s="54"/>
    </row>
    <row r="870">
      <c r="L870" s="54"/>
    </row>
    <row r="871">
      <c r="L871" s="54"/>
    </row>
    <row r="872">
      <c r="L872" s="54"/>
    </row>
    <row r="873">
      <c r="L873" s="54"/>
    </row>
    <row r="874">
      <c r="L874" s="54"/>
    </row>
    <row r="875">
      <c r="L875" s="54"/>
    </row>
    <row r="876">
      <c r="L876" s="54"/>
    </row>
    <row r="877">
      <c r="L877" s="54"/>
    </row>
    <row r="878">
      <c r="L878" s="54"/>
    </row>
    <row r="879">
      <c r="L879" s="54"/>
    </row>
    <row r="880">
      <c r="L880" s="54"/>
    </row>
    <row r="881">
      <c r="L881" s="54"/>
    </row>
    <row r="882">
      <c r="L882" s="54"/>
    </row>
    <row r="883">
      <c r="L883" s="54"/>
    </row>
    <row r="884">
      <c r="L884" s="54"/>
    </row>
    <row r="885">
      <c r="L885" s="54"/>
    </row>
    <row r="886">
      <c r="L886" s="54"/>
    </row>
    <row r="887">
      <c r="L887" s="54"/>
    </row>
    <row r="888">
      <c r="L888" s="54"/>
    </row>
    <row r="889">
      <c r="L889" s="54"/>
    </row>
    <row r="890">
      <c r="L890" s="54"/>
    </row>
    <row r="891">
      <c r="L891" s="54"/>
    </row>
    <row r="892">
      <c r="L892" s="54"/>
    </row>
    <row r="893">
      <c r="L893" s="54"/>
    </row>
    <row r="894">
      <c r="L894" s="54"/>
    </row>
    <row r="895">
      <c r="L895" s="54"/>
    </row>
    <row r="896">
      <c r="L896" s="54"/>
    </row>
    <row r="897">
      <c r="L897" s="54"/>
    </row>
    <row r="898">
      <c r="L898" s="54"/>
    </row>
    <row r="899">
      <c r="L899" s="54"/>
    </row>
    <row r="900">
      <c r="L900" s="54"/>
    </row>
    <row r="901">
      <c r="L901" s="54"/>
    </row>
    <row r="902">
      <c r="L902" s="54"/>
    </row>
    <row r="903">
      <c r="L903" s="54"/>
    </row>
    <row r="904">
      <c r="L904" s="54"/>
    </row>
    <row r="905">
      <c r="L905" s="54"/>
    </row>
    <row r="906">
      <c r="L906" s="54"/>
    </row>
    <row r="907">
      <c r="L907" s="54"/>
    </row>
    <row r="908">
      <c r="L908" s="54"/>
    </row>
    <row r="909">
      <c r="L909" s="54"/>
    </row>
    <row r="910">
      <c r="L910" s="54"/>
    </row>
    <row r="911">
      <c r="L911" s="54"/>
    </row>
    <row r="912">
      <c r="L912" s="54"/>
    </row>
    <row r="913">
      <c r="L913" s="54"/>
    </row>
    <row r="914">
      <c r="L914" s="54"/>
    </row>
    <row r="915">
      <c r="L915" s="54"/>
    </row>
    <row r="916">
      <c r="L916" s="54"/>
    </row>
    <row r="917">
      <c r="L917" s="54"/>
    </row>
    <row r="918">
      <c r="L918" s="54"/>
    </row>
    <row r="919">
      <c r="L919" s="54"/>
    </row>
    <row r="920">
      <c r="L920" s="54"/>
    </row>
    <row r="921">
      <c r="L921" s="54"/>
    </row>
    <row r="922">
      <c r="L922" s="54"/>
    </row>
    <row r="923">
      <c r="L923" s="54"/>
    </row>
    <row r="924">
      <c r="L924" s="54"/>
    </row>
    <row r="925">
      <c r="L925" s="54"/>
    </row>
    <row r="926">
      <c r="L926" s="54"/>
    </row>
    <row r="927">
      <c r="L927" s="54"/>
    </row>
    <row r="928">
      <c r="L928" s="54"/>
    </row>
    <row r="929">
      <c r="L929" s="54"/>
    </row>
    <row r="930">
      <c r="L930" s="54"/>
    </row>
    <row r="931">
      <c r="L931" s="54"/>
    </row>
    <row r="932">
      <c r="L932" s="54"/>
    </row>
    <row r="933">
      <c r="L933" s="54"/>
    </row>
    <row r="934">
      <c r="L934" s="54"/>
    </row>
    <row r="935">
      <c r="L935" s="54"/>
    </row>
    <row r="936">
      <c r="L936" s="54"/>
    </row>
    <row r="937">
      <c r="L937" s="54"/>
    </row>
    <row r="938">
      <c r="L938" s="54"/>
    </row>
    <row r="939">
      <c r="L939" s="54"/>
    </row>
    <row r="940">
      <c r="L940" s="54"/>
    </row>
    <row r="941">
      <c r="L941" s="54"/>
    </row>
    <row r="942">
      <c r="L942" s="54"/>
    </row>
    <row r="943">
      <c r="L943" s="54"/>
    </row>
    <row r="944">
      <c r="L944" s="54"/>
    </row>
    <row r="945">
      <c r="L945" s="54"/>
    </row>
    <row r="946">
      <c r="L946" s="54"/>
    </row>
    <row r="947">
      <c r="L947" s="54"/>
    </row>
    <row r="948">
      <c r="L948" s="54"/>
    </row>
    <row r="949">
      <c r="L949" s="54"/>
    </row>
    <row r="950">
      <c r="L950" s="54"/>
    </row>
    <row r="951">
      <c r="L951" s="54"/>
    </row>
    <row r="952">
      <c r="L952" s="54"/>
    </row>
    <row r="953">
      <c r="L953" s="54"/>
    </row>
    <row r="954">
      <c r="L954" s="54"/>
    </row>
    <row r="955">
      <c r="L955" s="54"/>
    </row>
    <row r="956">
      <c r="L956" s="54"/>
    </row>
    <row r="957">
      <c r="L957" s="54"/>
    </row>
    <row r="958">
      <c r="L958" s="54"/>
    </row>
    <row r="959">
      <c r="L959" s="54"/>
    </row>
    <row r="960">
      <c r="L960" s="54"/>
    </row>
    <row r="961">
      <c r="L961" s="54"/>
    </row>
    <row r="962">
      <c r="L962" s="54"/>
    </row>
    <row r="963">
      <c r="L963" s="54"/>
    </row>
    <row r="964">
      <c r="L964" s="54"/>
    </row>
    <row r="965">
      <c r="L965" s="54"/>
    </row>
    <row r="966">
      <c r="L966" s="54"/>
    </row>
    <row r="967">
      <c r="L967" s="54"/>
    </row>
    <row r="968">
      <c r="L968" s="54"/>
    </row>
    <row r="969">
      <c r="L969" s="54"/>
    </row>
    <row r="970">
      <c r="L970" s="54"/>
    </row>
    <row r="971">
      <c r="L971" s="54"/>
    </row>
    <row r="972">
      <c r="L972" s="54"/>
    </row>
    <row r="973">
      <c r="L973" s="54"/>
    </row>
    <row r="974">
      <c r="L974" s="54"/>
    </row>
    <row r="975">
      <c r="L975" s="54"/>
    </row>
    <row r="976">
      <c r="L976" s="54"/>
    </row>
    <row r="977">
      <c r="L977" s="54"/>
    </row>
    <row r="978">
      <c r="L978" s="54"/>
    </row>
    <row r="979">
      <c r="L979" s="54"/>
    </row>
    <row r="980">
      <c r="L980" s="54"/>
    </row>
    <row r="981">
      <c r="L981" s="54"/>
    </row>
    <row r="982">
      <c r="L982" s="54"/>
    </row>
    <row r="983">
      <c r="L983" s="54"/>
    </row>
    <row r="984">
      <c r="L984" s="54"/>
    </row>
    <row r="985">
      <c r="L985" s="54"/>
    </row>
    <row r="986">
      <c r="L986" s="54"/>
    </row>
    <row r="987">
      <c r="L987" s="54"/>
    </row>
    <row r="988">
      <c r="L988" s="54"/>
    </row>
    <row r="989">
      <c r="L989" s="54"/>
    </row>
    <row r="990">
      <c r="L990" s="54"/>
    </row>
    <row r="991">
      <c r="L991" s="54"/>
    </row>
    <row r="992">
      <c r="L992" s="54"/>
    </row>
    <row r="993">
      <c r="L993" s="54"/>
    </row>
    <row r="994">
      <c r="L994" s="54"/>
    </row>
    <row r="995">
      <c r="L995" s="54"/>
    </row>
    <row r="996">
      <c r="L996" s="54"/>
    </row>
    <row r="997">
      <c r="L997" s="54"/>
    </row>
    <row r="998">
      <c r="L998" s="54"/>
    </row>
    <row r="999">
      <c r="L999" s="54"/>
    </row>
    <row r="1000">
      <c r="L1000" s="54"/>
    </row>
  </sheetData>
  <conditionalFormatting sqref="L14:L33">
    <cfRule type="colorScale" priority="1">
      <colorScale>
        <cfvo type="formula" val="0"/>
        <cfvo type="formula" val="50"/>
        <cfvo type="formula" val="100"/>
        <color rgb="FFE67C73"/>
        <color rgb="FFFFFFFF"/>
        <color rgb="FF57BB8A"/>
      </colorScale>
    </cfRule>
  </conditionalFormatting>
  <conditionalFormatting sqref="M14:M31">
    <cfRule type="colorScale" priority="2">
      <colorScale>
        <cfvo type="min"/>
        <cfvo type="max"/>
        <color rgb="FFE67C73"/>
        <color rgb="FFFFFFFF"/>
      </colorScale>
    </cfRule>
  </conditionalFormatting>
  <dataValidations>
    <dataValidation type="custom" allowBlank="1" showDropDown="1" sqref="B35:B43">
      <formula1>OR(NOT(ISERROR(DATEVALUE(B35))), AND(ISNUMBER(B35), LEFT(CELL("format", B35))="D"))</formula1>
    </dataValidation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0.13"/>
  </cols>
  <sheetData>
    <row r="1">
      <c r="A1" s="67" t="s">
        <v>136</v>
      </c>
      <c r="B1" s="67" t="s">
        <v>137</v>
      </c>
    </row>
    <row r="2">
      <c r="A2" s="67" t="s">
        <v>62</v>
      </c>
      <c r="B2" s="67" t="s">
        <v>138</v>
      </c>
    </row>
    <row r="3">
      <c r="A3" s="67" t="s">
        <v>139</v>
      </c>
      <c r="B3" s="67" t="s">
        <v>140</v>
      </c>
    </row>
    <row r="4">
      <c r="A4" s="67" t="s">
        <v>141</v>
      </c>
      <c r="B4" s="67" t="s">
        <v>142</v>
      </c>
    </row>
    <row r="5">
      <c r="A5" s="67" t="s">
        <v>143</v>
      </c>
      <c r="B5" s="67" t="s">
        <v>144</v>
      </c>
    </row>
    <row r="6">
      <c r="A6" s="67" t="s">
        <v>145</v>
      </c>
      <c r="B6" s="67" t="s">
        <v>146</v>
      </c>
    </row>
    <row r="7">
      <c r="A7" s="67" t="s">
        <v>147</v>
      </c>
      <c r="B7" s="67" t="s">
        <v>148</v>
      </c>
    </row>
    <row r="8">
      <c r="A8" s="67" t="s">
        <v>149</v>
      </c>
      <c r="B8" s="67" t="s">
        <v>150</v>
      </c>
    </row>
    <row r="9">
      <c r="A9" s="67" t="s">
        <v>151</v>
      </c>
      <c r="B9" s="67" t="s">
        <v>152</v>
      </c>
    </row>
    <row r="10">
      <c r="A10" s="67" t="s">
        <v>153</v>
      </c>
      <c r="B10" s="67" t="s">
        <v>154</v>
      </c>
    </row>
    <row r="11">
      <c r="A11" s="67" t="s">
        <v>59</v>
      </c>
      <c r="B11" s="67" t="s">
        <v>155</v>
      </c>
    </row>
    <row r="12">
      <c r="A12" s="67" t="s">
        <v>156</v>
      </c>
      <c r="B12" s="67" t="s">
        <v>157</v>
      </c>
    </row>
    <row r="13">
      <c r="A13" s="67" t="s">
        <v>158</v>
      </c>
      <c r="B13" s="67" t="s">
        <v>157</v>
      </c>
    </row>
    <row r="14">
      <c r="A14" s="67" t="s">
        <v>67</v>
      </c>
      <c r="B14" s="67" t="s">
        <v>155</v>
      </c>
    </row>
    <row r="15">
      <c r="A15" s="67" t="s">
        <v>159</v>
      </c>
      <c r="B15" s="67" t="s">
        <v>160</v>
      </c>
    </row>
    <row r="16">
      <c r="A16" s="67" t="s">
        <v>161</v>
      </c>
      <c r="B16" s="67" t="s">
        <v>162</v>
      </c>
    </row>
    <row r="17">
      <c r="A17" s="67" t="s">
        <v>163</v>
      </c>
      <c r="B17" s="67" t="s">
        <v>155</v>
      </c>
    </row>
    <row r="18">
      <c r="A18" s="67" t="s">
        <v>164</v>
      </c>
      <c r="B18" s="67" t="s">
        <v>165</v>
      </c>
    </row>
    <row r="19">
      <c r="A19" s="67" t="s">
        <v>166</v>
      </c>
      <c r="B19" s="67" t="s">
        <v>167</v>
      </c>
    </row>
    <row r="20">
      <c r="A20" s="67" t="s">
        <v>168</v>
      </c>
      <c r="B20" s="67" t="s">
        <v>169</v>
      </c>
    </row>
    <row r="21">
      <c r="A21" s="67" t="s">
        <v>170</v>
      </c>
      <c r="B21" s="67" t="s">
        <v>155</v>
      </c>
    </row>
    <row r="22">
      <c r="A22" s="67" t="s">
        <v>171</v>
      </c>
      <c r="B22" s="67" t="s">
        <v>155</v>
      </c>
    </row>
    <row r="23">
      <c r="A23" s="67" t="s">
        <v>85</v>
      </c>
      <c r="B23" s="67" t="s">
        <v>155</v>
      </c>
    </row>
    <row r="24">
      <c r="A24" s="67" t="s">
        <v>172</v>
      </c>
      <c r="B24" s="67" t="s">
        <v>173</v>
      </c>
    </row>
    <row r="25">
      <c r="A25" s="67" t="s">
        <v>174</v>
      </c>
      <c r="B25" s="67" t="s">
        <v>175</v>
      </c>
    </row>
    <row r="26">
      <c r="A26" s="67" t="s">
        <v>115</v>
      </c>
      <c r="B26" s="67" t="s">
        <v>176</v>
      </c>
    </row>
    <row r="27">
      <c r="A27" s="67" t="s">
        <v>177</v>
      </c>
      <c r="B27" s="67" t="s">
        <v>178</v>
      </c>
    </row>
    <row r="28">
      <c r="A28" s="67" t="s">
        <v>179</v>
      </c>
      <c r="B28" s="67" t="s">
        <v>180</v>
      </c>
    </row>
    <row r="29">
      <c r="A29" s="67" t="s">
        <v>181</v>
      </c>
      <c r="B29" s="67" t="s">
        <v>182</v>
      </c>
    </row>
    <row r="30">
      <c r="A30" s="67" t="s">
        <v>183</v>
      </c>
      <c r="B30" s="67" t="s">
        <v>184</v>
      </c>
    </row>
    <row r="31">
      <c r="A31" s="67" t="s">
        <v>185</v>
      </c>
      <c r="B31" s="67" t="s">
        <v>186</v>
      </c>
    </row>
    <row r="32">
      <c r="A32" s="67" t="s">
        <v>187</v>
      </c>
      <c r="B32" s="67" t="s">
        <v>188</v>
      </c>
    </row>
    <row r="33">
      <c r="A33" s="67" t="s">
        <v>189</v>
      </c>
      <c r="B33" s="67" t="s">
        <v>190</v>
      </c>
    </row>
    <row r="34">
      <c r="A34" s="67" t="s">
        <v>191</v>
      </c>
      <c r="B34" s="67" t="s">
        <v>190</v>
      </c>
    </row>
    <row r="35">
      <c r="A35" s="67" t="s">
        <v>36</v>
      </c>
      <c r="B35" s="67" t="s">
        <v>190</v>
      </c>
    </row>
    <row r="36">
      <c r="A36" s="67" t="s">
        <v>192</v>
      </c>
      <c r="B36" s="67" t="s">
        <v>190</v>
      </c>
    </row>
    <row r="37">
      <c r="A37" s="67" t="s">
        <v>193</v>
      </c>
      <c r="B37" s="67" t="s">
        <v>190</v>
      </c>
    </row>
    <row r="38">
      <c r="A38" s="67" t="s">
        <v>194</v>
      </c>
      <c r="B38" s="67" t="s">
        <v>190</v>
      </c>
    </row>
    <row r="39">
      <c r="A39" s="67" t="s">
        <v>195</v>
      </c>
      <c r="B39" s="67" t="s">
        <v>190</v>
      </c>
    </row>
    <row r="40">
      <c r="A40" s="67" t="s">
        <v>196</v>
      </c>
      <c r="B40" s="67" t="s">
        <v>197</v>
      </c>
    </row>
    <row r="41">
      <c r="A41" s="67" t="s">
        <v>44</v>
      </c>
      <c r="B41" s="67" t="s">
        <v>198</v>
      </c>
    </row>
    <row r="42">
      <c r="A42" s="67" t="s">
        <v>199</v>
      </c>
      <c r="B42" s="67" t="s">
        <v>200</v>
      </c>
    </row>
    <row r="43">
      <c r="A43" s="67" t="s">
        <v>201</v>
      </c>
      <c r="B43" s="67" t="s">
        <v>202</v>
      </c>
    </row>
    <row r="44">
      <c r="A44" s="67" t="s">
        <v>203</v>
      </c>
      <c r="B44" s="67" t="s">
        <v>204</v>
      </c>
    </row>
    <row r="45">
      <c r="A45" s="67" t="s">
        <v>205</v>
      </c>
      <c r="B45" s="67" t="s">
        <v>204</v>
      </c>
    </row>
    <row r="46">
      <c r="A46" s="67" t="s">
        <v>206</v>
      </c>
      <c r="B46" s="67" t="s">
        <v>207</v>
      </c>
    </row>
    <row r="47">
      <c r="A47" s="67" t="s">
        <v>208</v>
      </c>
      <c r="B47" s="67" t="s">
        <v>209</v>
      </c>
    </row>
    <row r="48">
      <c r="A48" s="67" t="s">
        <v>210</v>
      </c>
      <c r="B48" s="67" t="s">
        <v>211</v>
      </c>
    </row>
    <row r="49">
      <c r="A49" s="67" t="s">
        <v>212</v>
      </c>
      <c r="B49" s="67" t="s">
        <v>213</v>
      </c>
    </row>
    <row r="50">
      <c r="A50" s="67" t="s">
        <v>214</v>
      </c>
      <c r="B50" s="67" t="s">
        <v>215</v>
      </c>
    </row>
    <row r="51">
      <c r="A51" s="67" t="s">
        <v>216</v>
      </c>
      <c r="B51" s="67" t="s">
        <v>217</v>
      </c>
    </row>
    <row r="52">
      <c r="A52" s="67" t="s">
        <v>56</v>
      </c>
      <c r="B52" s="67" t="s">
        <v>218</v>
      </c>
    </row>
    <row r="53">
      <c r="A53" s="67" t="s">
        <v>219</v>
      </c>
      <c r="B53" s="67" t="s">
        <v>220</v>
      </c>
    </row>
    <row r="54">
      <c r="A54" s="67" t="s">
        <v>221</v>
      </c>
      <c r="B54" s="67" t="s">
        <v>222</v>
      </c>
    </row>
    <row r="55">
      <c r="A55" s="67" t="s">
        <v>223</v>
      </c>
      <c r="B55" s="67" t="s">
        <v>224</v>
      </c>
    </row>
    <row r="56">
      <c r="A56" s="67" t="s">
        <v>225</v>
      </c>
      <c r="B56" s="67" t="s">
        <v>226</v>
      </c>
    </row>
    <row r="57">
      <c r="A57" s="67" t="s">
        <v>227</v>
      </c>
      <c r="B57" s="67" t="s">
        <v>228</v>
      </c>
    </row>
    <row r="58">
      <c r="A58" s="67" t="s">
        <v>229</v>
      </c>
      <c r="B58" s="67" t="s">
        <v>230</v>
      </c>
    </row>
    <row r="59">
      <c r="A59" s="67" t="s">
        <v>231</v>
      </c>
      <c r="B59" s="67" t="s">
        <v>232</v>
      </c>
    </row>
    <row r="60">
      <c r="A60" s="67" t="s">
        <v>233</v>
      </c>
      <c r="B60" s="67" t="s">
        <v>234</v>
      </c>
    </row>
    <row r="61">
      <c r="A61" s="67" t="s">
        <v>235</v>
      </c>
      <c r="B61" s="67" t="s">
        <v>236</v>
      </c>
    </row>
    <row r="62">
      <c r="A62" s="67" t="s">
        <v>237</v>
      </c>
      <c r="B62" s="67" t="s">
        <v>236</v>
      </c>
    </row>
    <row r="63">
      <c r="A63" s="67" t="s">
        <v>238</v>
      </c>
      <c r="B63" s="67" t="s">
        <v>239</v>
      </c>
    </row>
    <row r="64">
      <c r="A64" s="67" t="s">
        <v>240</v>
      </c>
      <c r="B64" s="67" t="s">
        <v>241</v>
      </c>
    </row>
    <row r="65">
      <c r="A65" s="67" t="s">
        <v>242</v>
      </c>
      <c r="B65" s="67" t="s">
        <v>243</v>
      </c>
    </row>
    <row r="66">
      <c r="A66" s="67" t="s">
        <v>244</v>
      </c>
      <c r="B66" s="67" t="s">
        <v>245</v>
      </c>
    </row>
    <row r="67">
      <c r="A67" s="67" t="s">
        <v>246</v>
      </c>
      <c r="B67" s="67" t="s">
        <v>247</v>
      </c>
    </row>
    <row r="68">
      <c r="A68" s="67" t="s">
        <v>248</v>
      </c>
      <c r="B68" s="67" t="s">
        <v>249</v>
      </c>
    </row>
    <row r="69">
      <c r="A69" s="67" t="s">
        <v>250</v>
      </c>
      <c r="B69" s="67" t="s">
        <v>251</v>
      </c>
    </row>
    <row r="70">
      <c r="A70" s="67" t="s">
        <v>252</v>
      </c>
      <c r="B70" s="67" t="s">
        <v>253</v>
      </c>
    </row>
    <row r="71">
      <c r="A71" s="67" t="s">
        <v>254</v>
      </c>
      <c r="B71" s="67" t="s">
        <v>255</v>
      </c>
    </row>
    <row r="72">
      <c r="A72" s="67" t="s">
        <v>256</v>
      </c>
      <c r="B72" s="67" t="s">
        <v>257</v>
      </c>
    </row>
    <row r="73">
      <c r="A73" s="67" t="s">
        <v>258</v>
      </c>
      <c r="B73" s="67" t="s">
        <v>259</v>
      </c>
    </row>
    <row r="74">
      <c r="A74" s="67" t="s">
        <v>260</v>
      </c>
      <c r="B74" s="67" t="s">
        <v>261</v>
      </c>
    </row>
    <row r="75">
      <c r="A75" s="67" t="s">
        <v>262</v>
      </c>
      <c r="B75" s="67" t="s">
        <v>263</v>
      </c>
    </row>
    <row r="76">
      <c r="A76" s="67" t="s">
        <v>264</v>
      </c>
      <c r="B76" s="67" t="s">
        <v>265</v>
      </c>
    </row>
    <row r="77">
      <c r="A77" s="67" t="s">
        <v>266</v>
      </c>
      <c r="B77" s="67" t="s">
        <v>267</v>
      </c>
    </row>
    <row r="78">
      <c r="A78" s="67" t="s">
        <v>268</v>
      </c>
      <c r="B78" s="67" t="s">
        <v>269</v>
      </c>
    </row>
    <row r="79">
      <c r="A79" s="67" t="s">
        <v>270</v>
      </c>
      <c r="B79" s="67" t="s">
        <v>271</v>
      </c>
    </row>
    <row r="80">
      <c r="A80" s="67" t="s">
        <v>272</v>
      </c>
      <c r="B80" s="67" t="s">
        <v>273</v>
      </c>
    </row>
    <row r="81">
      <c r="A81" s="67" t="s">
        <v>274</v>
      </c>
      <c r="B81" s="67" t="s">
        <v>275</v>
      </c>
    </row>
    <row r="82">
      <c r="A82" s="67" t="s">
        <v>276</v>
      </c>
      <c r="B82" s="67" t="s">
        <v>275</v>
      </c>
    </row>
    <row r="83">
      <c r="A83" s="67" t="s">
        <v>277</v>
      </c>
      <c r="B83" s="67" t="s">
        <v>278</v>
      </c>
    </row>
    <row r="84">
      <c r="A84" s="67" t="s">
        <v>279</v>
      </c>
      <c r="B84" s="67" t="s">
        <v>280</v>
      </c>
    </row>
    <row r="85">
      <c r="A85" s="67" t="s">
        <v>281</v>
      </c>
      <c r="B85" s="67" t="s">
        <v>275</v>
      </c>
    </row>
    <row r="86">
      <c r="A86" s="67" t="s">
        <v>282</v>
      </c>
      <c r="B86" s="67" t="s">
        <v>283</v>
      </c>
    </row>
    <row r="87">
      <c r="A87" s="67" t="s">
        <v>284</v>
      </c>
      <c r="B87" s="67" t="s">
        <v>285</v>
      </c>
    </row>
    <row r="88">
      <c r="A88" s="67" t="s">
        <v>286</v>
      </c>
      <c r="B88" s="67" t="s">
        <v>287</v>
      </c>
    </row>
    <row r="89">
      <c r="A89" s="67" t="s">
        <v>288</v>
      </c>
      <c r="B89" s="67" t="s">
        <v>289</v>
      </c>
    </row>
    <row r="90">
      <c r="A90" s="67" t="s">
        <v>290</v>
      </c>
      <c r="B90" s="67" t="s">
        <v>291</v>
      </c>
    </row>
    <row r="91">
      <c r="A91" s="67" t="s">
        <v>292</v>
      </c>
      <c r="B91" s="67" t="s">
        <v>275</v>
      </c>
    </row>
    <row r="92">
      <c r="A92" s="67" t="s">
        <v>293</v>
      </c>
      <c r="B92" s="67" t="s">
        <v>275</v>
      </c>
    </row>
    <row r="93">
      <c r="A93" s="67" t="s">
        <v>294</v>
      </c>
      <c r="B93" s="67" t="s">
        <v>275</v>
      </c>
    </row>
    <row r="94">
      <c r="A94" s="67" t="s">
        <v>295</v>
      </c>
      <c r="B94" s="67" t="s">
        <v>296</v>
      </c>
    </row>
    <row r="95">
      <c r="A95" s="67" t="s">
        <v>297</v>
      </c>
      <c r="B95" s="67" t="s">
        <v>298</v>
      </c>
    </row>
    <row r="96">
      <c r="A96" s="67" t="s">
        <v>299</v>
      </c>
      <c r="B96" s="67" t="s">
        <v>300</v>
      </c>
    </row>
    <row r="97">
      <c r="A97" s="67" t="s">
        <v>301</v>
      </c>
      <c r="B97" s="67" t="s">
        <v>302</v>
      </c>
    </row>
    <row r="98">
      <c r="A98" s="67" t="s">
        <v>303</v>
      </c>
      <c r="B98" s="67" t="s">
        <v>304</v>
      </c>
    </row>
    <row r="99">
      <c r="A99" s="67" t="s">
        <v>305</v>
      </c>
      <c r="B99" s="67" t="s">
        <v>306</v>
      </c>
    </row>
    <row r="100">
      <c r="A100" s="67" t="s">
        <v>307</v>
      </c>
      <c r="B100" s="67" t="s">
        <v>308</v>
      </c>
    </row>
    <row r="101">
      <c r="A101" s="67" t="s">
        <v>50</v>
      </c>
      <c r="B101" s="67" t="s">
        <v>309</v>
      </c>
    </row>
    <row r="102">
      <c r="A102" s="67" t="s">
        <v>16</v>
      </c>
      <c r="B102" s="67" t="s">
        <v>310</v>
      </c>
    </row>
    <row r="103">
      <c r="A103" s="67" t="s">
        <v>311</v>
      </c>
      <c r="B103" s="67" t="s">
        <v>312</v>
      </c>
    </row>
    <row r="104">
      <c r="A104" s="67" t="s">
        <v>313</v>
      </c>
      <c r="B104" s="67" t="s">
        <v>312</v>
      </c>
    </row>
    <row r="105">
      <c r="A105" s="67" t="s">
        <v>314</v>
      </c>
      <c r="B105" s="67" t="s">
        <v>315</v>
      </c>
    </row>
    <row r="106">
      <c r="A106" s="67" t="s">
        <v>316</v>
      </c>
      <c r="B106" s="67" t="s">
        <v>317</v>
      </c>
    </row>
    <row r="107">
      <c r="A107" s="67" t="s">
        <v>28</v>
      </c>
      <c r="B107" s="67" t="s">
        <v>318</v>
      </c>
    </row>
    <row r="108">
      <c r="A108" s="67" t="s">
        <v>319</v>
      </c>
      <c r="B108" s="67" t="s">
        <v>320</v>
      </c>
    </row>
    <row r="109">
      <c r="A109" s="67" t="s">
        <v>321</v>
      </c>
      <c r="B109" s="67" t="s">
        <v>322</v>
      </c>
    </row>
    <row r="110">
      <c r="A110" s="67" t="s">
        <v>323</v>
      </c>
      <c r="B110" s="67" t="s">
        <v>324</v>
      </c>
    </row>
    <row r="111">
      <c r="A111" s="67" t="s">
        <v>20</v>
      </c>
      <c r="B111" s="67" t="s">
        <v>325</v>
      </c>
    </row>
    <row r="112">
      <c r="A112" s="67" t="s">
        <v>326</v>
      </c>
      <c r="B112" s="67" t="s">
        <v>327</v>
      </c>
    </row>
    <row r="113">
      <c r="A113" s="67" t="s">
        <v>24</v>
      </c>
      <c r="B113" s="67" t="s">
        <v>328</v>
      </c>
    </row>
    <row r="114">
      <c r="A114" s="67" t="s">
        <v>329</v>
      </c>
      <c r="B114" s="67" t="s">
        <v>330</v>
      </c>
    </row>
    <row r="115">
      <c r="A115" s="67" t="s">
        <v>331</v>
      </c>
      <c r="B115" s="67" t="s">
        <v>332</v>
      </c>
    </row>
    <row r="116">
      <c r="A116" s="67" t="s">
        <v>101</v>
      </c>
      <c r="B116" s="67" t="s">
        <v>328</v>
      </c>
    </row>
    <row r="117">
      <c r="A117" s="67" t="s">
        <v>333</v>
      </c>
      <c r="B117" s="67" t="s">
        <v>334</v>
      </c>
    </row>
    <row r="118">
      <c r="A118" s="67" t="s">
        <v>335</v>
      </c>
      <c r="B118" s="67" t="s">
        <v>336</v>
      </c>
    </row>
    <row r="119">
      <c r="A119" s="67" t="s">
        <v>337</v>
      </c>
      <c r="B119" s="67" t="s">
        <v>338</v>
      </c>
    </row>
    <row r="120">
      <c r="A120" s="67" t="s">
        <v>339</v>
      </c>
      <c r="B120" s="67" t="s">
        <v>340</v>
      </c>
    </row>
    <row r="121">
      <c r="A121" s="67" t="s">
        <v>341</v>
      </c>
      <c r="B121" s="67" t="s">
        <v>342</v>
      </c>
    </row>
    <row r="122">
      <c r="A122" s="67" t="s">
        <v>343</v>
      </c>
      <c r="B122" s="67" t="s">
        <v>344</v>
      </c>
    </row>
    <row r="123">
      <c r="A123" s="67" t="s">
        <v>345</v>
      </c>
      <c r="B123" s="67" t="s">
        <v>346</v>
      </c>
    </row>
    <row r="124">
      <c r="A124" s="67" t="s">
        <v>347</v>
      </c>
      <c r="B124" s="67" t="s">
        <v>348</v>
      </c>
    </row>
    <row r="125">
      <c r="A125" s="67" t="s">
        <v>349</v>
      </c>
      <c r="B125" s="67" t="s">
        <v>348</v>
      </c>
    </row>
    <row r="126">
      <c r="A126" s="67" t="s">
        <v>350</v>
      </c>
      <c r="B126" s="67" t="s">
        <v>348</v>
      </c>
    </row>
    <row r="127">
      <c r="A127" s="67" t="s">
        <v>351</v>
      </c>
      <c r="B127" s="67" t="s">
        <v>352</v>
      </c>
    </row>
    <row r="128">
      <c r="A128" s="67" t="s">
        <v>353</v>
      </c>
      <c r="B128" s="67" t="s">
        <v>354</v>
      </c>
    </row>
    <row r="129">
      <c r="A129" s="67" t="s">
        <v>355</v>
      </c>
      <c r="B129" s="67" t="s">
        <v>356</v>
      </c>
    </row>
    <row r="130">
      <c r="A130" s="67" t="s">
        <v>357</v>
      </c>
      <c r="B130" s="67" t="s">
        <v>358</v>
      </c>
    </row>
    <row r="131">
      <c r="A131" s="67" t="s">
        <v>359</v>
      </c>
      <c r="B131" s="67" t="s">
        <v>354</v>
      </c>
    </row>
    <row r="132">
      <c r="A132" s="67" t="s">
        <v>360</v>
      </c>
      <c r="B132" s="67" t="s">
        <v>361</v>
      </c>
    </row>
    <row r="133">
      <c r="A133" s="67" t="s">
        <v>362</v>
      </c>
      <c r="B133" s="67" t="s">
        <v>354</v>
      </c>
    </row>
    <row r="134">
      <c r="A134" s="67" t="s">
        <v>108</v>
      </c>
      <c r="B134" s="67" t="s">
        <v>363</v>
      </c>
    </row>
    <row r="135">
      <c r="A135" s="67" t="s">
        <v>364</v>
      </c>
      <c r="B135" s="67" t="s">
        <v>365</v>
      </c>
    </row>
    <row r="136">
      <c r="A136" s="67" t="s">
        <v>366</v>
      </c>
      <c r="B136" s="67" t="s">
        <v>367</v>
      </c>
    </row>
    <row r="137">
      <c r="A137" s="67" t="s">
        <v>368</v>
      </c>
      <c r="B137" s="67" t="s">
        <v>369</v>
      </c>
    </row>
    <row r="138">
      <c r="A138" s="67" t="s">
        <v>370</v>
      </c>
      <c r="B138" s="67" t="s">
        <v>371</v>
      </c>
    </row>
    <row r="139">
      <c r="A139" s="67" t="s">
        <v>372</v>
      </c>
      <c r="B139" s="67" t="s">
        <v>373</v>
      </c>
    </row>
    <row r="140">
      <c r="A140" s="67" t="s">
        <v>374</v>
      </c>
      <c r="B140" s="67" t="s">
        <v>375</v>
      </c>
    </row>
    <row r="141">
      <c r="A141" s="67" t="s">
        <v>376</v>
      </c>
      <c r="B141" s="67" t="s">
        <v>354</v>
      </c>
    </row>
    <row r="142">
      <c r="A142" s="67" t="s">
        <v>377</v>
      </c>
      <c r="B142" s="67" t="s">
        <v>378</v>
      </c>
    </row>
    <row r="143">
      <c r="A143" s="67" t="s">
        <v>379</v>
      </c>
      <c r="B143" s="67" t="s">
        <v>380</v>
      </c>
    </row>
    <row r="144">
      <c r="A144" s="67" t="s">
        <v>381</v>
      </c>
      <c r="B144" s="67" t="s">
        <v>382</v>
      </c>
    </row>
    <row r="145">
      <c r="A145" s="67" t="s">
        <v>383</v>
      </c>
      <c r="B145" s="67" t="s">
        <v>354</v>
      </c>
    </row>
    <row r="146">
      <c r="A146" s="67" t="s">
        <v>384</v>
      </c>
      <c r="B146" s="67" t="s">
        <v>385</v>
      </c>
    </row>
    <row r="147">
      <c r="A147" s="67" t="s">
        <v>386</v>
      </c>
      <c r="B147" s="67" t="s">
        <v>385</v>
      </c>
    </row>
    <row r="148">
      <c r="A148" s="67" t="s">
        <v>387</v>
      </c>
      <c r="B148" s="67" t="s">
        <v>388</v>
      </c>
    </row>
    <row r="149">
      <c r="A149" s="67" t="s">
        <v>389</v>
      </c>
      <c r="B149" s="67" t="s">
        <v>385</v>
      </c>
    </row>
    <row r="150">
      <c r="A150" s="67" t="s">
        <v>390</v>
      </c>
      <c r="B150" s="67" t="s">
        <v>385</v>
      </c>
    </row>
    <row r="151">
      <c r="A151" s="67" t="s">
        <v>73</v>
      </c>
      <c r="B151" s="67" t="s">
        <v>391</v>
      </c>
    </row>
    <row r="152">
      <c r="A152" s="67" t="s">
        <v>392</v>
      </c>
      <c r="B152" s="67" t="s">
        <v>393</v>
      </c>
    </row>
    <row r="153">
      <c r="A153" s="67" t="s">
        <v>394</v>
      </c>
      <c r="B153" s="67" t="s">
        <v>395</v>
      </c>
    </row>
    <row r="154">
      <c r="A154" s="67" t="s">
        <v>396</v>
      </c>
      <c r="B154" s="67" t="s">
        <v>397</v>
      </c>
    </row>
    <row r="155">
      <c r="A155" s="67" t="s">
        <v>398</v>
      </c>
      <c r="B155" s="67" t="s">
        <v>391</v>
      </c>
    </row>
    <row r="156">
      <c r="A156" s="67" t="s">
        <v>399</v>
      </c>
      <c r="B156" s="67" t="s">
        <v>400</v>
      </c>
    </row>
    <row r="157">
      <c r="A157" s="67" t="s">
        <v>401</v>
      </c>
      <c r="B157" s="67" t="s">
        <v>391</v>
      </c>
    </row>
    <row r="158">
      <c r="A158" s="67" t="s">
        <v>402</v>
      </c>
      <c r="B158" s="67" t="s">
        <v>403</v>
      </c>
    </row>
    <row r="159">
      <c r="A159" s="67" t="s">
        <v>404</v>
      </c>
      <c r="B159" s="67" t="s">
        <v>405</v>
      </c>
    </row>
    <row r="160">
      <c r="A160" s="67" t="s">
        <v>406</v>
      </c>
      <c r="B160" s="67" t="s">
        <v>407</v>
      </c>
    </row>
    <row r="161">
      <c r="A161" s="67" t="s">
        <v>408</v>
      </c>
      <c r="B161" s="67" t="s">
        <v>409</v>
      </c>
    </row>
    <row r="162">
      <c r="A162" s="67" t="s">
        <v>410</v>
      </c>
      <c r="B162" s="67" t="s">
        <v>411</v>
      </c>
    </row>
    <row r="163">
      <c r="A163" s="67" t="s">
        <v>412</v>
      </c>
      <c r="B163" s="67" t="s">
        <v>413</v>
      </c>
    </row>
    <row r="164">
      <c r="A164" s="67" t="s">
        <v>414</v>
      </c>
      <c r="B164" s="67" t="s">
        <v>415</v>
      </c>
    </row>
    <row r="165">
      <c r="A165" s="67" t="s">
        <v>416</v>
      </c>
      <c r="B165" s="67" t="s">
        <v>417</v>
      </c>
    </row>
    <row r="166">
      <c r="A166" s="67" t="s">
        <v>418</v>
      </c>
      <c r="B166" s="67" t="s">
        <v>419</v>
      </c>
    </row>
    <row r="167">
      <c r="A167" s="67" t="s">
        <v>420</v>
      </c>
      <c r="B167" s="67" t="s">
        <v>421</v>
      </c>
    </row>
    <row r="168">
      <c r="A168" s="67" t="s">
        <v>422</v>
      </c>
      <c r="B168" s="67" t="s">
        <v>423</v>
      </c>
    </row>
    <row r="169">
      <c r="A169" s="67" t="s">
        <v>424</v>
      </c>
      <c r="B169" s="67" t="s">
        <v>425</v>
      </c>
    </row>
    <row r="170">
      <c r="A170" s="67" t="s">
        <v>426</v>
      </c>
      <c r="B170" s="67" t="s">
        <v>427</v>
      </c>
    </row>
    <row r="171">
      <c r="A171" s="67" t="s">
        <v>428</v>
      </c>
      <c r="B171" s="67" t="s">
        <v>429</v>
      </c>
    </row>
    <row r="172">
      <c r="A172" s="67" t="s">
        <v>430</v>
      </c>
      <c r="B172" s="67" t="s">
        <v>431</v>
      </c>
    </row>
    <row r="173">
      <c r="A173" s="67" t="s">
        <v>432</v>
      </c>
      <c r="B173" s="67" t="s">
        <v>433</v>
      </c>
    </row>
    <row r="174">
      <c r="A174" s="67" t="s">
        <v>434</v>
      </c>
      <c r="B174" s="67" t="s">
        <v>435</v>
      </c>
    </row>
    <row r="175">
      <c r="A175" s="67" t="s">
        <v>436</v>
      </c>
      <c r="B175" s="67" t="s">
        <v>437</v>
      </c>
    </row>
    <row r="176">
      <c r="A176" s="67" t="s">
        <v>438</v>
      </c>
      <c r="B176" s="67" t="s">
        <v>439</v>
      </c>
    </row>
    <row r="177">
      <c r="A177" s="67" t="s">
        <v>440</v>
      </c>
      <c r="B177" s="67" t="s">
        <v>441</v>
      </c>
    </row>
    <row r="178">
      <c r="A178" s="67" t="s">
        <v>442</v>
      </c>
      <c r="B178" s="67" t="s">
        <v>443</v>
      </c>
    </row>
    <row r="179">
      <c r="A179" s="67" t="s">
        <v>444</v>
      </c>
      <c r="B179" s="67" t="s">
        <v>445</v>
      </c>
    </row>
    <row r="180">
      <c r="A180" s="67" t="s">
        <v>446</v>
      </c>
      <c r="B180" s="67" t="s">
        <v>447</v>
      </c>
    </row>
    <row r="181">
      <c r="A181" s="67" t="s">
        <v>448</v>
      </c>
      <c r="B181" s="67" t="s">
        <v>449</v>
      </c>
    </row>
    <row r="182">
      <c r="A182" s="67" t="s">
        <v>450</v>
      </c>
      <c r="B182" s="67" t="s">
        <v>451</v>
      </c>
    </row>
    <row r="183">
      <c r="A183" s="67" t="s">
        <v>452</v>
      </c>
      <c r="B183" s="67" t="s">
        <v>453</v>
      </c>
    </row>
    <row r="184">
      <c r="A184" s="67" t="s">
        <v>454</v>
      </c>
      <c r="B184" s="67" t="s">
        <v>455</v>
      </c>
    </row>
    <row r="185">
      <c r="A185" s="67" t="s">
        <v>456</v>
      </c>
      <c r="B185" s="67" t="s">
        <v>457</v>
      </c>
    </row>
    <row r="186">
      <c r="A186" s="67" t="s">
        <v>458</v>
      </c>
      <c r="B186" s="67" t="s">
        <v>459</v>
      </c>
    </row>
    <row r="187">
      <c r="A187" s="67" t="s">
        <v>460</v>
      </c>
      <c r="B187" s="67" t="s">
        <v>461</v>
      </c>
    </row>
    <row r="188">
      <c r="A188" s="67" t="s">
        <v>462</v>
      </c>
      <c r="B188" s="67" t="s">
        <v>463</v>
      </c>
    </row>
    <row r="189">
      <c r="A189" s="67" t="s">
        <v>464</v>
      </c>
      <c r="B189" s="67" t="s">
        <v>465</v>
      </c>
    </row>
    <row r="190">
      <c r="A190" s="67" t="s">
        <v>466</v>
      </c>
      <c r="B190" s="67" t="s">
        <v>467</v>
      </c>
    </row>
    <row r="191">
      <c r="A191" s="67" t="s">
        <v>99</v>
      </c>
      <c r="B191" s="67" t="s">
        <v>468</v>
      </c>
    </row>
    <row r="192">
      <c r="A192" s="67" t="s">
        <v>469</v>
      </c>
      <c r="B192" s="67" t="s">
        <v>470</v>
      </c>
    </row>
    <row r="193">
      <c r="A193" s="67" t="s">
        <v>471</v>
      </c>
      <c r="B193" s="67" t="s">
        <v>470</v>
      </c>
    </row>
    <row r="194">
      <c r="A194" s="67" t="s">
        <v>472</v>
      </c>
      <c r="B194" s="67" t="s">
        <v>473</v>
      </c>
    </row>
    <row r="195">
      <c r="A195" s="67" t="s">
        <v>474</v>
      </c>
      <c r="B195" s="67" t="s">
        <v>475</v>
      </c>
    </row>
    <row r="196">
      <c r="A196" s="67" t="s">
        <v>476</v>
      </c>
      <c r="B196" s="67" t="s">
        <v>477</v>
      </c>
    </row>
    <row r="197">
      <c r="A197" s="67" t="s">
        <v>478</v>
      </c>
      <c r="B197" s="67" t="s">
        <v>479</v>
      </c>
    </row>
    <row r="198">
      <c r="A198" s="67" t="s">
        <v>480</v>
      </c>
      <c r="B198" s="67" t="s">
        <v>481</v>
      </c>
    </row>
    <row r="199">
      <c r="A199" s="67" t="s">
        <v>482</v>
      </c>
      <c r="B199" s="67" t="s">
        <v>483</v>
      </c>
    </row>
    <row r="200">
      <c r="A200" s="67" t="s">
        <v>484</v>
      </c>
      <c r="B200" s="67" t="s">
        <v>485</v>
      </c>
    </row>
    <row r="201">
      <c r="A201" s="67" t="s">
        <v>95</v>
      </c>
      <c r="B201" s="67" t="s">
        <v>486</v>
      </c>
    </row>
    <row r="202">
      <c r="A202" s="67" t="s">
        <v>487</v>
      </c>
      <c r="B202" s="67" t="s">
        <v>488</v>
      </c>
    </row>
    <row r="203">
      <c r="A203" s="67" t="s">
        <v>40</v>
      </c>
      <c r="B203" s="67" t="s">
        <v>489</v>
      </c>
    </row>
    <row r="204">
      <c r="A204" s="67" t="s">
        <v>490</v>
      </c>
      <c r="B204" s="67" t="s">
        <v>491</v>
      </c>
    </row>
    <row r="205">
      <c r="A205" s="67" t="s">
        <v>492</v>
      </c>
      <c r="B205" s="67" t="s">
        <v>493</v>
      </c>
    </row>
    <row r="206">
      <c r="A206" s="67" t="s">
        <v>494</v>
      </c>
      <c r="B206" s="67" t="s">
        <v>495</v>
      </c>
    </row>
    <row r="207">
      <c r="A207" s="67" t="s">
        <v>496</v>
      </c>
      <c r="B207" s="67" t="s">
        <v>497</v>
      </c>
    </row>
    <row r="208">
      <c r="A208" s="67" t="s">
        <v>498</v>
      </c>
      <c r="B208" s="67" t="s">
        <v>499</v>
      </c>
    </row>
    <row r="209">
      <c r="A209" s="67" t="s">
        <v>500</v>
      </c>
      <c r="B209" s="67" t="s">
        <v>501</v>
      </c>
    </row>
    <row r="210">
      <c r="A210" s="67" t="s">
        <v>502</v>
      </c>
      <c r="B210" s="67" t="s">
        <v>503</v>
      </c>
    </row>
    <row r="211">
      <c r="A211" s="67" t="s">
        <v>504</v>
      </c>
      <c r="B211" s="67" t="s">
        <v>505</v>
      </c>
    </row>
    <row r="212">
      <c r="A212" s="67" t="s">
        <v>506</v>
      </c>
      <c r="B212" s="67" t="s">
        <v>507</v>
      </c>
    </row>
    <row r="213">
      <c r="A213" s="67" t="s">
        <v>508</v>
      </c>
      <c r="B213" s="67" t="s">
        <v>509</v>
      </c>
    </row>
    <row r="214">
      <c r="A214" s="67" t="s">
        <v>510</v>
      </c>
      <c r="B214" s="67" t="s">
        <v>511</v>
      </c>
    </row>
    <row r="215">
      <c r="A215" s="67" t="s">
        <v>512</v>
      </c>
      <c r="B215" s="67" t="s">
        <v>513</v>
      </c>
    </row>
    <row r="216">
      <c r="A216" s="67" t="s">
        <v>514</v>
      </c>
      <c r="B216" s="67" t="s">
        <v>515</v>
      </c>
    </row>
    <row r="217">
      <c r="A217" s="67" t="s">
        <v>516</v>
      </c>
      <c r="B217" s="67" t="s">
        <v>517</v>
      </c>
    </row>
    <row r="218">
      <c r="A218" s="67" t="s">
        <v>518</v>
      </c>
      <c r="B218" s="67" t="s">
        <v>517</v>
      </c>
    </row>
    <row r="219">
      <c r="A219" s="67" t="s">
        <v>519</v>
      </c>
      <c r="B219" s="67" t="s">
        <v>517</v>
      </c>
    </row>
    <row r="220">
      <c r="A220" s="67" t="s">
        <v>520</v>
      </c>
      <c r="B220" s="67" t="s">
        <v>521</v>
      </c>
    </row>
    <row r="221">
      <c r="A221" s="67" t="s">
        <v>522</v>
      </c>
      <c r="B221" s="67" t="s">
        <v>523</v>
      </c>
    </row>
    <row r="222">
      <c r="A222" s="67" t="s">
        <v>524</v>
      </c>
      <c r="B222" s="67" t="s">
        <v>525</v>
      </c>
    </row>
    <row r="223">
      <c r="A223" s="67" t="s">
        <v>526</v>
      </c>
      <c r="B223" s="67" t="s">
        <v>525</v>
      </c>
    </row>
    <row r="224">
      <c r="A224" s="67" t="s">
        <v>527</v>
      </c>
      <c r="B224" s="67" t="s">
        <v>528</v>
      </c>
    </row>
    <row r="225">
      <c r="A225" s="67" t="s">
        <v>54</v>
      </c>
      <c r="B225" s="67" t="s">
        <v>529</v>
      </c>
    </row>
    <row r="226">
      <c r="A226" s="67" t="s">
        <v>90</v>
      </c>
      <c r="B226" s="67" t="s">
        <v>530</v>
      </c>
    </row>
    <row r="227">
      <c r="A227" s="67" t="s">
        <v>117</v>
      </c>
      <c r="B227" s="67" t="s">
        <v>531</v>
      </c>
    </row>
    <row r="228">
      <c r="A228" s="67" t="s">
        <v>532</v>
      </c>
      <c r="B228" s="67" t="s">
        <v>530</v>
      </c>
    </row>
    <row r="229">
      <c r="A229" s="67" t="s">
        <v>533</v>
      </c>
      <c r="B229" s="67" t="s">
        <v>530</v>
      </c>
    </row>
    <row r="230">
      <c r="A230" s="67" t="s">
        <v>48</v>
      </c>
      <c r="B230" s="67" t="s">
        <v>534</v>
      </c>
    </row>
    <row r="231">
      <c r="A231" s="67" t="s">
        <v>113</v>
      </c>
      <c r="B231" s="67" t="s">
        <v>535</v>
      </c>
    </row>
    <row r="232">
      <c r="A232" s="67" t="s">
        <v>536</v>
      </c>
      <c r="B232" s="67" t="s">
        <v>537</v>
      </c>
    </row>
    <row r="233">
      <c r="A233" s="67" t="s">
        <v>538</v>
      </c>
      <c r="B233" s="67" t="s">
        <v>539</v>
      </c>
    </row>
    <row r="234">
      <c r="A234" s="67" t="s">
        <v>540</v>
      </c>
      <c r="B234" s="67" t="s">
        <v>541</v>
      </c>
    </row>
    <row r="235">
      <c r="A235" s="67" t="s">
        <v>542</v>
      </c>
      <c r="B235" s="67" t="s">
        <v>541</v>
      </c>
    </row>
    <row r="236">
      <c r="A236" s="67" t="s">
        <v>543</v>
      </c>
      <c r="B236" s="67" t="s">
        <v>544</v>
      </c>
    </row>
    <row r="237">
      <c r="A237" s="67" t="s">
        <v>545</v>
      </c>
      <c r="B237" s="67" t="s">
        <v>546</v>
      </c>
    </row>
    <row r="238">
      <c r="A238" s="67" t="s">
        <v>547</v>
      </c>
      <c r="B238" s="67" t="s">
        <v>548</v>
      </c>
    </row>
    <row r="239">
      <c r="A239" s="67" t="s">
        <v>549</v>
      </c>
      <c r="B239" s="67" t="s">
        <v>541</v>
      </c>
    </row>
    <row r="240">
      <c r="A240" s="67" t="s">
        <v>550</v>
      </c>
      <c r="B240" s="67" t="s">
        <v>551</v>
      </c>
    </row>
    <row r="241">
      <c r="A241" s="67" t="s">
        <v>552</v>
      </c>
      <c r="B241" s="67" t="s">
        <v>553</v>
      </c>
    </row>
    <row r="242">
      <c r="A242" s="67" t="s">
        <v>80</v>
      </c>
      <c r="B242" s="67" t="s">
        <v>554</v>
      </c>
    </row>
    <row r="243">
      <c r="A243" s="67" t="s">
        <v>32</v>
      </c>
      <c r="B243" s="67" t="s">
        <v>555</v>
      </c>
    </row>
    <row r="244">
      <c r="A244" s="67" t="s">
        <v>556</v>
      </c>
      <c r="B244" s="67" t="s">
        <v>557</v>
      </c>
    </row>
    <row r="245">
      <c r="A245" s="67" t="s">
        <v>93</v>
      </c>
      <c r="B245" s="67" t="s">
        <v>558</v>
      </c>
    </row>
    <row r="246">
      <c r="A246" s="67" t="s">
        <v>559</v>
      </c>
      <c r="B246" s="67" t="s">
        <v>560</v>
      </c>
    </row>
    <row r="247">
      <c r="A247" s="67" t="s">
        <v>561</v>
      </c>
      <c r="B247" s="67" t="s">
        <v>562</v>
      </c>
    </row>
    <row r="248">
      <c r="A248" s="67" t="s">
        <v>88</v>
      </c>
      <c r="B248" s="67" t="s">
        <v>563</v>
      </c>
    </row>
    <row r="249">
      <c r="A249" s="67" t="s">
        <v>564</v>
      </c>
      <c r="B249" s="67" t="s">
        <v>565</v>
      </c>
    </row>
    <row r="250">
      <c r="A250" s="67" t="s">
        <v>566</v>
      </c>
      <c r="B250" s="67" t="s">
        <v>567</v>
      </c>
    </row>
    <row r="251">
      <c r="A251" s="67" t="s">
        <v>568</v>
      </c>
      <c r="B251" s="67" t="s">
        <v>558</v>
      </c>
    </row>
    <row r="252">
      <c r="A252" s="67" t="s">
        <v>569</v>
      </c>
      <c r="B252" s="67" t="s">
        <v>570</v>
      </c>
    </row>
    <row r="253">
      <c r="A253" s="67" t="s">
        <v>571</v>
      </c>
      <c r="B253" s="67" t="s">
        <v>572</v>
      </c>
    </row>
    <row r="254">
      <c r="A254" s="67" t="s">
        <v>573</v>
      </c>
      <c r="B254" s="67" t="s">
        <v>574</v>
      </c>
    </row>
    <row r="255">
      <c r="A255" s="67" t="s">
        <v>575</v>
      </c>
      <c r="B255" s="67" t="s">
        <v>574</v>
      </c>
    </row>
    <row r="256">
      <c r="A256" s="67" t="s">
        <v>576</v>
      </c>
      <c r="B256" s="67" t="s">
        <v>577</v>
      </c>
    </row>
    <row r="257">
      <c r="A257" s="67" t="s">
        <v>578</v>
      </c>
      <c r="B257" s="67" t="s">
        <v>577</v>
      </c>
    </row>
    <row r="258">
      <c r="A258" s="67" t="s">
        <v>579</v>
      </c>
      <c r="B258" s="67" t="s">
        <v>577</v>
      </c>
    </row>
    <row r="259">
      <c r="A259" s="67" t="s">
        <v>580</v>
      </c>
      <c r="B259" s="67" t="s">
        <v>577</v>
      </c>
    </row>
    <row r="260">
      <c r="A260" s="67" t="s">
        <v>581</v>
      </c>
      <c r="B260" s="67" t="s">
        <v>577</v>
      </c>
    </row>
    <row r="261">
      <c r="A261" s="67" t="s">
        <v>69</v>
      </c>
      <c r="B261" s="67" t="s">
        <v>582</v>
      </c>
    </row>
    <row r="262">
      <c r="A262" s="67" t="s">
        <v>583</v>
      </c>
      <c r="B262" s="67" t="s">
        <v>584</v>
      </c>
    </row>
    <row r="263">
      <c r="A263" s="67" t="s">
        <v>64</v>
      </c>
      <c r="B263" s="67" t="s">
        <v>585</v>
      </c>
    </row>
    <row r="264">
      <c r="A264" s="67" t="s">
        <v>586</v>
      </c>
      <c r="B264" s="67" t="s">
        <v>587</v>
      </c>
    </row>
    <row r="265">
      <c r="A265" s="67" t="s">
        <v>588</v>
      </c>
      <c r="B265" s="67" t="s">
        <v>589</v>
      </c>
    </row>
    <row r="266">
      <c r="A266" s="67" t="s">
        <v>590</v>
      </c>
      <c r="B266" s="67" t="s">
        <v>591</v>
      </c>
    </row>
    <row r="267">
      <c r="A267" s="67" t="s">
        <v>592</v>
      </c>
      <c r="B267" s="67" t="s">
        <v>593</v>
      </c>
    </row>
    <row r="268">
      <c r="A268" s="67" t="s">
        <v>594</v>
      </c>
      <c r="B268" s="67" t="s">
        <v>595</v>
      </c>
    </row>
    <row r="269">
      <c r="A269" s="67" t="s">
        <v>596</v>
      </c>
      <c r="B269" s="67" t="s">
        <v>597</v>
      </c>
    </row>
    <row r="270">
      <c r="A270" s="67" t="s">
        <v>598</v>
      </c>
      <c r="B270" s="67" t="s">
        <v>599</v>
      </c>
    </row>
    <row r="271">
      <c r="A271" s="67" t="s">
        <v>600</v>
      </c>
      <c r="B271" s="67" t="s">
        <v>582</v>
      </c>
    </row>
    <row r="272">
      <c r="A272" s="67" t="s">
        <v>601</v>
      </c>
      <c r="B272" s="67" t="s">
        <v>602</v>
      </c>
    </row>
    <row r="273">
      <c r="A273" s="67" t="s">
        <v>603</v>
      </c>
      <c r="B273" s="67" t="s">
        <v>604</v>
      </c>
    </row>
    <row r="274">
      <c r="A274" s="67" t="s">
        <v>605</v>
      </c>
      <c r="B274" s="67" t="s">
        <v>606</v>
      </c>
    </row>
    <row r="275">
      <c r="A275" s="67" t="s">
        <v>607</v>
      </c>
      <c r="B275" s="67" t="s">
        <v>602</v>
      </c>
    </row>
    <row r="276">
      <c r="A276" s="67" t="s">
        <v>608</v>
      </c>
      <c r="B276" s="67" t="s">
        <v>602</v>
      </c>
    </row>
    <row r="277">
      <c r="A277" s="67" t="s">
        <v>609</v>
      </c>
      <c r="B277" s="67" t="s">
        <v>610</v>
      </c>
    </row>
    <row r="278">
      <c r="A278" s="67" t="s">
        <v>611</v>
      </c>
      <c r="B278" s="67" t="s">
        <v>612</v>
      </c>
    </row>
    <row r="279">
      <c r="A279" s="67" t="s">
        <v>613</v>
      </c>
      <c r="B279" s="67" t="s">
        <v>614</v>
      </c>
    </row>
    <row r="280">
      <c r="A280" s="67" t="s">
        <v>615</v>
      </c>
      <c r="B280" s="67" t="s">
        <v>616</v>
      </c>
    </row>
    <row r="281">
      <c r="A281" s="67" t="s">
        <v>617</v>
      </c>
      <c r="B281" s="67" t="s">
        <v>618</v>
      </c>
    </row>
    <row r="282">
      <c r="A282" s="67" t="s">
        <v>619</v>
      </c>
      <c r="B282" s="67" t="s">
        <v>620</v>
      </c>
    </row>
    <row r="283">
      <c r="A283" s="67" t="s">
        <v>621</v>
      </c>
      <c r="B283" s="67" t="s">
        <v>622</v>
      </c>
    </row>
    <row r="284">
      <c r="A284" s="67" t="s">
        <v>623</v>
      </c>
      <c r="B284" s="67" t="s">
        <v>624</v>
      </c>
    </row>
    <row r="285">
      <c r="A285" s="67" t="s">
        <v>625</v>
      </c>
      <c r="B285" s="67" t="s">
        <v>626</v>
      </c>
    </row>
    <row r="286">
      <c r="A286" s="67" t="s">
        <v>627</v>
      </c>
      <c r="B286" s="67" t="s">
        <v>628</v>
      </c>
    </row>
    <row r="287">
      <c r="A287" s="67" t="s">
        <v>629</v>
      </c>
      <c r="B287" s="67" t="s">
        <v>630</v>
      </c>
    </row>
    <row r="288">
      <c r="A288" s="67" t="s">
        <v>631</v>
      </c>
      <c r="B288" s="67" t="s">
        <v>632</v>
      </c>
    </row>
    <row r="289">
      <c r="A289" s="67" t="s">
        <v>633</v>
      </c>
      <c r="B289" s="67" t="s">
        <v>634</v>
      </c>
    </row>
    <row r="290">
      <c r="A290" s="67" t="s">
        <v>635</v>
      </c>
      <c r="B290" s="67" t="s">
        <v>636</v>
      </c>
    </row>
    <row r="291">
      <c r="A291" s="67" t="s">
        <v>637</v>
      </c>
      <c r="B291" s="67" t="s">
        <v>638</v>
      </c>
    </row>
    <row r="292">
      <c r="A292" s="67" t="s">
        <v>639</v>
      </c>
      <c r="B292" s="67" t="s">
        <v>640</v>
      </c>
    </row>
    <row r="293">
      <c r="A293" s="67" t="s">
        <v>641</v>
      </c>
      <c r="B293" s="67" t="s">
        <v>642</v>
      </c>
    </row>
    <row r="294">
      <c r="A294" s="67" t="s">
        <v>643</v>
      </c>
      <c r="B294" s="67" t="s">
        <v>644</v>
      </c>
    </row>
    <row r="295">
      <c r="A295" s="67" t="s">
        <v>645</v>
      </c>
      <c r="B295" s="67" t="s">
        <v>646</v>
      </c>
    </row>
    <row r="296">
      <c r="A296" s="67" t="s">
        <v>647</v>
      </c>
      <c r="B296" s="67" t="s">
        <v>648</v>
      </c>
    </row>
    <row r="297">
      <c r="A297" s="67" t="s">
        <v>649</v>
      </c>
      <c r="B297" s="67" t="s">
        <v>650</v>
      </c>
    </row>
    <row r="298">
      <c r="A298" s="67" t="s">
        <v>651</v>
      </c>
      <c r="B298" s="67" t="s">
        <v>652</v>
      </c>
    </row>
    <row r="299">
      <c r="A299" s="67" t="s">
        <v>653</v>
      </c>
      <c r="B299" s="67" t="s">
        <v>654</v>
      </c>
    </row>
    <row r="300">
      <c r="A300" s="67" t="s">
        <v>655</v>
      </c>
      <c r="B300" s="67" t="s">
        <v>656</v>
      </c>
    </row>
    <row r="301">
      <c r="A301" s="67" t="s">
        <v>105</v>
      </c>
      <c r="B301" s="67" t="s">
        <v>657</v>
      </c>
    </row>
    <row r="302">
      <c r="A302" s="67" t="s">
        <v>658</v>
      </c>
      <c r="B302" s="67" t="s">
        <v>659</v>
      </c>
    </row>
    <row r="303">
      <c r="A303" s="67" t="s">
        <v>71</v>
      </c>
      <c r="B303" s="67" t="s">
        <v>660</v>
      </c>
    </row>
    <row r="304">
      <c r="A304" s="67" t="s">
        <v>661</v>
      </c>
      <c r="B304" s="67" t="s">
        <v>662</v>
      </c>
    </row>
    <row r="305">
      <c r="A305" s="67" t="s">
        <v>663</v>
      </c>
      <c r="B305" s="67" t="s">
        <v>664</v>
      </c>
    </row>
    <row r="306">
      <c r="A306" s="67" t="s">
        <v>665</v>
      </c>
      <c r="B306" s="67" t="s">
        <v>666</v>
      </c>
    </row>
    <row r="307">
      <c r="A307" s="67" t="s">
        <v>667</v>
      </c>
      <c r="B307" s="67" t="s">
        <v>668</v>
      </c>
    </row>
    <row r="308">
      <c r="A308" s="67" t="s">
        <v>669</v>
      </c>
      <c r="B308" s="67" t="s">
        <v>670</v>
      </c>
    </row>
    <row r="309">
      <c r="A309" s="67" t="s">
        <v>671</v>
      </c>
      <c r="B309" s="67" t="s">
        <v>670</v>
      </c>
    </row>
    <row r="310">
      <c r="A310" s="67" t="s">
        <v>672</v>
      </c>
      <c r="B310" s="67" t="s">
        <v>670</v>
      </c>
    </row>
    <row r="311">
      <c r="A311" s="67" t="s">
        <v>673</v>
      </c>
      <c r="B311" s="67" t="s">
        <v>670</v>
      </c>
    </row>
    <row r="312">
      <c r="A312" s="67" t="s">
        <v>674</v>
      </c>
      <c r="B312" s="67" t="s">
        <v>670</v>
      </c>
    </row>
    <row r="313">
      <c r="A313" s="67" t="s">
        <v>675</v>
      </c>
      <c r="B313" s="67" t="s">
        <v>670</v>
      </c>
    </row>
    <row r="314">
      <c r="A314" s="67" t="s">
        <v>676</v>
      </c>
      <c r="B314" s="67" t="s">
        <v>670</v>
      </c>
    </row>
    <row r="315">
      <c r="A315" s="67" t="s">
        <v>677</v>
      </c>
      <c r="B315" s="67" t="s">
        <v>670</v>
      </c>
    </row>
    <row r="316">
      <c r="A316" s="67" t="s">
        <v>678</v>
      </c>
      <c r="B316" s="67" t="s">
        <v>670</v>
      </c>
    </row>
    <row r="317">
      <c r="A317" s="67" t="s">
        <v>679</v>
      </c>
      <c r="B317" s="67" t="s">
        <v>670</v>
      </c>
    </row>
    <row r="318">
      <c r="A318" s="67" t="s">
        <v>680</v>
      </c>
      <c r="B318" s="67" t="s">
        <v>670</v>
      </c>
    </row>
    <row r="319">
      <c r="A319" s="67" t="s">
        <v>681</v>
      </c>
      <c r="B319" s="67" t="s">
        <v>670</v>
      </c>
    </row>
    <row r="320">
      <c r="A320" s="67" t="s">
        <v>682</v>
      </c>
      <c r="B320" s="67" t="s">
        <v>670</v>
      </c>
    </row>
    <row r="321">
      <c r="A321" s="67" t="s">
        <v>683</v>
      </c>
      <c r="B321" s="67" t="s">
        <v>684</v>
      </c>
    </row>
    <row r="322">
      <c r="A322" s="67" t="s">
        <v>685</v>
      </c>
      <c r="B322" s="67" t="s">
        <v>686</v>
      </c>
    </row>
    <row r="323">
      <c r="A323" s="67" t="s">
        <v>687</v>
      </c>
      <c r="B323" s="67" t="s">
        <v>688</v>
      </c>
    </row>
    <row r="324">
      <c r="A324" s="67" t="s">
        <v>689</v>
      </c>
      <c r="B324" s="67" t="s">
        <v>690</v>
      </c>
    </row>
    <row r="325">
      <c r="A325" s="67" t="s">
        <v>691</v>
      </c>
      <c r="B325" s="67" t="s">
        <v>692</v>
      </c>
    </row>
    <row r="326">
      <c r="A326" s="67" t="s">
        <v>693</v>
      </c>
      <c r="B326" s="67" t="s">
        <v>694</v>
      </c>
    </row>
    <row r="327">
      <c r="A327" s="67" t="s">
        <v>695</v>
      </c>
      <c r="B327" s="67" t="s">
        <v>688</v>
      </c>
    </row>
    <row r="328">
      <c r="A328" s="67" t="s">
        <v>696</v>
      </c>
      <c r="B328" s="67" t="s">
        <v>688</v>
      </c>
    </row>
    <row r="329">
      <c r="A329" s="67" t="s">
        <v>697</v>
      </c>
      <c r="B329" s="67" t="s">
        <v>688</v>
      </c>
    </row>
    <row r="330">
      <c r="A330" s="67" t="s">
        <v>698</v>
      </c>
      <c r="B330" s="67" t="s">
        <v>688</v>
      </c>
    </row>
    <row r="331">
      <c r="A331" s="67" t="s">
        <v>699</v>
      </c>
      <c r="B331" s="67" t="s">
        <v>700</v>
      </c>
    </row>
    <row r="332">
      <c r="A332" s="67" t="s">
        <v>701</v>
      </c>
      <c r="B332" s="67" t="s">
        <v>702</v>
      </c>
    </row>
    <row r="333">
      <c r="A333" s="67" t="s">
        <v>703</v>
      </c>
      <c r="B333" s="67" t="s">
        <v>670</v>
      </c>
    </row>
    <row r="334">
      <c r="A334" s="67" t="s">
        <v>704</v>
      </c>
      <c r="B334" s="67" t="s">
        <v>670</v>
      </c>
    </row>
    <row r="335">
      <c r="A335" s="67" t="s">
        <v>705</v>
      </c>
      <c r="B335" s="67" t="s">
        <v>670</v>
      </c>
    </row>
    <row r="336">
      <c r="A336" s="67" t="s">
        <v>706</v>
      </c>
      <c r="B336" s="67" t="s">
        <v>670</v>
      </c>
    </row>
    <row r="337">
      <c r="A337" s="67" t="s">
        <v>707</v>
      </c>
      <c r="B337" s="67" t="s">
        <v>670</v>
      </c>
    </row>
    <row r="338">
      <c r="A338" s="67" t="s">
        <v>708</v>
      </c>
      <c r="B338" s="67" t="s">
        <v>670</v>
      </c>
    </row>
    <row r="339">
      <c r="A339" s="67" t="s">
        <v>709</v>
      </c>
      <c r="B339" s="67" t="s">
        <v>670</v>
      </c>
    </row>
    <row r="340">
      <c r="A340" s="67" t="s">
        <v>710</v>
      </c>
      <c r="B340" s="67" t="s">
        <v>670</v>
      </c>
    </row>
    <row r="341">
      <c r="A341" s="67" t="s">
        <v>711</v>
      </c>
      <c r="B341" s="67" t="s">
        <v>670</v>
      </c>
    </row>
    <row r="342">
      <c r="A342" s="67" t="s">
        <v>712</v>
      </c>
      <c r="B342" s="67" t="s">
        <v>670</v>
      </c>
    </row>
    <row r="343">
      <c r="A343" s="67" t="s">
        <v>713</v>
      </c>
      <c r="B343" s="67" t="s">
        <v>670</v>
      </c>
    </row>
    <row r="344">
      <c r="A344" s="67" t="s">
        <v>714</v>
      </c>
      <c r="B344" s="67" t="s">
        <v>670</v>
      </c>
    </row>
    <row r="345">
      <c r="A345" s="67" t="s">
        <v>715</v>
      </c>
      <c r="B345" s="67" t="s">
        <v>670</v>
      </c>
    </row>
    <row r="346">
      <c r="A346" s="67" t="s">
        <v>716</v>
      </c>
      <c r="B346" s="67" t="s">
        <v>670</v>
      </c>
    </row>
    <row r="347">
      <c r="A347" s="67" t="s">
        <v>717</v>
      </c>
      <c r="B347" s="67" t="s">
        <v>670</v>
      </c>
    </row>
    <row r="348">
      <c r="A348" s="67" t="s">
        <v>718</v>
      </c>
      <c r="B348" s="67" t="s">
        <v>670</v>
      </c>
    </row>
    <row r="349">
      <c r="A349" s="67" t="s">
        <v>719</v>
      </c>
      <c r="B349" s="67" t="s">
        <v>670</v>
      </c>
    </row>
    <row r="350">
      <c r="A350" s="67" t="s">
        <v>720</v>
      </c>
      <c r="B350" s="67" t="s">
        <v>670</v>
      </c>
    </row>
    <row r="351">
      <c r="A351" s="67" t="s">
        <v>721</v>
      </c>
      <c r="B351" s="67" t="s">
        <v>670</v>
      </c>
    </row>
    <row r="352">
      <c r="A352" s="67" t="s">
        <v>722</v>
      </c>
      <c r="B352" s="67" t="s">
        <v>670</v>
      </c>
    </row>
    <row r="353">
      <c r="A353" s="67" t="s">
        <v>723</v>
      </c>
      <c r="B353" s="67" t="s">
        <v>670</v>
      </c>
    </row>
    <row r="354">
      <c r="A354" s="67" t="s">
        <v>724</v>
      </c>
      <c r="B354" s="67" t="s">
        <v>670</v>
      </c>
    </row>
    <row r="355">
      <c r="A355" s="67" t="s">
        <v>725</v>
      </c>
      <c r="B355" s="67" t="s">
        <v>670</v>
      </c>
    </row>
    <row r="356">
      <c r="A356" s="67" t="s">
        <v>726</v>
      </c>
      <c r="B356" s="67" t="s">
        <v>670</v>
      </c>
    </row>
    <row r="357">
      <c r="A357" s="67" t="s">
        <v>727</v>
      </c>
      <c r="B357" s="67" t="s">
        <v>670</v>
      </c>
    </row>
    <row r="358">
      <c r="A358" s="67" t="s">
        <v>728</v>
      </c>
      <c r="B358" s="67" t="s">
        <v>670</v>
      </c>
    </row>
    <row r="359">
      <c r="A359" s="67" t="s">
        <v>729</v>
      </c>
      <c r="B359" s="67" t="s">
        <v>670</v>
      </c>
    </row>
    <row r="360">
      <c r="A360" s="67" t="s">
        <v>730</v>
      </c>
      <c r="B360" s="67" t="s">
        <v>670</v>
      </c>
    </row>
    <row r="361">
      <c r="A361" s="67" t="s">
        <v>731</v>
      </c>
      <c r="B361" s="67" t="s">
        <v>670</v>
      </c>
    </row>
    <row r="362">
      <c r="A362" s="67" t="s">
        <v>732</v>
      </c>
      <c r="B362" s="67" t="s">
        <v>670</v>
      </c>
    </row>
    <row r="363">
      <c r="A363" s="67" t="s">
        <v>733</v>
      </c>
      <c r="B363" s="67" t="s">
        <v>670</v>
      </c>
    </row>
    <row r="364">
      <c r="A364" s="67" t="s">
        <v>734</v>
      </c>
      <c r="B364" s="67" t="s">
        <v>670</v>
      </c>
    </row>
    <row r="365">
      <c r="A365" s="67" t="s">
        <v>735</v>
      </c>
      <c r="B365" s="67" t="s">
        <v>670</v>
      </c>
    </row>
    <row r="366">
      <c r="A366" s="67" t="s">
        <v>736</v>
      </c>
      <c r="B366" s="67" t="s">
        <v>670</v>
      </c>
    </row>
    <row r="367">
      <c r="A367" s="67" t="s">
        <v>737</v>
      </c>
      <c r="B367" s="67" t="s">
        <v>670</v>
      </c>
    </row>
    <row r="368">
      <c r="A368" s="67" t="s">
        <v>738</v>
      </c>
      <c r="B368" s="67" t="s">
        <v>670</v>
      </c>
    </row>
    <row r="369">
      <c r="A369" s="67" t="s">
        <v>739</v>
      </c>
      <c r="B369" s="67" t="s">
        <v>670</v>
      </c>
    </row>
    <row r="370">
      <c r="A370" s="67" t="s">
        <v>740</v>
      </c>
      <c r="B370" s="67" t="s">
        <v>670</v>
      </c>
    </row>
    <row r="371">
      <c r="A371" s="67" t="s">
        <v>741</v>
      </c>
      <c r="B371" s="67" t="s">
        <v>742</v>
      </c>
    </row>
    <row r="372">
      <c r="A372" s="67" t="s">
        <v>743</v>
      </c>
      <c r="B372" s="67" t="s">
        <v>744</v>
      </c>
    </row>
    <row r="373">
      <c r="A373" s="67" t="s">
        <v>745</v>
      </c>
      <c r="B373" s="67" t="s">
        <v>746</v>
      </c>
    </row>
    <row r="374">
      <c r="A374" s="67" t="s">
        <v>747</v>
      </c>
      <c r="B374" s="67" t="s">
        <v>748</v>
      </c>
    </row>
    <row r="375">
      <c r="A375" s="67" t="s">
        <v>749</v>
      </c>
      <c r="B375" s="67" t="s">
        <v>750</v>
      </c>
    </row>
    <row r="376">
      <c r="A376" s="67" t="s">
        <v>751</v>
      </c>
      <c r="B376" s="67" t="s">
        <v>752</v>
      </c>
    </row>
    <row r="377">
      <c r="A377" s="67" t="s">
        <v>753</v>
      </c>
      <c r="B377" s="67" t="s">
        <v>754</v>
      </c>
    </row>
    <row r="378">
      <c r="A378" s="67" t="s">
        <v>755</v>
      </c>
      <c r="B378" s="67" t="s">
        <v>756</v>
      </c>
    </row>
    <row r="379">
      <c r="A379" s="67" t="s">
        <v>757</v>
      </c>
      <c r="B379" s="67" t="s">
        <v>758</v>
      </c>
    </row>
    <row r="380">
      <c r="A380" s="67" t="s">
        <v>759</v>
      </c>
      <c r="B380" s="67" t="s">
        <v>760</v>
      </c>
    </row>
    <row r="381">
      <c r="A381" s="67" t="s">
        <v>761</v>
      </c>
      <c r="B381" s="67" t="s">
        <v>762</v>
      </c>
    </row>
    <row r="382">
      <c r="A382" s="67" t="s">
        <v>763</v>
      </c>
      <c r="B382" s="67" t="s">
        <v>764</v>
      </c>
    </row>
    <row r="383">
      <c r="A383" s="67" t="s">
        <v>765</v>
      </c>
      <c r="B383" s="67" t="s">
        <v>766</v>
      </c>
    </row>
    <row r="384">
      <c r="A384" s="67" t="s">
        <v>767</v>
      </c>
      <c r="B384" s="67" t="s">
        <v>768</v>
      </c>
    </row>
    <row r="385">
      <c r="A385" s="67" t="s">
        <v>769</v>
      </c>
      <c r="B385" s="67" t="s">
        <v>770</v>
      </c>
    </row>
    <row r="386">
      <c r="A386" s="67" t="s">
        <v>771</v>
      </c>
      <c r="B386" s="67" t="s">
        <v>772</v>
      </c>
    </row>
    <row r="387">
      <c r="A387" s="67" t="s">
        <v>773</v>
      </c>
      <c r="B387" s="67" t="s">
        <v>774</v>
      </c>
    </row>
    <row r="388">
      <c r="A388" s="67" t="s">
        <v>775</v>
      </c>
      <c r="B388" s="67" t="s">
        <v>776</v>
      </c>
    </row>
    <row r="389">
      <c r="A389" s="67" t="s">
        <v>777</v>
      </c>
      <c r="B389" s="67" t="s">
        <v>778</v>
      </c>
    </row>
    <row r="390">
      <c r="A390" s="67" t="s">
        <v>779</v>
      </c>
      <c r="B390" s="67" t="s">
        <v>780</v>
      </c>
    </row>
    <row r="391">
      <c r="A391" s="67" t="s">
        <v>781</v>
      </c>
      <c r="B391" s="67" t="s">
        <v>782</v>
      </c>
    </row>
    <row r="392">
      <c r="A392" s="67" t="s">
        <v>783</v>
      </c>
      <c r="B392" s="67" t="s">
        <v>782</v>
      </c>
    </row>
    <row r="393">
      <c r="A393" s="67" t="s">
        <v>784</v>
      </c>
      <c r="B393" s="67" t="s">
        <v>785</v>
      </c>
    </row>
    <row r="394">
      <c r="A394" s="67" t="s">
        <v>786</v>
      </c>
      <c r="B394" s="67" t="s">
        <v>787</v>
      </c>
    </row>
    <row r="395">
      <c r="A395" s="67" t="s">
        <v>788</v>
      </c>
      <c r="B395" s="67" t="s">
        <v>789</v>
      </c>
    </row>
    <row r="396">
      <c r="A396" s="67" t="s">
        <v>790</v>
      </c>
      <c r="B396" s="67" t="s">
        <v>791</v>
      </c>
    </row>
    <row r="397">
      <c r="A397" s="67" t="s">
        <v>792</v>
      </c>
      <c r="B397" s="67" t="s">
        <v>793</v>
      </c>
    </row>
    <row r="398">
      <c r="A398" s="67" t="s">
        <v>794</v>
      </c>
      <c r="B398" s="67" t="s">
        <v>795</v>
      </c>
    </row>
    <row r="399">
      <c r="A399" s="67" t="s">
        <v>796</v>
      </c>
      <c r="B399" s="67" t="s">
        <v>797</v>
      </c>
    </row>
    <row r="400">
      <c r="A400" s="67" t="s">
        <v>798</v>
      </c>
      <c r="B400" s="67" t="s">
        <v>799</v>
      </c>
    </row>
    <row r="401">
      <c r="A401" s="67" t="s">
        <v>800</v>
      </c>
      <c r="B401" s="67" t="s">
        <v>664</v>
      </c>
    </row>
    <row r="402">
      <c r="A402" s="67" t="s">
        <v>801</v>
      </c>
      <c r="B402" s="67" t="s">
        <v>802</v>
      </c>
    </row>
    <row r="403">
      <c r="A403" s="67" t="s">
        <v>803</v>
      </c>
      <c r="B403" s="67" t="s">
        <v>804</v>
      </c>
    </row>
    <row r="404">
      <c r="A404" s="67" t="s">
        <v>805</v>
      </c>
      <c r="B404" s="67" t="s">
        <v>806</v>
      </c>
    </row>
    <row r="405">
      <c r="A405" s="67" t="s">
        <v>807</v>
      </c>
      <c r="B405" s="67" t="s">
        <v>808</v>
      </c>
    </row>
    <row r="406">
      <c r="A406" s="67" t="s">
        <v>809</v>
      </c>
      <c r="B406" s="67" t="s">
        <v>810</v>
      </c>
    </row>
    <row r="407">
      <c r="A407" s="67" t="s">
        <v>811</v>
      </c>
      <c r="B407" s="67" t="s">
        <v>812</v>
      </c>
    </row>
    <row r="408">
      <c r="A408" s="67" t="s">
        <v>813</v>
      </c>
      <c r="B408" s="67" t="s">
        <v>814</v>
      </c>
    </row>
    <row r="409">
      <c r="A409" s="67" t="s">
        <v>815</v>
      </c>
      <c r="B409" s="67" t="s">
        <v>816</v>
      </c>
    </row>
    <row r="410">
      <c r="A410" s="67" t="s">
        <v>817</v>
      </c>
      <c r="B410" s="67" t="s">
        <v>818</v>
      </c>
    </row>
    <row r="411">
      <c r="A411" s="67" t="s">
        <v>819</v>
      </c>
      <c r="B411" s="67" t="s">
        <v>820</v>
      </c>
    </row>
    <row r="412">
      <c r="A412" s="67" t="s">
        <v>821</v>
      </c>
      <c r="B412" s="67" t="s">
        <v>822</v>
      </c>
    </row>
    <row r="413">
      <c r="A413" s="67" t="s">
        <v>823</v>
      </c>
      <c r="B413" s="67" t="s">
        <v>211</v>
      </c>
    </row>
    <row r="414">
      <c r="A414" s="67" t="s">
        <v>824</v>
      </c>
      <c r="B414" s="67" t="s">
        <v>825</v>
      </c>
    </row>
    <row r="415">
      <c r="A415" s="67" t="s">
        <v>826</v>
      </c>
      <c r="B415" s="67" t="s">
        <v>827</v>
      </c>
    </row>
    <row r="416">
      <c r="A416" s="67" t="s">
        <v>828</v>
      </c>
      <c r="B416" s="67" t="s">
        <v>829</v>
      </c>
    </row>
    <row r="417">
      <c r="A417" s="67" t="s">
        <v>830</v>
      </c>
      <c r="B417" s="67" t="s">
        <v>831</v>
      </c>
    </row>
    <row r="418">
      <c r="A418" s="67" t="s">
        <v>832</v>
      </c>
      <c r="B418" s="67" t="s">
        <v>833</v>
      </c>
    </row>
    <row r="419">
      <c r="A419" s="67" t="s">
        <v>834</v>
      </c>
      <c r="B419" s="67" t="s">
        <v>835</v>
      </c>
    </row>
    <row r="420">
      <c r="A420" s="67" t="s">
        <v>836</v>
      </c>
      <c r="B420" s="67" t="s">
        <v>837</v>
      </c>
    </row>
    <row r="421">
      <c r="A421" s="67" t="s">
        <v>838</v>
      </c>
      <c r="B421" s="67" t="s">
        <v>839</v>
      </c>
    </row>
    <row r="422">
      <c r="A422" s="67" t="s">
        <v>840</v>
      </c>
      <c r="B422" s="67" t="s">
        <v>841</v>
      </c>
    </row>
    <row r="423">
      <c r="A423" s="67" t="s">
        <v>842</v>
      </c>
      <c r="B423" s="67" t="s">
        <v>843</v>
      </c>
    </row>
    <row r="424">
      <c r="A424" s="67" t="s">
        <v>844</v>
      </c>
      <c r="B424" s="67" t="s">
        <v>845</v>
      </c>
    </row>
    <row r="425">
      <c r="A425" s="67" t="s">
        <v>846</v>
      </c>
      <c r="B425" s="67" t="s">
        <v>847</v>
      </c>
    </row>
    <row r="426">
      <c r="A426" s="67" t="s">
        <v>848</v>
      </c>
      <c r="B426" s="67" t="s">
        <v>849</v>
      </c>
    </row>
    <row r="427">
      <c r="A427" s="67" t="s">
        <v>850</v>
      </c>
      <c r="B427" s="67" t="s">
        <v>851</v>
      </c>
    </row>
    <row r="428">
      <c r="A428" s="67" t="s">
        <v>852</v>
      </c>
      <c r="B428" s="67" t="s">
        <v>853</v>
      </c>
    </row>
    <row r="429">
      <c r="A429" s="67" t="s">
        <v>854</v>
      </c>
      <c r="B429" s="67" t="s">
        <v>855</v>
      </c>
    </row>
    <row r="430">
      <c r="A430" s="67" t="s">
        <v>856</v>
      </c>
      <c r="B430" s="67" t="s">
        <v>857</v>
      </c>
    </row>
    <row r="431">
      <c r="A431" s="67" t="s">
        <v>858</v>
      </c>
      <c r="B431" s="67" t="s">
        <v>859</v>
      </c>
    </row>
    <row r="432">
      <c r="A432" s="67" t="s">
        <v>860</v>
      </c>
      <c r="B432" s="67" t="s">
        <v>861</v>
      </c>
    </row>
    <row r="433">
      <c r="A433" s="67" t="s">
        <v>862</v>
      </c>
      <c r="B433" s="67" t="s">
        <v>863</v>
      </c>
    </row>
    <row r="434">
      <c r="A434" s="67" t="s">
        <v>864</v>
      </c>
      <c r="B434" s="67" t="s">
        <v>865</v>
      </c>
    </row>
    <row r="435">
      <c r="A435" s="67" t="s">
        <v>866</v>
      </c>
      <c r="B435" s="67" t="s">
        <v>867</v>
      </c>
    </row>
    <row r="436">
      <c r="A436" s="67" t="s">
        <v>868</v>
      </c>
      <c r="B436" s="67" t="s">
        <v>869</v>
      </c>
    </row>
    <row r="437">
      <c r="A437" s="67" t="s">
        <v>870</v>
      </c>
      <c r="B437" s="67" t="s">
        <v>871</v>
      </c>
    </row>
    <row r="438">
      <c r="A438" s="67" t="s">
        <v>872</v>
      </c>
      <c r="B438" s="67" t="s">
        <v>873</v>
      </c>
    </row>
    <row r="439">
      <c r="A439" s="67" t="s">
        <v>874</v>
      </c>
      <c r="B439" s="67" t="s">
        <v>875</v>
      </c>
    </row>
    <row r="440">
      <c r="A440" s="67" t="s">
        <v>876</v>
      </c>
      <c r="B440" s="67" t="s">
        <v>877</v>
      </c>
    </row>
    <row r="441">
      <c r="A441" s="67" t="s">
        <v>878</v>
      </c>
      <c r="B441" s="67" t="s">
        <v>879</v>
      </c>
    </row>
    <row r="442">
      <c r="A442" s="67" t="s">
        <v>880</v>
      </c>
      <c r="B442" s="67" t="s">
        <v>881</v>
      </c>
    </row>
    <row r="443">
      <c r="A443" s="67" t="s">
        <v>882</v>
      </c>
      <c r="B443" s="67" t="s">
        <v>883</v>
      </c>
    </row>
    <row r="444">
      <c r="A444" s="67" t="s">
        <v>884</v>
      </c>
      <c r="B444" s="67" t="s">
        <v>885</v>
      </c>
    </row>
    <row r="445">
      <c r="A445" s="67" t="s">
        <v>886</v>
      </c>
      <c r="B445" s="67" t="s">
        <v>887</v>
      </c>
    </row>
    <row r="446">
      <c r="A446" s="67" t="s">
        <v>888</v>
      </c>
      <c r="B446" s="67" t="s">
        <v>889</v>
      </c>
    </row>
    <row r="447">
      <c r="A447" s="67" t="s">
        <v>890</v>
      </c>
      <c r="B447" s="67" t="s">
        <v>891</v>
      </c>
    </row>
    <row r="448">
      <c r="A448" s="67" t="s">
        <v>892</v>
      </c>
      <c r="B448" s="67" t="s">
        <v>893</v>
      </c>
    </row>
    <row r="449">
      <c r="A449" s="67" t="s">
        <v>894</v>
      </c>
      <c r="B449" s="67" t="s">
        <v>895</v>
      </c>
    </row>
    <row r="450">
      <c r="A450" s="67" t="s">
        <v>896</v>
      </c>
      <c r="B450" s="67" t="s">
        <v>897</v>
      </c>
    </row>
    <row r="451">
      <c r="A451" s="67" t="s">
        <v>898</v>
      </c>
      <c r="B451" s="67" t="s">
        <v>899</v>
      </c>
    </row>
    <row r="452">
      <c r="A452" s="67" t="s">
        <v>900</v>
      </c>
      <c r="B452" s="67" t="s">
        <v>901</v>
      </c>
    </row>
    <row r="453">
      <c r="A453" s="67" t="s">
        <v>902</v>
      </c>
      <c r="B453" s="67" t="s">
        <v>903</v>
      </c>
    </row>
    <row r="454">
      <c r="A454" s="67" t="s">
        <v>904</v>
      </c>
      <c r="B454" s="67" t="s">
        <v>905</v>
      </c>
    </row>
    <row r="455">
      <c r="A455" s="67" t="s">
        <v>906</v>
      </c>
      <c r="B455" s="67" t="s">
        <v>907</v>
      </c>
    </row>
    <row r="456">
      <c r="A456" s="67" t="s">
        <v>908</v>
      </c>
      <c r="B456" s="67" t="s">
        <v>909</v>
      </c>
    </row>
    <row r="457">
      <c r="A457" s="67" t="s">
        <v>910</v>
      </c>
      <c r="B457" s="67" t="s">
        <v>911</v>
      </c>
    </row>
    <row r="458">
      <c r="A458" s="67" t="s">
        <v>912</v>
      </c>
      <c r="B458" s="67" t="s">
        <v>913</v>
      </c>
    </row>
    <row r="459">
      <c r="A459" s="67" t="s">
        <v>914</v>
      </c>
      <c r="B459" s="67" t="s">
        <v>915</v>
      </c>
    </row>
    <row r="460">
      <c r="A460" s="67" t="s">
        <v>916</v>
      </c>
      <c r="B460" s="67" t="s">
        <v>917</v>
      </c>
    </row>
    <row r="461">
      <c r="A461" s="67" t="s">
        <v>918</v>
      </c>
      <c r="B461" s="67" t="s">
        <v>919</v>
      </c>
    </row>
    <row r="462">
      <c r="A462" s="67" t="s">
        <v>920</v>
      </c>
      <c r="B462" s="67" t="s">
        <v>921</v>
      </c>
    </row>
    <row r="463">
      <c r="A463" s="67" t="s">
        <v>922</v>
      </c>
      <c r="B463" s="67" t="s">
        <v>923</v>
      </c>
    </row>
    <row r="464">
      <c r="A464" s="67" t="s">
        <v>924</v>
      </c>
      <c r="B464" s="67" t="s">
        <v>925</v>
      </c>
    </row>
    <row r="465">
      <c r="A465" s="67" t="s">
        <v>926</v>
      </c>
      <c r="B465" s="67" t="s">
        <v>927</v>
      </c>
    </row>
    <row r="466">
      <c r="A466" s="67" t="s">
        <v>928</v>
      </c>
      <c r="B466" s="67" t="s">
        <v>929</v>
      </c>
    </row>
    <row r="467">
      <c r="A467" s="67" t="s">
        <v>930</v>
      </c>
      <c r="B467" s="67" t="s">
        <v>931</v>
      </c>
    </row>
    <row r="468">
      <c r="A468" s="67" t="s">
        <v>932</v>
      </c>
      <c r="B468" s="67" t="s">
        <v>933</v>
      </c>
    </row>
    <row r="469">
      <c r="A469" s="67" t="s">
        <v>934</v>
      </c>
      <c r="B469" s="67" t="s">
        <v>935</v>
      </c>
    </row>
    <row r="470">
      <c r="A470" s="67" t="s">
        <v>936</v>
      </c>
      <c r="B470" s="67" t="s">
        <v>937</v>
      </c>
    </row>
    <row r="471">
      <c r="A471" s="67" t="s">
        <v>938</v>
      </c>
      <c r="B471" s="67" t="s">
        <v>939</v>
      </c>
    </row>
    <row r="472">
      <c r="A472" s="67" t="s">
        <v>940</v>
      </c>
      <c r="B472" s="67" t="s">
        <v>941</v>
      </c>
    </row>
    <row r="473">
      <c r="A473" s="67" t="s">
        <v>942</v>
      </c>
      <c r="B473" s="67" t="s">
        <v>943</v>
      </c>
    </row>
    <row r="474">
      <c r="A474" s="67" t="s">
        <v>944</v>
      </c>
      <c r="B474" s="67" t="s">
        <v>945</v>
      </c>
    </row>
    <row r="475">
      <c r="A475" s="67" t="s">
        <v>946</v>
      </c>
      <c r="B475" s="67" t="s">
        <v>947</v>
      </c>
    </row>
    <row r="476">
      <c r="A476" s="67" t="s">
        <v>948</v>
      </c>
      <c r="B476" s="67" t="s">
        <v>949</v>
      </c>
    </row>
    <row r="477">
      <c r="A477" s="67" t="s">
        <v>950</v>
      </c>
      <c r="B477" s="67" t="s">
        <v>951</v>
      </c>
    </row>
    <row r="478">
      <c r="A478" s="67" t="s">
        <v>952</v>
      </c>
      <c r="B478" s="67" t="s">
        <v>953</v>
      </c>
    </row>
    <row r="479">
      <c r="A479" s="67" t="s">
        <v>954</v>
      </c>
      <c r="B479" s="67" t="s">
        <v>955</v>
      </c>
    </row>
    <row r="480">
      <c r="A480" s="67" t="s">
        <v>956</v>
      </c>
      <c r="B480" s="67" t="s">
        <v>957</v>
      </c>
    </row>
    <row r="481">
      <c r="A481" s="67" t="s">
        <v>958</v>
      </c>
      <c r="B481" s="67" t="s">
        <v>959</v>
      </c>
    </row>
    <row r="482">
      <c r="A482" s="67" t="s">
        <v>960</v>
      </c>
      <c r="B482" s="67" t="s">
        <v>961</v>
      </c>
    </row>
    <row r="483">
      <c r="A483" s="67" t="s">
        <v>962</v>
      </c>
      <c r="B483" s="67" t="s">
        <v>963</v>
      </c>
    </row>
    <row r="484">
      <c r="A484" s="67" t="s">
        <v>964</v>
      </c>
      <c r="B484" s="67" t="s">
        <v>965</v>
      </c>
    </row>
    <row r="485">
      <c r="A485" s="67" t="s">
        <v>966</v>
      </c>
      <c r="B485" s="67" t="s">
        <v>967</v>
      </c>
    </row>
    <row r="486">
      <c r="A486" s="67" t="s">
        <v>968</v>
      </c>
      <c r="B486" s="67" t="s">
        <v>969</v>
      </c>
    </row>
    <row r="487">
      <c r="A487" s="67" t="s">
        <v>970</v>
      </c>
      <c r="B487" s="67" t="s">
        <v>971</v>
      </c>
    </row>
    <row r="488">
      <c r="A488" s="67" t="s">
        <v>972</v>
      </c>
      <c r="B488" s="67" t="s">
        <v>973</v>
      </c>
    </row>
    <row r="489">
      <c r="A489" s="67" t="s">
        <v>974</v>
      </c>
      <c r="B489" s="67" t="s">
        <v>975</v>
      </c>
    </row>
    <row r="490">
      <c r="A490" s="67" t="s">
        <v>976</v>
      </c>
      <c r="B490" s="67" t="s">
        <v>977</v>
      </c>
    </row>
    <row r="491">
      <c r="A491" s="67" t="s">
        <v>978</v>
      </c>
      <c r="B491" s="67" t="s">
        <v>979</v>
      </c>
    </row>
    <row r="492">
      <c r="A492" s="67" t="s">
        <v>980</v>
      </c>
      <c r="B492" s="67" t="s">
        <v>981</v>
      </c>
    </row>
    <row r="493">
      <c r="A493" s="67" t="s">
        <v>982</v>
      </c>
      <c r="B493" s="67" t="s">
        <v>983</v>
      </c>
    </row>
    <row r="494">
      <c r="A494" s="67" t="s">
        <v>984</v>
      </c>
      <c r="B494" s="67" t="s">
        <v>985</v>
      </c>
    </row>
    <row r="495">
      <c r="A495" s="67" t="s">
        <v>986</v>
      </c>
      <c r="B495" s="67" t="s">
        <v>987</v>
      </c>
    </row>
    <row r="496">
      <c r="A496" s="67" t="s">
        <v>988</v>
      </c>
      <c r="B496" s="67" t="s">
        <v>989</v>
      </c>
    </row>
    <row r="497">
      <c r="A497" s="67" t="s">
        <v>990</v>
      </c>
      <c r="B497" s="67" t="s">
        <v>991</v>
      </c>
    </row>
    <row r="498">
      <c r="A498" s="67" t="s">
        <v>992</v>
      </c>
      <c r="B498" s="67" t="s">
        <v>993</v>
      </c>
    </row>
    <row r="499">
      <c r="A499" s="67" t="s">
        <v>994</v>
      </c>
      <c r="B499" s="67" t="s">
        <v>995</v>
      </c>
    </row>
    <row r="500">
      <c r="A500" s="67" t="s">
        <v>996</v>
      </c>
      <c r="B500" s="67" t="s">
        <v>997</v>
      </c>
    </row>
    <row r="501">
      <c r="A501" s="67" t="s">
        <v>52</v>
      </c>
      <c r="B501" s="67" t="s">
        <v>998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38"/>
    <col customWidth="1" min="9" max="10" width="15.5"/>
    <col customWidth="1" min="11" max="11" width="23.5"/>
    <col customWidth="1" min="13" max="13" width="18.75"/>
    <col customWidth="1" min="14" max="14" width="18.0"/>
  </cols>
  <sheetData>
    <row r="3">
      <c r="B3" s="68" t="s">
        <v>999</v>
      </c>
      <c r="C3" s="69"/>
      <c r="E3" s="68" t="s">
        <v>1000</v>
      </c>
      <c r="F3" s="70"/>
      <c r="G3" s="69"/>
    </row>
    <row r="4">
      <c r="B4" s="71" t="s">
        <v>2</v>
      </c>
      <c r="C4" s="72" t="s">
        <v>3</v>
      </c>
      <c r="E4" s="71" t="s">
        <v>1001</v>
      </c>
      <c r="F4" s="3" t="s">
        <v>1002</v>
      </c>
      <c r="G4" s="72" t="s">
        <v>1003</v>
      </c>
      <c r="I4" s="73" t="s">
        <v>1004</v>
      </c>
    </row>
    <row r="5">
      <c r="B5" s="74">
        <f>SUM('La grande azzuffata 2022'!F3:F61)</f>
        <v>28</v>
      </c>
      <c r="C5" s="75">
        <f>SUM('La grande azzuffata 2022'!H3:H61)</f>
        <v>26</v>
      </c>
      <c r="E5" s="74">
        <f>COUNTIF('La grande azzuffata 2022'!F3:F61,"=1")</f>
        <v>21</v>
      </c>
      <c r="F5" s="76">
        <f>COUNTIF('La grande azzuffata 2022'!F3:F61,"=0.5")</f>
        <v>14</v>
      </c>
      <c r="G5" s="75">
        <f>COUNTIF('La grande azzuffata 2022'!F3:F61,"=0")</f>
        <v>19</v>
      </c>
      <c r="I5" s="77">
        <f>COUNTBLANK('La grande azzuffata 2022'!N3:N11,'La grande azzuffata 2022'!N13:N21,'La grande azzuffata 2022'!N23:N31,'La grande azzuffata 2022'!N33:N41,'La grande azzuffata 2022'!N43:N51,'La grande azzuffata 2022'!N53:N61)</f>
        <v>5</v>
      </c>
    </row>
    <row r="11">
      <c r="B11" s="49"/>
      <c r="C11" s="55" t="s">
        <v>124</v>
      </c>
      <c r="D11" s="55" t="s">
        <v>125</v>
      </c>
      <c r="E11" s="55" t="s">
        <v>126</v>
      </c>
      <c r="F11" s="55" t="s">
        <v>127</v>
      </c>
      <c r="G11" s="55" t="s">
        <v>128</v>
      </c>
      <c r="H11" s="55" t="s">
        <v>129</v>
      </c>
      <c r="J11" s="56" t="s">
        <v>1005</v>
      </c>
      <c r="K11" s="56" t="s">
        <v>1006</v>
      </c>
    </row>
    <row r="12">
      <c r="B12" s="59" t="s">
        <v>12</v>
      </c>
      <c r="C12" s="60">
        <f t="array" ref="C12">IFNA(IFNA(VLOOKUP(B12,{'La grande azzuffata 2022'!$D$3:$D$11, 'La grande azzuffata 2022'!$L$3:$L$11},2,FALSE), VLOOKUP(B12,{'La grande azzuffata 2022'!$E$3:$E$11, 'La grande azzuffata 2022'!$M$3:$M$11},2,FALSE)),"")</f>
        <v>1</v>
      </c>
      <c r="D12" s="78">
        <f t="array" ref="D12">IFNA(IFNA(VLOOKUP(B12,{'La grande azzuffata 2022'!$D$13:$D$21, 'La grande azzuffata 2022'!$L$13:$L$21},2,FALSE), VLOOKUP(B12,{'La grande azzuffata 2022'!$E$13:$E$21, 'La grande azzuffata 2022'!$M$13:$M$21},2,FALSE)),"")</f>
        <v>1</v>
      </c>
      <c r="E12" s="78">
        <f t="array" ref="E12">IFNA(IFNA(VLOOKUP(B12,{'La grande azzuffata 2022'!$D$23:$D$31, 'La grande azzuffata 2022'!$L$23:$L$31},2,FALSE), VLOOKUP(B12,{'La grande azzuffata 2022'!$E$23:$E$31, 'La grande azzuffata 2022'!$M$23:$M$31},2,FALSE)),"")</f>
        <v>0</v>
      </c>
      <c r="F12" s="78">
        <f t="array" ref="F12">IFNA(IFNA(VLOOKUP(B12,{'La grande azzuffata 2022'!$D$33:$D$41, 'La grande azzuffata 2022'!$L$33:$L$41},2,FALSE), VLOOKUP(B12,{'La grande azzuffata 2022'!$E$33:$E$41, 'La grande azzuffata 2022'!$M$33:$M$41},2,FALSE)),"")</f>
        <v>0</v>
      </c>
      <c r="G12" s="78">
        <f t="array" ref="G12">IFNA(IFNA(VLOOKUP(B12,{'La grande azzuffata 2022'!$D$43:$D$51, 'La grande azzuffata 2022'!$L$43:$L$51},2,FALSE), VLOOKUP(B12,{'La grande azzuffata 2022'!$E$43:$E$51, 'La grande azzuffata 2022'!$M$43:$M$51},2,FALSE)),"")</f>
        <v>1</v>
      </c>
      <c r="H12" s="78">
        <f t="array" ref="H12">IFNA(IFNA(VLOOKUP(B12,{'La grande azzuffata 2022'!$D$53:$D$61, 'La grande azzuffata 2022'!$L$53:$L$61},2,FALSE), VLOOKUP(B12,{'La grande azzuffata 2022'!$E$53:$E$61, 'La grande azzuffata 2022'!$M$53:$M$61},2,FALSE)),"")</f>
        <v>4</v>
      </c>
      <c r="J12" s="63">
        <f t="shared" ref="J12:J29" si="1">IFERROR(AVERAGE(IFNA(C12:H12, "")),0)</f>
        <v>1.166666667</v>
      </c>
      <c r="K12" s="63">
        <f t="shared" ref="K12:K29" si="2">IFERROR(SUM(IFNA(C12:H12, "")),0)</f>
        <v>7</v>
      </c>
      <c r="M12" s="65" t="str">
        <f t="array" ref="M12:N29">SORT({B12:B29,K12:K29}, 2, TRUE)</f>
        <v>Daniele Calucci</v>
      </c>
      <c r="N12" s="54">
        <v>5.0</v>
      </c>
    </row>
    <row r="13">
      <c r="B13" s="59" t="s">
        <v>17</v>
      </c>
      <c r="C13" s="60">
        <f t="array" ref="C13">IFNA(IFNA(VLOOKUP(B13,{'La grande azzuffata 2022'!$D$3:$D$11, 'La grande azzuffata 2022'!$L$3:$L$11},2,FALSE), VLOOKUP(B13,{'La grande azzuffata 2022'!$E$3:$E$11, 'La grande azzuffata 2022'!$M$3:$M$11},2,FALSE)),"")</f>
        <v>1</v>
      </c>
      <c r="D13" s="78">
        <f t="array" ref="D13">IFNA(IFNA(VLOOKUP(B13,{'La grande azzuffata 2022'!$D$13:$D$21, 'La grande azzuffata 2022'!$L$13:$L$21},2,FALSE), VLOOKUP(B13,{'La grande azzuffata 2022'!$E$13:$E$21, 'La grande azzuffata 2022'!$M$13:$M$21},2,FALSE)),"")</f>
        <v>1</v>
      </c>
      <c r="E13" s="78">
        <f t="array" ref="E13">IFNA(IFNA(VLOOKUP(B13,{'La grande azzuffata 2022'!$D$23:$D$31, 'La grande azzuffata 2022'!$L$23:$L$31},2,FALSE), VLOOKUP(B13,{'La grande azzuffata 2022'!$E$23:$E$31, 'La grande azzuffata 2022'!$M$23:$M$31},2,FALSE)),"")</f>
        <v>1</v>
      </c>
      <c r="F13" s="78">
        <f t="array" ref="F13">IFNA(IFNA(VLOOKUP(B13,{'La grande azzuffata 2022'!$D$33:$D$41, 'La grande azzuffata 2022'!$L$33:$L$41},2,FALSE), VLOOKUP(B13,{'La grande azzuffata 2022'!$E$33:$E$41, 'La grande azzuffata 2022'!$M$33:$M$41},2,FALSE)),"")</f>
        <v>1</v>
      </c>
      <c r="G13" s="78">
        <f t="array" ref="G13">IFNA(IFNA(VLOOKUP(B13,{'La grande azzuffata 2022'!$D$43:$D$51, 'La grande azzuffata 2022'!$L$43:$L$51},2,FALSE), VLOOKUP(B13,{'La grande azzuffata 2022'!$E$43:$E$51, 'La grande azzuffata 2022'!$M$43:$M$51},2,FALSE)),"")</f>
        <v>5</v>
      </c>
      <c r="H13" s="78">
        <f t="array" ref="H13">IFNA(IFNA(VLOOKUP(B13,{'La grande azzuffata 2022'!$D$53:$D$61, 'La grande azzuffata 2022'!$L$53:$L$61},2,FALSE), VLOOKUP(B13,{'La grande azzuffata 2022'!$E$53:$E$61, 'La grande azzuffata 2022'!$M$53:$M$61},2,FALSE)),"")</f>
        <v>2</v>
      </c>
      <c r="J13" s="63">
        <f t="shared" si="1"/>
        <v>1.833333333</v>
      </c>
      <c r="K13" s="63">
        <f t="shared" si="2"/>
        <v>11</v>
      </c>
      <c r="M13" s="65" t="s">
        <v>13</v>
      </c>
      <c r="N13" s="54">
        <v>5.0</v>
      </c>
    </row>
    <row r="14">
      <c r="B14" s="59" t="s">
        <v>21</v>
      </c>
      <c r="C14" s="60">
        <f t="array" ref="C14">IFNA(IFNA(VLOOKUP(B14,{'La grande azzuffata 2022'!$D$3:$D$11, 'La grande azzuffata 2022'!$L$3:$L$11},2,FALSE), VLOOKUP(B14,{'La grande azzuffata 2022'!$E$3:$E$11, 'La grande azzuffata 2022'!$M$3:$M$11},2,FALSE)),"")</f>
        <v>3</v>
      </c>
      <c r="D14" s="78">
        <f t="array" ref="D14">IFNA(IFNA(VLOOKUP(B14,{'La grande azzuffata 2022'!$D$13:$D$21, 'La grande azzuffata 2022'!$L$13:$L$21},2,FALSE), VLOOKUP(B14,{'La grande azzuffata 2022'!$E$13:$E$21, 'La grande azzuffata 2022'!$M$13:$M$21},2,FALSE)),"")</f>
        <v>1</v>
      </c>
      <c r="E14" s="78">
        <f t="array" ref="E14">IFNA(IFNA(VLOOKUP(B14,{'La grande azzuffata 2022'!$D$23:$D$31, 'La grande azzuffata 2022'!$L$23:$L$31},2,FALSE), VLOOKUP(B14,{'La grande azzuffata 2022'!$E$23:$E$31, 'La grande azzuffata 2022'!$M$23:$M$31},2,FALSE)),"")</f>
        <v>4</v>
      </c>
      <c r="F14" s="78">
        <f t="array" ref="F14">IFNA(IFNA(VLOOKUP(B14,{'La grande azzuffata 2022'!$D$33:$D$41, 'La grande azzuffata 2022'!$L$33:$L$41},2,FALSE), VLOOKUP(B14,{'La grande azzuffata 2022'!$E$33:$E$41, 'La grande azzuffata 2022'!$M$33:$M$41},2,FALSE)),"")</f>
        <v>0</v>
      </c>
      <c r="G14" s="78">
        <f t="array" ref="G14">IFNA(IFNA(VLOOKUP(B14,{'La grande azzuffata 2022'!$D$43:$D$51, 'La grande azzuffata 2022'!$L$43:$L$51},2,FALSE), VLOOKUP(B14,{'La grande azzuffata 2022'!$E$43:$E$51, 'La grande azzuffata 2022'!$M$43:$M$51},2,FALSE)),"")</f>
        <v>2</v>
      </c>
      <c r="H14" s="78">
        <f t="array" ref="H14">IFNA(IFNA(VLOOKUP(B14,{'La grande azzuffata 2022'!$D$53:$D$61, 'La grande azzuffata 2022'!$L$53:$L$61},2,FALSE), VLOOKUP(B14,{'La grande azzuffata 2022'!$E$53:$E$61, 'La grande azzuffata 2022'!$M$53:$M$61},2,FALSE)),"")</f>
        <v>0</v>
      </c>
      <c r="J14" s="63">
        <f t="shared" si="1"/>
        <v>1.666666667</v>
      </c>
      <c r="K14" s="63">
        <f t="shared" si="2"/>
        <v>10</v>
      </c>
      <c r="M14" s="65" t="s">
        <v>18</v>
      </c>
      <c r="N14" s="54">
        <v>6.0</v>
      </c>
    </row>
    <row r="15">
      <c r="B15" s="59" t="s">
        <v>25</v>
      </c>
      <c r="C15" s="60">
        <f t="array" ref="C15">IFNA(IFNA(VLOOKUP(B15,{'La grande azzuffata 2022'!$D$3:$D$11, 'La grande azzuffata 2022'!$L$3:$L$11},2,FALSE), VLOOKUP(B15,{'La grande azzuffata 2022'!$E$3:$E$11, 'La grande azzuffata 2022'!$M$3:$M$11},2,FALSE)),"")</f>
        <v>3</v>
      </c>
      <c r="D15" s="78">
        <f t="array" ref="D15">IFNA(IFNA(VLOOKUP(B15,{'La grande azzuffata 2022'!$D$13:$D$21, 'La grande azzuffata 2022'!$L$13:$L$21},2,FALSE), VLOOKUP(B15,{'La grande azzuffata 2022'!$E$13:$E$21, 'La grande azzuffata 2022'!$M$13:$M$21},2,FALSE)),"")</f>
        <v>1</v>
      </c>
      <c r="E15" s="78">
        <f t="array" ref="E15">IFNA(IFNA(VLOOKUP(B15,{'La grande azzuffata 2022'!$D$23:$D$31, 'La grande azzuffata 2022'!$L$23:$L$31},2,FALSE), VLOOKUP(B15,{'La grande azzuffata 2022'!$E$23:$E$31, 'La grande azzuffata 2022'!$M$23:$M$31},2,FALSE)),"")</f>
        <v>3</v>
      </c>
      <c r="F15" s="78">
        <f t="array" ref="F15">IFNA(IFNA(VLOOKUP(B15,{'La grande azzuffata 2022'!$D$33:$D$41, 'La grande azzuffata 2022'!$L$33:$L$41},2,FALSE), VLOOKUP(B15,{'La grande azzuffata 2022'!$E$33:$E$41, 'La grande azzuffata 2022'!$M$33:$M$41},2,FALSE)),"")</f>
        <v>1</v>
      </c>
      <c r="G15" s="78">
        <f t="array" ref="G15">IFNA(IFNA(VLOOKUP(B15,{'La grande azzuffata 2022'!$D$43:$D$51, 'La grande azzuffata 2022'!$L$43:$L$51},2,FALSE), VLOOKUP(B15,{'La grande azzuffata 2022'!$E$43:$E$51, 'La grande azzuffata 2022'!$M$43:$M$51},2,FALSE)),"")</f>
        <v>3</v>
      </c>
      <c r="H15" s="78">
        <f t="array" ref="H15">IFNA(IFNA(VLOOKUP(B15,{'La grande azzuffata 2022'!$D$53:$D$61, 'La grande azzuffata 2022'!$L$53:$L$61},2,FALSE), VLOOKUP(B15,{'La grande azzuffata 2022'!$E$53:$E$61, 'La grande azzuffata 2022'!$M$53:$M$61},2,FALSE)),"")</f>
        <v>3</v>
      </c>
      <c r="J15" s="63">
        <f t="shared" si="1"/>
        <v>2.333333333</v>
      </c>
      <c r="K15" s="63">
        <f t="shared" si="2"/>
        <v>14</v>
      </c>
      <c r="M15" s="65" t="s">
        <v>42</v>
      </c>
      <c r="N15" s="54">
        <v>6.0</v>
      </c>
    </row>
    <row r="16">
      <c r="B16" s="59" t="s">
        <v>29</v>
      </c>
      <c r="C16" s="60">
        <f t="array" ref="C16">IFNA(IFNA(VLOOKUP(B16,{'La grande azzuffata 2022'!$D$3:$D$11, 'La grande azzuffata 2022'!$L$3:$L$11},2,FALSE), VLOOKUP(B16,{'La grande azzuffata 2022'!$E$3:$E$11, 'La grande azzuffata 2022'!$M$3:$M$11},2,FALSE)),"")</f>
        <v>0</v>
      </c>
      <c r="D16" s="78">
        <f t="array" ref="D16">IFNA(IFNA(VLOOKUP(B16,{'La grande azzuffata 2022'!$D$13:$D$21, 'La grande azzuffata 2022'!$L$13:$L$21},2,FALSE), VLOOKUP(B16,{'La grande azzuffata 2022'!$E$13:$E$21, 'La grande azzuffata 2022'!$M$13:$M$21},2,FALSE)),"")</f>
        <v>2</v>
      </c>
      <c r="E16" s="78">
        <f t="array" ref="E16">IFNA(IFNA(VLOOKUP(B16,{'La grande azzuffata 2022'!$D$23:$D$31, 'La grande azzuffata 2022'!$L$23:$L$31},2,FALSE), VLOOKUP(B16,{'La grande azzuffata 2022'!$E$23:$E$31, 'La grande azzuffata 2022'!$M$23:$M$31},2,FALSE)),"")</f>
        <v>2</v>
      </c>
      <c r="F16" s="78">
        <f t="array" ref="F16">IFNA(IFNA(VLOOKUP(B16,{'La grande azzuffata 2022'!$D$33:$D$41, 'La grande azzuffata 2022'!$L$33:$L$41},2,FALSE), VLOOKUP(B16,{'La grande azzuffata 2022'!$E$33:$E$41, 'La grande azzuffata 2022'!$M$33:$M$41},2,FALSE)),"")</f>
        <v>0</v>
      </c>
      <c r="G16" s="78">
        <f t="array" ref="G16">IFNA(IFNA(VLOOKUP(B16,{'La grande azzuffata 2022'!$D$43:$D$51, 'La grande azzuffata 2022'!$L$43:$L$51},2,FALSE), VLOOKUP(B16,{'La grande azzuffata 2022'!$E$43:$E$51, 'La grande azzuffata 2022'!$M$43:$M$51},2,FALSE)),"")</f>
        <v>0</v>
      </c>
      <c r="H16" s="78">
        <f t="array" ref="H16">IFNA(IFNA(VLOOKUP(B16,{'La grande azzuffata 2022'!$D$53:$D$61, 'La grande azzuffata 2022'!$L$53:$L$61},2,FALSE), VLOOKUP(B16,{'La grande azzuffata 2022'!$E$53:$E$61, 'La grande azzuffata 2022'!$M$53:$M$61},2,FALSE)),"")</f>
        <v>4</v>
      </c>
      <c r="J16" s="63">
        <f t="shared" si="1"/>
        <v>1.333333333</v>
      </c>
      <c r="K16" s="63">
        <f t="shared" si="2"/>
        <v>8</v>
      </c>
      <c r="M16" s="65" t="s">
        <v>12</v>
      </c>
      <c r="N16" s="54">
        <v>7.0</v>
      </c>
    </row>
    <row r="17">
      <c r="B17" s="59" t="s">
        <v>33</v>
      </c>
      <c r="C17" s="60">
        <f t="array" ref="C17">IFNA(IFNA(VLOOKUP(B17,{'La grande azzuffata 2022'!$D$3:$D$11, 'La grande azzuffata 2022'!$L$3:$L$11},2,FALSE), VLOOKUP(B17,{'La grande azzuffata 2022'!$E$3:$E$11, 'La grande azzuffata 2022'!$M$3:$M$11},2,FALSE)),"")</f>
        <v>1</v>
      </c>
      <c r="D17" s="78">
        <f t="array" ref="D17">IFNA(IFNA(VLOOKUP(B17,{'La grande azzuffata 2022'!$D$13:$D$21, 'La grande azzuffata 2022'!$L$13:$L$21},2,FALSE), VLOOKUP(B17,{'La grande azzuffata 2022'!$E$13:$E$21, 'La grande azzuffata 2022'!$M$13:$M$21},2,FALSE)),"")</f>
        <v>0</v>
      </c>
      <c r="E17" s="78">
        <f t="array" ref="E17">IFNA(IFNA(VLOOKUP(B17,{'La grande azzuffata 2022'!$D$23:$D$31, 'La grande azzuffata 2022'!$L$23:$L$31},2,FALSE), VLOOKUP(B17,{'La grande azzuffata 2022'!$E$23:$E$31, 'La grande azzuffata 2022'!$M$23:$M$31},2,FALSE)),"")</f>
        <v>0</v>
      </c>
      <c r="F17" s="78">
        <f t="array" ref="F17">IFNA(IFNA(VLOOKUP(B17,{'La grande azzuffata 2022'!$D$33:$D$41, 'La grande azzuffata 2022'!$L$33:$L$41},2,FALSE), VLOOKUP(B17,{'La grande azzuffata 2022'!$E$33:$E$41, 'La grande azzuffata 2022'!$M$33:$M$41},2,FALSE)),"")</f>
        <v>2</v>
      </c>
      <c r="G17" s="78">
        <f t="array" ref="G17">IFNA(IFNA(VLOOKUP(B17,{'La grande azzuffata 2022'!$D$43:$D$51, 'La grande azzuffata 2022'!$L$43:$L$51},2,FALSE), VLOOKUP(B17,{'La grande azzuffata 2022'!$E$43:$E$51, 'La grande azzuffata 2022'!$M$43:$M$51},2,FALSE)),"")</f>
        <v>2</v>
      </c>
      <c r="H17" s="78">
        <f t="array" ref="H17">IFNA(IFNA(VLOOKUP(B17,{'La grande azzuffata 2022'!$D$53:$D$61, 'La grande azzuffata 2022'!$L$53:$L$61},2,FALSE), VLOOKUP(B17,{'La grande azzuffata 2022'!$E$53:$E$61, 'La grande azzuffata 2022'!$M$53:$M$61},2,FALSE)),"")</f>
        <v>0</v>
      </c>
      <c r="J17" s="63">
        <f t="shared" si="1"/>
        <v>0.8333333333</v>
      </c>
      <c r="K17" s="63">
        <f t="shared" si="2"/>
        <v>5</v>
      </c>
      <c r="M17" s="65" t="s">
        <v>29</v>
      </c>
      <c r="N17" s="54">
        <v>8.0</v>
      </c>
    </row>
    <row r="18">
      <c r="B18" s="59" t="s">
        <v>37</v>
      </c>
      <c r="C18" s="60">
        <f t="array" ref="C18">IFNA(IFNA(VLOOKUP(B18,{'La grande azzuffata 2022'!$D$3:$D$11, 'La grande azzuffata 2022'!$L$3:$L$11},2,FALSE), VLOOKUP(B18,{'La grande azzuffata 2022'!$E$3:$E$11, 'La grande azzuffata 2022'!$M$3:$M$11},2,FALSE)),"")</f>
        <v>7</v>
      </c>
      <c r="D18" s="78">
        <f t="array" ref="D18">IFNA(IFNA(VLOOKUP(B18,{'La grande azzuffata 2022'!$D$13:$D$21, 'La grande azzuffata 2022'!$L$13:$L$21},2,FALSE), VLOOKUP(B18,{'La grande azzuffata 2022'!$E$13:$E$21, 'La grande azzuffata 2022'!$M$13:$M$21},2,FALSE)),"")</f>
        <v>2</v>
      </c>
      <c r="E18" s="78">
        <f t="array" ref="E18">IFNA(IFNA(VLOOKUP(B18,{'La grande azzuffata 2022'!$D$23:$D$31, 'La grande azzuffata 2022'!$L$23:$L$31},2,FALSE), VLOOKUP(B18,{'La grande azzuffata 2022'!$E$23:$E$31, 'La grande azzuffata 2022'!$M$23:$M$31},2,FALSE)),"")</f>
        <v>4</v>
      </c>
      <c r="F18" s="78">
        <f t="array" ref="F18">IFNA(IFNA(VLOOKUP(B18,{'La grande azzuffata 2022'!$D$33:$D$41, 'La grande azzuffata 2022'!$L$33:$L$41},2,FALSE), VLOOKUP(B18,{'La grande azzuffata 2022'!$E$33:$E$41, 'La grande azzuffata 2022'!$M$33:$M$41},2,FALSE)),"")</f>
        <v>3</v>
      </c>
      <c r="G18" s="78">
        <f t="array" ref="G18">IFNA(IFNA(VLOOKUP(B18,{'La grande azzuffata 2022'!$D$43:$D$51, 'La grande azzuffata 2022'!$L$43:$L$51},2,FALSE), VLOOKUP(B18,{'La grande azzuffata 2022'!$E$43:$E$51, 'La grande azzuffata 2022'!$M$43:$M$51},2,FALSE)),"")</f>
        <v>1</v>
      </c>
      <c r="H18" s="78">
        <f t="array" ref="H18">IFNA(IFNA(VLOOKUP(B18,{'La grande azzuffata 2022'!$D$53:$D$61, 'La grande azzuffata 2022'!$L$53:$L$61},2,FALSE), VLOOKUP(B18,{'La grande azzuffata 2022'!$E$53:$E$61, 'La grande azzuffata 2022'!$M$53:$M$61},2,FALSE)),"")</f>
        <v>0</v>
      </c>
      <c r="J18" s="63">
        <f t="shared" si="1"/>
        <v>2.833333333</v>
      </c>
      <c r="K18" s="63">
        <f t="shared" si="2"/>
        <v>17</v>
      </c>
      <c r="M18" s="65" t="s">
        <v>34</v>
      </c>
      <c r="N18" s="54">
        <v>8.0</v>
      </c>
    </row>
    <row r="19">
      <c r="B19" s="59" t="s">
        <v>41</v>
      </c>
      <c r="C19" s="60">
        <f t="array" ref="C19">IFNA(IFNA(VLOOKUP(B19,{'La grande azzuffata 2022'!$D$3:$D$11, 'La grande azzuffata 2022'!$L$3:$L$11},2,FALSE), VLOOKUP(B19,{'La grande azzuffata 2022'!$E$3:$E$11, 'La grande azzuffata 2022'!$M$3:$M$11},2,FALSE)),"")</f>
        <v>0</v>
      </c>
      <c r="D19" s="78">
        <f t="array" ref="D19">IFNA(IFNA(VLOOKUP(B19,{'La grande azzuffata 2022'!$D$13:$D$21, 'La grande azzuffata 2022'!$L$13:$L$21},2,FALSE), VLOOKUP(B19,{'La grande azzuffata 2022'!$E$13:$E$21, 'La grande azzuffata 2022'!$M$13:$M$21},2,FALSE)),"")</f>
        <v>1</v>
      </c>
      <c r="E19" s="78">
        <f t="array" ref="E19">IFNA(IFNA(VLOOKUP(B19,{'La grande azzuffata 2022'!$D$23:$D$31, 'La grande azzuffata 2022'!$L$23:$L$31},2,FALSE), VLOOKUP(B19,{'La grande azzuffata 2022'!$E$23:$E$31, 'La grande azzuffata 2022'!$M$23:$M$31},2,FALSE)),"")</f>
        <v>3</v>
      </c>
      <c r="F19" s="78">
        <f t="array" ref="F19">IFNA(IFNA(VLOOKUP(B19,{'La grande azzuffata 2022'!$D$33:$D$41, 'La grande azzuffata 2022'!$L$33:$L$41},2,FALSE), VLOOKUP(B19,{'La grande azzuffata 2022'!$E$33:$E$41, 'La grande azzuffata 2022'!$M$33:$M$41},2,FALSE)),"")</f>
        <v>1</v>
      </c>
      <c r="G19" s="78">
        <f t="array" ref="G19">IFNA(IFNA(VLOOKUP(B19,{'La grande azzuffata 2022'!$D$43:$D$51, 'La grande azzuffata 2022'!$L$43:$L$51},2,FALSE), VLOOKUP(B19,{'La grande azzuffata 2022'!$E$43:$E$51, 'La grande azzuffata 2022'!$M$43:$M$51},2,FALSE)),"")</f>
        <v>11</v>
      </c>
      <c r="H19" s="78">
        <f t="array" ref="H19">IFNA(IFNA(VLOOKUP(B19,{'La grande azzuffata 2022'!$D$53:$D$61, 'La grande azzuffata 2022'!$L$53:$L$61},2,FALSE), VLOOKUP(B19,{'La grande azzuffata 2022'!$E$53:$E$61, 'La grande azzuffata 2022'!$M$53:$M$61},2,FALSE)),"")</f>
        <v>1</v>
      </c>
      <c r="J19" s="63">
        <f t="shared" si="1"/>
        <v>2.833333333</v>
      </c>
      <c r="K19" s="63">
        <f t="shared" si="2"/>
        <v>17</v>
      </c>
      <c r="M19" s="65" t="s">
        <v>26</v>
      </c>
      <c r="N19" s="54">
        <v>9.0</v>
      </c>
    </row>
    <row r="20">
      <c r="B20" s="59" t="s">
        <v>45</v>
      </c>
      <c r="C20" s="60">
        <f t="array" ref="C20">IFNA(IFNA(VLOOKUP(B20,{'La grande azzuffata 2022'!$D$3:$D$11, 'La grande azzuffata 2022'!$L$3:$L$11},2,FALSE), VLOOKUP(B20,{'La grande azzuffata 2022'!$E$3:$E$11, 'La grande azzuffata 2022'!$M$3:$M$11},2,FALSE)),"")</f>
        <v>4</v>
      </c>
      <c r="D20" s="78">
        <f t="array" ref="D20">IFNA(IFNA(VLOOKUP(B20,{'La grande azzuffata 2022'!$D$13:$D$21, 'La grande azzuffata 2022'!$L$13:$L$21},2,FALSE), VLOOKUP(B20,{'La grande azzuffata 2022'!$E$13:$E$21, 'La grande azzuffata 2022'!$M$13:$M$21},2,FALSE)),"")</f>
        <v>4</v>
      </c>
      <c r="E20" s="78">
        <f t="array" ref="E20">IFNA(IFNA(VLOOKUP(B20,{'La grande azzuffata 2022'!$D$23:$D$31, 'La grande azzuffata 2022'!$L$23:$L$31},2,FALSE), VLOOKUP(B20,{'La grande azzuffata 2022'!$E$23:$E$31, 'La grande azzuffata 2022'!$M$23:$M$31},2,FALSE)),"")</f>
        <v>7</v>
      </c>
      <c r="F20" s="78">
        <f t="array" ref="F20">IFNA(IFNA(VLOOKUP(B20,{'La grande azzuffata 2022'!$D$33:$D$41, 'La grande azzuffata 2022'!$L$33:$L$41},2,FALSE), VLOOKUP(B20,{'La grande azzuffata 2022'!$E$33:$E$41, 'La grande azzuffata 2022'!$M$33:$M$41},2,FALSE)),"")</f>
        <v>2</v>
      </c>
      <c r="G20" s="78">
        <f t="array" ref="G20">IFNA(IFNA(VLOOKUP(B20,{'La grande azzuffata 2022'!$D$43:$D$51, 'La grande azzuffata 2022'!$L$43:$L$51},2,FALSE), VLOOKUP(B20,{'La grande azzuffata 2022'!$E$43:$E$51, 'La grande azzuffata 2022'!$M$43:$M$51},2,FALSE)),"")</f>
        <v>2</v>
      </c>
      <c r="H20" s="78">
        <f t="array" ref="H20">IFNA(IFNA(VLOOKUP(B20,{'La grande azzuffata 2022'!$D$53:$D$61, 'La grande azzuffata 2022'!$L$53:$L$61},2,FALSE), VLOOKUP(B20,{'La grande azzuffata 2022'!$E$53:$E$61, 'La grande azzuffata 2022'!$M$53:$M$61},2,FALSE)),"")</f>
        <v>4</v>
      </c>
      <c r="J20" s="63">
        <f t="shared" si="1"/>
        <v>3.833333333</v>
      </c>
      <c r="K20" s="63">
        <f t="shared" si="2"/>
        <v>23</v>
      </c>
      <c r="M20" s="65" t="s">
        <v>21</v>
      </c>
      <c r="N20" s="54">
        <v>10.0</v>
      </c>
    </row>
    <row r="21">
      <c r="B21" s="59" t="s">
        <v>13</v>
      </c>
      <c r="C21" s="60">
        <f t="array" ref="C21">IFNA(IFNA(VLOOKUP(B21,{'La grande azzuffata 2022'!$D$3:$D$11, 'La grande azzuffata 2022'!$L$3:$L$11},2,FALSE), VLOOKUP(B21,{'La grande azzuffata 2022'!$E$3:$E$11, 'La grande azzuffata 2022'!$M$3:$M$11},2,FALSE)),"")</f>
        <v>2</v>
      </c>
      <c r="D21" s="78">
        <f t="array" ref="D21">IFNA(IFNA(VLOOKUP(B21,{'La grande azzuffata 2022'!$D$13:$D$21, 'La grande azzuffata 2022'!$L$13:$L$21},2,FALSE), VLOOKUP(B21,{'La grande azzuffata 2022'!$E$13:$E$21, 'La grande azzuffata 2022'!$M$13:$M$21},2,FALSE)),"")</f>
        <v>0</v>
      </c>
      <c r="E21" s="78">
        <f t="array" ref="E21">IFNA(IFNA(VLOOKUP(B21,{'La grande azzuffata 2022'!$D$23:$D$31, 'La grande azzuffata 2022'!$L$23:$L$31},2,FALSE), VLOOKUP(B21,{'La grande azzuffata 2022'!$E$23:$E$31, 'La grande azzuffata 2022'!$M$23:$M$31},2,FALSE)),"")</f>
        <v>0</v>
      </c>
      <c r="F21" s="78">
        <f t="array" ref="F21">IFNA(IFNA(VLOOKUP(B21,{'La grande azzuffata 2022'!$D$33:$D$41, 'La grande azzuffata 2022'!$L$33:$L$41},2,FALSE), VLOOKUP(B21,{'La grande azzuffata 2022'!$E$33:$E$41, 'La grande azzuffata 2022'!$M$33:$M$41},2,FALSE)),"")</f>
        <v>1</v>
      </c>
      <c r="G21" s="78">
        <f t="array" ref="G21">IFNA(IFNA(VLOOKUP(B21,{'La grande azzuffata 2022'!$D$43:$D$51, 'La grande azzuffata 2022'!$L$43:$L$51},2,FALSE), VLOOKUP(B21,{'La grande azzuffata 2022'!$E$43:$E$51, 'La grande azzuffata 2022'!$M$43:$M$51},2,FALSE)),"")</f>
        <v>1</v>
      </c>
      <c r="H21" s="78">
        <f t="array" ref="H21">IFNA(IFNA(VLOOKUP(B21,{'La grande azzuffata 2022'!$D$53:$D$61, 'La grande azzuffata 2022'!$L$53:$L$61},2,FALSE), VLOOKUP(B21,{'La grande azzuffata 2022'!$E$53:$E$61, 'La grande azzuffata 2022'!$M$53:$M$61},2,FALSE)),"")</f>
        <v>1</v>
      </c>
      <c r="J21" s="63">
        <f t="shared" si="1"/>
        <v>0.8333333333</v>
      </c>
      <c r="K21" s="63">
        <f t="shared" si="2"/>
        <v>5</v>
      </c>
      <c r="M21" s="65" t="s">
        <v>17</v>
      </c>
      <c r="N21" s="54">
        <v>11.0</v>
      </c>
    </row>
    <row r="22">
      <c r="B22" s="59" t="s">
        <v>18</v>
      </c>
      <c r="C22" s="60">
        <f t="array" ref="C22">IFNA(IFNA(VLOOKUP(B22,{'La grande azzuffata 2022'!$D$3:$D$11, 'La grande azzuffata 2022'!$L$3:$L$11},2,FALSE), VLOOKUP(B22,{'La grande azzuffata 2022'!$E$3:$E$11, 'La grande azzuffata 2022'!$M$3:$M$11},2,FALSE)),"")</f>
        <v>0</v>
      </c>
      <c r="D22" s="78">
        <f t="array" ref="D22">IFNA(IFNA(VLOOKUP(B22,{'La grande azzuffata 2022'!$D$13:$D$21, 'La grande azzuffata 2022'!$L$13:$L$21},2,FALSE), VLOOKUP(B22,{'La grande azzuffata 2022'!$E$13:$E$21, 'La grande azzuffata 2022'!$M$13:$M$21},2,FALSE)),"")</f>
        <v>0</v>
      </c>
      <c r="E22" s="78">
        <f t="array" ref="E22">IFNA(IFNA(VLOOKUP(B22,{'La grande azzuffata 2022'!$D$23:$D$31, 'La grande azzuffata 2022'!$L$23:$L$31},2,FALSE), VLOOKUP(B22,{'La grande azzuffata 2022'!$E$23:$E$31, 'La grande azzuffata 2022'!$M$23:$M$31},2,FALSE)),"")</f>
        <v>1</v>
      </c>
      <c r="F22" s="78">
        <f t="array" ref="F22">IFNA(IFNA(VLOOKUP(B22,{'La grande azzuffata 2022'!$D$33:$D$41, 'La grande azzuffata 2022'!$L$33:$L$41},2,FALSE), VLOOKUP(B22,{'La grande azzuffata 2022'!$E$33:$E$41, 'La grande azzuffata 2022'!$M$33:$M$41},2,FALSE)),"")</f>
        <v>2</v>
      </c>
      <c r="G22" s="78">
        <f t="array" ref="G22">IFNA(IFNA(VLOOKUP(B22,{'La grande azzuffata 2022'!$D$43:$D$51, 'La grande azzuffata 2022'!$L$43:$L$51},2,FALSE), VLOOKUP(B22,{'La grande azzuffata 2022'!$E$43:$E$51, 'La grande azzuffata 2022'!$M$43:$M$51},2,FALSE)),"")</f>
        <v>2</v>
      </c>
      <c r="H22" s="78">
        <f t="array" ref="H22">IFNA(IFNA(VLOOKUP(B22,{'La grande azzuffata 2022'!$D$53:$D$61, 'La grande azzuffata 2022'!$L$53:$L$61},2,FALSE), VLOOKUP(B22,{'La grande azzuffata 2022'!$E$53:$E$61, 'La grande azzuffata 2022'!$M$53:$M$61},2,FALSE)),"")</f>
        <v>1</v>
      </c>
      <c r="J22" s="63">
        <f t="shared" si="1"/>
        <v>1</v>
      </c>
      <c r="K22" s="63">
        <f t="shared" si="2"/>
        <v>6</v>
      </c>
      <c r="M22" s="65" t="s">
        <v>30</v>
      </c>
      <c r="N22" s="54">
        <v>12.0</v>
      </c>
    </row>
    <row r="23">
      <c r="B23" s="59" t="s">
        <v>22</v>
      </c>
      <c r="C23" s="60">
        <f t="array" ref="C23">IFNA(IFNA(VLOOKUP(B23,{'La grande azzuffata 2022'!$D$3:$D$11, 'La grande azzuffata 2022'!$L$3:$L$11},2,FALSE), VLOOKUP(B23,{'La grande azzuffata 2022'!$E$3:$E$11, 'La grande azzuffata 2022'!$M$3:$M$11},2,FALSE)),"")</f>
        <v>2</v>
      </c>
      <c r="D23" s="78">
        <f t="array" ref="D23">IFNA(IFNA(VLOOKUP(B23,{'La grande azzuffata 2022'!$D$13:$D$21, 'La grande azzuffata 2022'!$L$13:$L$21},2,FALSE), VLOOKUP(B23,{'La grande azzuffata 2022'!$E$13:$E$21, 'La grande azzuffata 2022'!$M$13:$M$21},2,FALSE)),"")</f>
        <v>3</v>
      </c>
      <c r="E23" s="78">
        <f t="array" ref="E23">IFNA(IFNA(VLOOKUP(B23,{'La grande azzuffata 2022'!$D$23:$D$31, 'La grande azzuffata 2022'!$L$23:$L$31},2,FALSE), VLOOKUP(B23,{'La grande azzuffata 2022'!$E$23:$E$31, 'La grande azzuffata 2022'!$M$23:$M$31},2,FALSE)),"")</f>
        <v>1</v>
      </c>
      <c r="F23" s="78">
        <f t="array" ref="F23">IFNA(IFNA(VLOOKUP(B23,{'La grande azzuffata 2022'!$D$33:$D$41, 'La grande azzuffata 2022'!$L$33:$L$41},2,FALSE), VLOOKUP(B23,{'La grande azzuffata 2022'!$E$33:$E$41, 'La grande azzuffata 2022'!$M$33:$M$41},2,FALSE)),"")</f>
        <v>2</v>
      </c>
      <c r="G23" s="78">
        <f t="array" ref="G23">IFNA(IFNA(VLOOKUP(B23,{'La grande azzuffata 2022'!$D$43:$D$51, 'La grande azzuffata 2022'!$L$43:$L$51},2,FALSE), VLOOKUP(B23,{'La grande azzuffata 2022'!$E$43:$E$51, 'La grande azzuffata 2022'!$M$43:$M$51},2,FALSE)),"")</f>
        <v>9</v>
      </c>
      <c r="H23" s="78">
        <f t="array" ref="H23">IFNA(IFNA(VLOOKUP(B23,{'La grande azzuffata 2022'!$D$53:$D$61, 'La grande azzuffata 2022'!$L$53:$L$61},2,FALSE), VLOOKUP(B23,{'La grande azzuffata 2022'!$E$53:$E$61, 'La grande azzuffata 2022'!$M$53:$M$61},2,FALSE)),"")</f>
        <v>2</v>
      </c>
      <c r="J23" s="63">
        <f t="shared" si="1"/>
        <v>3.166666667</v>
      </c>
      <c r="K23" s="63">
        <f t="shared" si="2"/>
        <v>19</v>
      </c>
      <c r="M23" s="65" t="s">
        <v>25</v>
      </c>
      <c r="N23" s="54">
        <v>14.0</v>
      </c>
    </row>
    <row r="24">
      <c r="B24" s="59" t="s">
        <v>26</v>
      </c>
      <c r="C24" s="60">
        <f t="array" ref="C24">IFNA(IFNA(VLOOKUP(B24,{'La grande azzuffata 2022'!$D$3:$D$11, 'La grande azzuffata 2022'!$L$3:$L$11},2,FALSE), VLOOKUP(B24,{'La grande azzuffata 2022'!$E$3:$E$11, 'La grande azzuffata 2022'!$M$3:$M$11},2,FALSE)),"")</f>
        <v>2</v>
      </c>
      <c r="D24" s="78">
        <f t="array" ref="D24">IFNA(IFNA(VLOOKUP(B24,{'La grande azzuffata 2022'!$D$13:$D$21, 'La grande azzuffata 2022'!$L$13:$L$21},2,FALSE), VLOOKUP(B24,{'La grande azzuffata 2022'!$E$13:$E$21, 'La grande azzuffata 2022'!$M$13:$M$21},2,FALSE)),"")</f>
        <v>3</v>
      </c>
      <c r="E24" s="78">
        <f t="array" ref="E24">IFNA(IFNA(VLOOKUP(B24,{'La grande azzuffata 2022'!$D$23:$D$31, 'La grande azzuffata 2022'!$L$23:$L$31},2,FALSE), VLOOKUP(B24,{'La grande azzuffata 2022'!$E$23:$E$31, 'La grande azzuffata 2022'!$M$23:$M$31},2,FALSE)),"")</f>
        <v>1</v>
      </c>
      <c r="F24" s="78">
        <f t="array" ref="F24">IFNA(IFNA(VLOOKUP(B24,{'La grande azzuffata 2022'!$D$33:$D$41, 'La grande azzuffata 2022'!$L$33:$L$41},2,FALSE), VLOOKUP(B24,{'La grande azzuffata 2022'!$E$33:$E$41, 'La grande azzuffata 2022'!$M$33:$M$41},2,FALSE)),"")</f>
        <v>1</v>
      </c>
      <c r="G24" s="78">
        <f t="array" ref="G24">IFNA(IFNA(VLOOKUP(B24,{'La grande azzuffata 2022'!$D$43:$D$51, 'La grande azzuffata 2022'!$L$43:$L$51},2,FALSE), VLOOKUP(B24,{'La grande azzuffata 2022'!$E$43:$E$51, 'La grande azzuffata 2022'!$M$43:$M$51},2,FALSE)),"")</f>
        <v>1</v>
      </c>
      <c r="H24" s="78">
        <f t="array" ref="H24">IFNA(IFNA(VLOOKUP(B24,{'La grande azzuffata 2022'!$D$53:$D$61, 'La grande azzuffata 2022'!$L$53:$L$61},2,FALSE), VLOOKUP(B24,{'La grande azzuffata 2022'!$E$53:$E$61, 'La grande azzuffata 2022'!$M$53:$M$61},2,FALSE)),"")</f>
        <v>1</v>
      </c>
      <c r="J24" s="63">
        <f t="shared" si="1"/>
        <v>1.5</v>
      </c>
      <c r="K24" s="63">
        <f t="shared" si="2"/>
        <v>9</v>
      </c>
      <c r="M24" s="65" t="s">
        <v>37</v>
      </c>
      <c r="N24" s="54">
        <v>17.0</v>
      </c>
    </row>
    <row r="25">
      <c r="B25" s="59" t="s">
        <v>30</v>
      </c>
      <c r="C25" s="60">
        <f t="array" ref="C25">IFNA(IFNA(VLOOKUP(B25,{'La grande azzuffata 2022'!$D$3:$D$11, 'La grande azzuffata 2022'!$L$3:$L$11},2,FALSE), VLOOKUP(B25,{'La grande azzuffata 2022'!$E$3:$E$11, 'La grande azzuffata 2022'!$M$3:$M$11},2,FALSE)),"")</f>
        <v>1</v>
      </c>
      <c r="D25" s="78">
        <f t="array" ref="D25">IFNA(IFNA(VLOOKUP(B25,{'La grande azzuffata 2022'!$D$13:$D$21, 'La grande azzuffata 2022'!$L$13:$L$21},2,FALSE), VLOOKUP(B25,{'La grande azzuffata 2022'!$E$13:$E$21, 'La grande azzuffata 2022'!$M$13:$M$21},2,FALSE)),"")</f>
        <v>2</v>
      </c>
      <c r="E25" s="78">
        <f t="array" ref="E25">IFNA(IFNA(VLOOKUP(B25,{'La grande azzuffata 2022'!$D$23:$D$31, 'La grande azzuffata 2022'!$L$23:$L$31},2,FALSE), VLOOKUP(B25,{'La grande azzuffata 2022'!$E$23:$E$31, 'La grande azzuffata 2022'!$M$23:$M$31},2,FALSE)),"")</f>
        <v>4</v>
      </c>
      <c r="F25" s="78">
        <f t="array" ref="F25">IFNA(IFNA(VLOOKUP(B25,{'La grande azzuffata 2022'!$D$33:$D$41, 'La grande azzuffata 2022'!$L$33:$L$41},2,FALSE), VLOOKUP(B25,{'La grande azzuffata 2022'!$E$33:$E$41, 'La grande azzuffata 2022'!$M$33:$M$41},2,FALSE)),"")</f>
        <v>2</v>
      </c>
      <c r="G25" s="78">
        <f t="array" ref="G25">IFNA(IFNA(VLOOKUP(B25,{'La grande azzuffata 2022'!$D$43:$D$51, 'La grande azzuffata 2022'!$L$43:$L$51},2,FALSE), VLOOKUP(B25,{'La grande azzuffata 2022'!$E$43:$E$51, 'La grande azzuffata 2022'!$M$43:$M$51},2,FALSE)),"")</f>
        <v>1</v>
      </c>
      <c r="H25" s="78">
        <f t="array" ref="H25">IFNA(IFNA(VLOOKUP(B25,{'La grande azzuffata 2022'!$D$53:$D$61, 'La grande azzuffata 2022'!$L$53:$L$61},2,FALSE), VLOOKUP(B25,{'La grande azzuffata 2022'!$E$53:$E$61, 'La grande azzuffata 2022'!$M$53:$M$61},2,FALSE)),"")</f>
        <v>2</v>
      </c>
      <c r="J25" s="63">
        <f t="shared" si="1"/>
        <v>2</v>
      </c>
      <c r="K25" s="63">
        <f t="shared" si="2"/>
        <v>12</v>
      </c>
      <c r="M25" s="65" t="s">
        <v>41</v>
      </c>
      <c r="N25" s="54">
        <v>17.0</v>
      </c>
    </row>
    <row r="26">
      <c r="B26" s="59" t="s">
        <v>34</v>
      </c>
      <c r="C26" s="60">
        <f t="array" ref="C26">IFNA(IFNA(VLOOKUP(B26,{'La grande azzuffata 2022'!$D$3:$D$11, 'La grande azzuffata 2022'!$L$3:$L$11},2,FALSE), VLOOKUP(B26,{'La grande azzuffata 2022'!$E$3:$E$11, 'La grande azzuffata 2022'!$M$3:$M$11},2,FALSE)),"")</f>
        <v>3</v>
      </c>
      <c r="D26" s="78">
        <f t="array" ref="D26">IFNA(IFNA(VLOOKUP(B26,{'La grande azzuffata 2022'!$D$13:$D$21, 'La grande azzuffata 2022'!$L$13:$L$21},2,FALSE), VLOOKUP(B26,{'La grande azzuffata 2022'!$E$13:$E$21, 'La grande azzuffata 2022'!$M$13:$M$21},2,FALSE)),"")</f>
        <v>1</v>
      </c>
      <c r="E26" s="78">
        <f t="array" ref="E26">IFNA(IFNA(VLOOKUP(B26,{'La grande azzuffata 2022'!$D$23:$D$31, 'La grande azzuffata 2022'!$L$23:$L$31},2,FALSE), VLOOKUP(B26,{'La grande azzuffata 2022'!$E$23:$E$31, 'La grande azzuffata 2022'!$M$23:$M$31},2,FALSE)),"")</f>
        <v>1</v>
      </c>
      <c r="F26" s="78">
        <f t="array" ref="F26">IFNA(IFNA(VLOOKUP(B26,{'La grande azzuffata 2022'!$D$33:$D$41, 'La grande azzuffata 2022'!$L$33:$L$41},2,FALSE), VLOOKUP(B26,{'La grande azzuffata 2022'!$E$33:$E$41, 'La grande azzuffata 2022'!$M$33:$M$41},2,FALSE)),"")</f>
        <v>1</v>
      </c>
      <c r="G26" s="78">
        <f t="array" ref="G26">IFNA(IFNA(VLOOKUP(B26,{'La grande azzuffata 2022'!$D$43:$D$51, 'La grande azzuffata 2022'!$L$43:$L$51},2,FALSE), VLOOKUP(B26,{'La grande azzuffata 2022'!$E$43:$E$51, 'La grande azzuffata 2022'!$M$43:$M$51},2,FALSE)),"")</f>
        <v>2</v>
      </c>
      <c r="H26" s="78">
        <f t="array" ref="H26">IFNA(IFNA(VLOOKUP(B26,{'La grande azzuffata 2022'!$D$53:$D$61, 'La grande azzuffata 2022'!$L$53:$L$61},2,FALSE), VLOOKUP(B26,{'La grande azzuffata 2022'!$E$53:$E$61, 'La grande azzuffata 2022'!$M$53:$M$61},2,FALSE)),"")</f>
        <v>0</v>
      </c>
      <c r="J26" s="63">
        <f t="shared" si="1"/>
        <v>1.333333333</v>
      </c>
      <c r="K26" s="63">
        <f t="shared" si="2"/>
        <v>8</v>
      </c>
      <c r="M26" s="65" t="s">
        <v>46</v>
      </c>
      <c r="N26" s="54">
        <v>17.0</v>
      </c>
    </row>
    <row r="27">
      <c r="B27" s="59" t="s">
        <v>38</v>
      </c>
      <c r="C27" s="60">
        <f t="array" ref="C27">IFNA(IFNA(VLOOKUP(B27,{'La grande azzuffata 2022'!$D$3:$D$11, 'La grande azzuffata 2022'!$L$3:$L$11},2,FALSE), VLOOKUP(B27,{'La grande azzuffata 2022'!$E$3:$E$11, 'La grande azzuffata 2022'!$M$3:$M$11},2,FALSE)),"")</f>
        <v>6</v>
      </c>
      <c r="D27" s="78">
        <f t="array" ref="D27">IFNA(IFNA(VLOOKUP(B27,{'La grande azzuffata 2022'!$D$13:$D$21, 'La grande azzuffata 2022'!$L$13:$L$21},2,FALSE), VLOOKUP(B27,{'La grande azzuffata 2022'!$E$13:$E$21, 'La grande azzuffata 2022'!$M$13:$M$21},2,FALSE)),"")</f>
        <v>1</v>
      </c>
      <c r="E27" s="78">
        <f t="array" ref="E27">IFNA(IFNA(VLOOKUP(B27,{'La grande azzuffata 2022'!$D$23:$D$31, 'La grande azzuffata 2022'!$L$23:$L$31},2,FALSE), VLOOKUP(B27,{'La grande azzuffata 2022'!$E$23:$E$31, 'La grande azzuffata 2022'!$M$23:$M$31},2,FALSE)),"")</f>
        <v>3</v>
      </c>
      <c r="F27" s="78">
        <f t="array" ref="F27">IFNA(IFNA(VLOOKUP(B27,{'La grande azzuffata 2022'!$D$33:$D$41, 'La grande azzuffata 2022'!$L$33:$L$41},2,FALSE), VLOOKUP(B27,{'La grande azzuffata 2022'!$E$33:$E$41, 'La grande azzuffata 2022'!$M$33:$M$41},2,FALSE)),"")</f>
        <v>0</v>
      </c>
      <c r="G27" s="78">
        <f t="array" ref="G27">IFNA(IFNA(VLOOKUP(B27,{'La grande azzuffata 2022'!$D$43:$D$51, 'La grande azzuffata 2022'!$L$43:$L$51},2,FALSE), VLOOKUP(B27,{'La grande azzuffata 2022'!$E$43:$E$51, 'La grande azzuffata 2022'!$M$43:$M$51},2,FALSE)),"")</f>
        <v>7</v>
      </c>
      <c r="H27" s="78">
        <f t="array" ref="H27">IFNA(IFNA(VLOOKUP(B27,{'La grande azzuffata 2022'!$D$53:$D$61, 'La grande azzuffata 2022'!$L$53:$L$61},2,FALSE), VLOOKUP(B27,{'La grande azzuffata 2022'!$E$53:$E$61, 'La grande azzuffata 2022'!$M$53:$M$61},2,FALSE)),"")</f>
        <v>4</v>
      </c>
      <c r="J27" s="63">
        <f t="shared" si="1"/>
        <v>3.5</v>
      </c>
      <c r="K27" s="63">
        <f t="shared" si="2"/>
        <v>21</v>
      </c>
      <c r="M27" s="65" t="s">
        <v>22</v>
      </c>
      <c r="N27" s="54">
        <v>19.0</v>
      </c>
    </row>
    <row r="28">
      <c r="B28" s="59" t="s">
        <v>42</v>
      </c>
      <c r="C28" s="60">
        <f t="array" ref="C28">IFNA(IFNA(VLOOKUP(B28,{'La grande azzuffata 2022'!$D$3:$D$11, 'La grande azzuffata 2022'!$L$3:$L$11},2,FALSE), VLOOKUP(B28,{'La grande azzuffata 2022'!$E$3:$E$11, 'La grande azzuffata 2022'!$M$3:$M$11},2,FALSE)),"")</f>
        <v>1</v>
      </c>
      <c r="D28" s="78">
        <f t="array" ref="D28">IFNA(IFNA(VLOOKUP(B28,{'La grande azzuffata 2022'!$D$13:$D$21, 'La grande azzuffata 2022'!$L$13:$L$21},2,FALSE), VLOOKUP(B28,{'La grande azzuffata 2022'!$E$13:$E$21, 'La grande azzuffata 2022'!$M$13:$M$21},2,FALSE)),"")</f>
        <v>2</v>
      </c>
      <c r="E28" s="78">
        <f t="array" ref="E28">IFNA(IFNA(VLOOKUP(B28,{'La grande azzuffata 2022'!$D$23:$D$31, 'La grande azzuffata 2022'!$L$23:$L$31},2,FALSE), VLOOKUP(B28,{'La grande azzuffata 2022'!$E$23:$E$31, 'La grande azzuffata 2022'!$M$23:$M$31},2,FALSE)),"")</f>
        <v>1</v>
      </c>
      <c r="F28" s="78">
        <f t="array" ref="F28">IFNA(IFNA(VLOOKUP(B28,{'La grande azzuffata 2022'!$D$33:$D$41, 'La grande azzuffata 2022'!$L$33:$L$41},2,FALSE), VLOOKUP(B28,{'La grande azzuffata 2022'!$E$33:$E$41, 'La grande azzuffata 2022'!$M$33:$M$41},2,FALSE)),"")</f>
        <v>1</v>
      </c>
      <c r="G28" s="78">
        <f t="array" ref="G28">IFNA(IFNA(VLOOKUP(B28,{'La grande azzuffata 2022'!$D$43:$D$51, 'La grande azzuffata 2022'!$L$43:$L$51},2,FALSE), VLOOKUP(B28,{'La grande azzuffata 2022'!$E$43:$E$51, 'La grande azzuffata 2022'!$M$43:$M$51},2,FALSE)),"")</f>
        <v>1</v>
      </c>
      <c r="H28" s="78">
        <f t="array" ref="H28">IFNA(IFNA(VLOOKUP(B28,{'La grande azzuffata 2022'!$D$53:$D$61, 'La grande azzuffata 2022'!$L$53:$L$61},2,FALSE), VLOOKUP(B28,{'La grande azzuffata 2022'!$E$53:$E$61, 'La grande azzuffata 2022'!$M$53:$M$61},2,FALSE)),"")</f>
        <v>0</v>
      </c>
      <c r="J28" s="63">
        <f t="shared" si="1"/>
        <v>1</v>
      </c>
      <c r="K28" s="63">
        <f t="shared" si="2"/>
        <v>6</v>
      </c>
      <c r="M28" s="65" t="s">
        <v>38</v>
      </c>
      <c r="N28" s="54">
        <v>21.0</v>
      </c>
    </row>
    <row r="29">
      <c r="B29" s="59" t="s">
        <v>46</v>
      </c>
      <c r="C29" s="60">
        <f t="array" ref="C29">IFNA(IFNA(VLOOKUP(B29,{'La grande azzuffata 2022'!$D$3:$D$11, 'La grande azzuffata 2022'!$L$3:$L$11},2,FALSE), VLOOKUP(B29,{'La grande azzuffata 2022'!$E$3:$E$11, 'La grande azzuffata 2022'!$M$3:$M$11},2,FALSE)),"")</f>
        <v>4</v>
      </c>
      <c r="D29" s="78">
        <f t="array" ref="D29">IFNA(IFNA(VLOOKUP(B29,{'La grande azzuffata 2022'!$D$13:$D$21, 'La grande azzuffata 2022'!$L$13:$L$21},2,FALSE), VLOOKUP(B29,{'La grande azzuffata 2022'!$E$13:$E$21, 'La grande azzuffata 2022'!$M$13:$M$21},2,FALSE)),"")</f>
        <v>2</v>
      </c>
      <c r="E29" s="78">
        <f t="array" ref="E29">IFNA(IFNA(VLOOKUP(B29,{'La grande azzuffata 2022'!$D$23:$D$31, 'La grande azzuffata 2022'!$L$23:$L$31},2,FALSE), VLOOKUP(B29,{'La grande azzuffata 2022'!$E$23:$E$31, 'La grande azzuffata 2022'!$M$23:$M$31},2,FALSE)),"")</f>
        <v>5</v>
      </c>
      <c r="F29" s="78">
        <f t="array" ref="F29">IFNA(IFNA(VLOOKUP(B29,{'La grande azzuffata 2022'!$D$33:$D$41, 'La grande azzuffata 2022'!$L$33:$L$41},2,FALSE), VLOOKUP(B29,{'La grande azzuffata 2022'!$E$33:$E$41, 'La grande azzuffata 2022'!$M$33:$M$41},2,FALSE)),"")</f>
        <v>4</v>
      </c>
      <c r="G29" s="78">
        <f t="array" ref="G29">IFNA(IFNA(VLOOKUP(B29,{'La grande azzuffata 2022'!$D$43:$D$51, 'La grande azzuffata 2022'!$L$43:$L$51},2,FALSE), VLOOKUP(B29,{'La grande azzuffata 2022'!$E$43:$E$51, 'La grande azzuffata 2022'!$M$43:$M$51},2,FALSE)),"")</f>
        <v>1</v>
      </c>
      <c r="H29" s="78">
        <f t="array" ref="H29">IFNA(IFNA(VLOOKUP(B29,{'La grande azzuffata 2022'!$D$53:$D$61, 'La grande azzuffata 2022'!$L$53:$L$61},2,FALSE), VLOOKUP(B29,{'La grande azzuffata 2022'!$E$53:$E$61, 'La grande azzuffata 2022'!$M$53:$M$61},2,FALSE)),"")</f>
        <v>1</v>
      </c>
      <c r="J29" s="63">
        <f t="shared" si="1"/>
        <v>2.833333333</v>
      </c>
      <c r="K29" s="63">
        <f t="shared" si="2"/>
        <v>17</v>
      </c>
      <c r="M29" s="65" t="s">
        <v>45</v>
      </c>
      <c r="N29" s="54">
        <v>23.0</v>
      </c>
    </row>
    <row r="53">
      <c r="B53" s="49"/>
      <c r="C53" s="55" t="s">
        <v>124</v>
      </c>
      <c r="D53" s="55" t="s">
        <v>125</v>
      </c>
      <c r="E53" s="55" t="s">
        <v>126</v>
      </c>
      <c r="F53" s="55" t="s">
        <v>127</v>
      </c>
      <c r="G53" s="55" t="s">
        <v>128</v>
      </c>
      <c r="H53" s="55" t="s">
        <v>129</v>
      </c>
    </row>
    <row r="54">
      <c r="B54" s="59" t="s">
        <v>12</v>
      </c>
      <c r="C54" s="60">
        <f t="array" ref="C54">IFNA(VLOOKUP(B54,{'La grande azzuffata 2022'!$D$3:$D$11, 'La grande azzuffata 2022'!$F$3:$F$11},2,FALSE))</f>
        <v>1</v>
      </c>
      <c r="D54" s="78" t="str">
        <f t="array" ref="D54">IFNA(VLOOKUP(B54,{'La grande azzuffata 2022'!$D$13:$D$21, 'La grande azzuffata 2022'!$F$13:$F$21},2,FALSE))</f>
        <v/>
      </c>
      <c r="E54" s="78">
        <f t="array" ref="E54">IFNA(VLOOKUP(B54,{'La grande azzuffata 2022'!$D$23:$D$31, 'La grande azzuffata 2022'!$F$23:$F$31},2,FALSE))</f>
        <v>1</v>
      </c>
      <c r="F54" s="78" t="str">
        <f t="array" ref="F54">IFNA(VLOOKUP(B54,{'La grande azzuffata 2022'!$D$33:$D$41, 'La grande azzuffata 2022'!$F$33:$F$41},2,FALSE))</f>
        <v/>
      </c>
      <c r="G54" s="78">
        <f t="array" ref="G54">IFNA(VLOOKUP(B54,{'La grande azzuffata 2022'!$D$43:$D$51, 'La grande azzuffata 2022'!$F$43:$F$51},2,FALSE))</f>
        <v>0</v>
      </c>
      <c r="H54" s="78" t="str">
        <f t="array" ref="H54">IFNA(VLOOKUP(B54,{'La grande azzuffata 2022'!$D$53:$D$61, 'La grande azzuffata 2022'!$F$53:$F$61},2,FALSE))</f>
        <v/>
      </c>
    </row>
    <row r="55">
      <c r="B55" s="59" t="s">
        <v>17</v>
      </c>
      <c r="C55" s="60">
        <f t="array" ref="C55">IFNA(VLOOKUP(B55,{'La grande azzuffata 2022'!$D$3:$D$11, 'La grande azzuffata 2022'!$F$3:$F$11},2,FALSE))</f>
        <v>0</v>
      </c>
      <c r="D55" s="78" t="str">
        <f t="array" ref="D55">IFNA(VLOOKUP(B55,{'La grande azzuffata 2022'!$D$13:$D$21, 'La grande azzuffata 2022'!$F$13:$F$21},2,FALSE))</f>
        <v/>
      </c>
      <c r="E55" s="78">
        <f t="array" ref="E55">IFNA(VLOOKUP(B55,{'La grande azzuffata 2022'!$D$23:$D$31, 'La grande azzuffata 2022'!$F$23:$F$31},2,FALSE))</f>
        <v>1</v>
      </c>
      <c r="F55" s="78" t="str">
        <f t="array" ref="F55">IFNA(VLOOKUP(B55,{'La grande azzuffata 2022'!$D$33:$D$41, 'La grande azzuffata 2022'!$F$33:$F$41},2,FALSE))</f>
        <v/>
      </c>
      <c r="G55" s="78">
        <f t="array" ref="G55">IFNA(VLOOKUP(B55,{'La grande azzuffata 2022'!$D$43:$D$51, 'La grande azzuffata 2022'!$F$43:$F$51},2,FALSE))</f>
        <v>0.5</v>
      </c>
      <c r="H55" s="78" t="str">
        <f t="array" ref="H55">IFNA(VLOOKUP(B55,{'La grande azzuffata 2022'!$D$53:$D$61, 'La grande azzuffata 2022'!$F$53:$F$61},2,FALSE))</f>
        <v/>
      </c>
    </row>
    <row r="56">
      <c r="B56" s="59" t="s">
        <v>21</v>
      </c>
      <c r="C56" s="60">
        <f t="array" ref="C56">IFNA(VLOOKUP(B56,{'La grande azzuffata 2022'!$D$3:$D$11, 'La grande azzuffata 2022'!$F$3:$F$11},2,FALSE))</f>
        <v>1</v>
      </c>
      <c r="D56" s="78" t="str">
        <f t="array" ref="D56">IFNA(VLOOKUP(B56,{'La grande azzuffata 2022'!$D$13:$D$21, 'La grande azzuffata 2022'!$F$13:$F$21},2,FALSE))</f>
        <v/>
      </c>
      <c r="E56" s="78">
        <f t="array" ref="E56">IFNA(VLOOKUP(B56,{'La grande azzuffata 2022'!$D$23:$D$31, 'La grande azzuffata 2022'!$F$23:$F$31},2,FALSE))</f>
        <v>0.5</v>
      </c>
      <c r="F56" s="78">
        <f t="array" ref="F56">IFNA(VLOOKUP(B56,{'La grande azzuffata 2022'!$D$33:$D$41, 'La grande azzuffata 2022'!$F$33:$F$41},2,FALSE))</f>
        <v>0.5</v>
      </c>
      <c r="G56" s="78" t="str">
        <f t="array" ref="G56">IFNA(VLOOKUP(B56,{'La grande azzuffata 2022'!$D$43:$D$51, 'La grande azzuffata 2022'!$F$43:$F$51},2,FALSE))</f>
        <v/>
      </c>
      <c r="H56" s="78">
        <f t="array" ref="H56">IFNA(VLOOKUP(B56,{'La grande azzuffata 2022'!$D$53:$D$61, 'La grande azzuffata 2022'!$F$53:$F$61},2,FALSE))</f>
        <v>1</v>
      </c>
    </row>
    <row r="57">
      <c r="B57" s="59" t="s">
        <v>25</v>
      </c>
      <c r="C57" s="60">
        <f t="array" ref="C57">IFNA(VLOOKUP(B57,{'La grande azzuffata 2022'!$D$3:$D$11, 'La grande azzuffata 2022'!$F$3:$F$11},2,FALSE))</f>
        <v>0</v>
      </c>
      <c r="D57" s="78" t="str">
        <f t="array" ref="D57">IFNA(VLOOKUP(B57,{'La grande azzuffata 2022'!$D$13:$D$21, 'La grande azzuffata 2022'!$F$13:$F$21},2,FALSE))</f>
        <v/>
      </c>
      <c r="E57" s="78">
        <f t="array" ref="E57">IFNA(VLOOKUP(B57,{'La grande azzuffata 2022'!$D$23:$D$31, 'La grande azzuffata 2022'!$F$23:$F$31},2,FALSE))</f>
        <v>1</v>
      </c>
      <c r="F57" s="78" t="str">
        <f t="array" ref="F57">IFNA(VLOOKUP(B57,{'La grande azzuffata 2022'!$D$33:$D$41, 'La grande azzuffata 2022'!$F$33:$F$41},2,FALSE))</f>
        <v/>
      </c>
      <c r="G57" s="78">
        <f t="array" ref="G57">IFNA(VLOOKUP(B57,{'La grande azzuffata 2022'!$D$43:$D$51, 'La grande azzuffata 2022'!$F$43:$F$51},2,FALSE))</f>
        <v>0</v>
      </c>
      <c r="H57" s="78">
        <f t="array" ref="H57">IFNA(VLOOKUP(B57,{'La grande azzuffata 2022'!$D$53:$D$61, 'La grande azzuffata 2022'!$F$53:$F$61},2,FALSE))</f>
        <v>0</v>
      </c>
    </row>
    <row r="58">
      <c r="B58" s="59" t="s">
        <v>29</v>
      </c>
      <c r="C58" s="60">
        <f t="array" ref="C58">IFNA(VLOOKUP(B58,{'La grande azzuffata 2022'!$D$3:$D$11, 'La grande azzuffata 2022'!$F$3:$F$11},2,FALSE))</f>
        <v>1</v>
      </c>
      <c r="D58" s="78" t="str">
        <f t="array" ref="D58">IFNA(VLOOKUP(B58,{'La grande azzuffata 2022'!$D$13:$D$21, 'La grande azzuffata 2022'!$F$13:$F$21},2,FALSE))</f>
        <v/>
      </c>
      <c r="E58" s="78">
        <f t="array" ref="E58">IFNA(VLOOKUP(B58,{'La grande azzuffata 2022'!$D$23:$D$31, 'La grande azzuffata 2022'!$F$23:$F$31},2,FALSE))</f>
        <v>0</v>
      </c>
      <c r="F58" s="78" t="str">
        <f t="array" ref="F58">IFNA(VLOOKUP(B58,{'La grande azzuffata 2022'!$D$33:$D$41, 'La grande azzuffata 2022'!$F$33:$F$41},2,FALSE))</f>
        <v/>
      </c>
      <c r="G58" s="78">
        <f t="array" ref="G58">IFNA(VLOOKUP(B58,{'La grande azzuffata 2022'!$D$43:$D$51, 'La grande azzuffata 2022'!$F$43:$F$51},2,FALSE))</f>
        <v>1</v>
      </c>
      <c r="H58" s="78" t="str">
        <f t="array" ref="H58">IFNA(VLOOKUP(B58,{'La grande azzuffata 2022'!$D$53:$D$61, 'La grande azzuffata 2022'!$F$53:$F$61},2,FALSE))</f>
        <v/>
      </c>
    </row>
    <row r="59">
      <c r="B59" s="59" t="s">
        <v>33</v>
      </c>
      <c r="C59" s="60">
        <f t="array" ref="C59">IFNA(VLOOKUP(B59,{'La grande azzuffata 2022'!$D$3:$D$11, 'La grande azzuffata 2022'!$F$3:$F$11},2,FALSE))</f>
        <v>1</v>
      </c>
      <c r="D59" s="78" t="str">
        <f t="array" ref="D59">IFNA(VLOOKUP(B59,{'La grande azzuffata 2022'!$D$13:$D$21, 'La grande azzuffata 2022'!$F$13:$F$21},2,FALSE))</f>
        <v/>
      </c>
      <c r="E59" s="78">
        <f t="array" ref="E59">IFNA(VLOOKUP(B59,{'La grande azzuffata 2022'!$D$23:$D$31, 'La grande azzuffata 2022'!$F$23:$F$31},2,FALSE))</f>
        <v>1</v>
      </c>
      <c r="F59" s="78" t="str">
        <f t="array" ref="F59">IFNA(VLOOKUP(B59,{'La grande azzuffata 2022'!$D$33:$D$41, 'La grande azzuffata 2022'!$F$33:$F$41},2,FALSE))</f>
        <v/>
      </c>
      <c r="G59" s="78">
        <f t="array" ref="G59">IFNA(VLOOKUP(B59,{'La grande azzuffata 2022'!$D$43:$D$51, 'La grande azzuffata 2022'!$F$43:$F$51},2,FALSE))</f>
        <v>0</v>
      </c>
      <c r="H59" s="78" t="str">
        <f t="array" ref="H59">IFNA(VLOOKUP(B59,{'La grande azzuffata 2022'!$D$53:$D$61, 'La grande azzuffata 2022'!$F$53:$F$61},2,FALSE))</f>
        <v/>
      </c>
    </row>
    <row r="60">
      <c r="B60" s="59" t="s">
        <v>37</v>
      </c>
      <c r="C60" s="60">
        <f t="array" ref="C60">IFNA(VLOOKUP(B60,{'La grande azzuffata 2022'!$D$3:$D$11, 'La grande azzuffata 2022'!$F$3:$F$11},2,FALSE))</f>
        <v>0</v>
      </c>
      <c r="D60" s="78" t="str">
        <f t="array" ref="D60">IFNA(VLOOKUP(B60,{'La grande azzuffata 2022'!$D$13:$D$21, 'La grande azzuffata 2022'!$F$13:$F$21},2,FALSE))</f>
        <v/>
      </c>
      <c r="E60" s="78">
        <f t="array" ref="E60">IFNA(VLOOKUP(B60,{'La grande azzuffata 2022'!$D$23:$D$31, 'La grande azzuffata 2022'!$F$23:$F$31},2,FALSE))</f>
        <v>0.5</v>
      </c>
      <c r="F60" s="78" t="str">
        <f t="array" ref="F60">IFNA(VLOOKUP(B60,{'La grande azzuffata 2022'!$D$33:$D$41, 'La grande azzuffata 2022'!$F$33:$F$41},2,FALSE))</f>
        <v/>
      </c>
      <c r="G60" s="78">
        <f t="array" ref="G60">IFNA(VLOOKUP(B60,{'La grande azzuffata 2022'!$D$43:$D$51, 'La grande azzuffata 2022'!$F$43:$F$51},2,FALSE))</f>
        <v>0</v>
      </c>
      <c r="H60" s="78" t="str">
        <f t="array" ref="H60">IFNA(VLOOKUP(B60,{'La grande azzuffata 2022'!$D$53:$D$61, 'La grande azzuffata 2022'!$F$53:$F$61},2,FALSE))</f>
        <v/>
      </c>
    </row>
    <row r="61">
      <c r="B61" s="59" t="s">
        <v>41</v>
      </c>
      <c r="C61" s="60">
        <f t="array" ref="C61">IFNA(VLOOKUP(B61,{'La grande azzuffata 2022'!$D$3:$D$11, 'La grande azzuffata 2022'!$F$3:$F$11},2,FALSE))</f>
        <v>0.5</v>
      </c>
      <c r="D61" s="78" t="str">
        <f t="array" ref="D61">IFNA(VLOOKUP(B61,{'La grande azzuffata 2022'!$D$13:$D$21, 'La grande azzuffata 2022'!$F$13:$F$21},2,FALSE))</f>
        <v/>
      </c>
      <c r="E61" s="78">
        <f t="array" ref="E61">IFNA(VLOOKUP(B61,{'La grande azzuffata 2022'!$D$23:$D$31, 'La grande azzuffata 2022'!$F$23:$F$31},2,FALSE))</f>
        <v>1</v>
      </c>
      <c r="F61" s="78" t="str">
        <f t="array" ref="F61">IFNA(VLOOKUP(B61,{'La grande azzuffata 2022'!$D$33:$D$41, 'La grande azzuffata 2022'!$F$33:$F$41},2,FALSE))</f>
        <v/>
      </c>
      <c r="G61" s="78">
        <f t="array" ref="G61">IFNA(VLOOKUP(B61,{'La grande azzuffata 2022'!$D$43:$D$51, 'La grande azzuffata 2022'!$F$43:$F$51},2,FALSE))</f>
        <v>0</v>
      </c>
      <c r="H61" s="78" t="str">
        <f t="array" ref="H61">IFNA(VLOOKUP(B61,{'La grande azzuffata 2022'!$D$53:$D$61, 'La grande azzuffata 2022'!$F$53:$F$61},2,FALSE))</f>
        <v/>
      </c>
    </row>
    <row r="62">
      <c r="B62" s="59" t="s">
        <v>45</v>
      </c>
      <c r="C62" s="60">
        <f t="array" ref="C62">IFNA(VLOOKUP(B62,{'La grande azzuffata 2022'!$D$3:$D$11, 'La grande azzuffata 2022'!$F$3:$F$11},2,FALSE))</f>
        <v>0</v>
      </c>
      <c r="D62" s="78" t="str">
        <f t="array" ref="D62">IFNA(VLOOKUP(B62,{'La grande azzuffata 2022'!$D$13:$D$21, 'La grande azzuffata 2022'!$F$13:$F$21},2,FALSE))</f>
        <v/>
      </c>
      <c r="E62" s="78" t="str">
        <f t="array" ref="E62">IFNA(VLOOKUP(B62,{'La grande azzuffata 2022'!$D$23:$D$31, 'La grande azzuffata 2022'!$F$23:$F$31},2,FALSE))</f>
        <v/>
      </c>
      <c r="F62" s="78">
        <f t="array" ref="F62">IFNA(VLOOKUP(B62,{'La grande azzuffata 2022'!$D$33:$D$41, 'La grande azzuffata 2022'!$F$33:$F$41},2,FALSE))</f>
        <v>1</v>
      </c>
      <c r="G62" s="78" t="str">
        <f t="array" ref="G62">IFNA(VLOOKUP(B62,{'La grande azzuffata 2022'!$D$43:$D$51, 'La grande azzuffata 2022'!$F$43:$F$51},2,FALSE))</f>
        <v/>
      </c>
      <c r="H62" s="78">
        <f t="array" ref="H62">IFNA(VLOOKUP(B62,{'La grande azzuffata 2022'!$D$53:$D$61, 'La grande azzuffata 2022'!$F$53:$F$61},2,FALSE))</f>
        <v>0</v>
      </c>
    </row>
    <row r="63">
      <c r="B63" s="59" t="s">
        <v>13</v>
      </c>
      <c r="C63" s="60" t="str">
        <f t="array" ref="C63">IFNA(VLOOKUP(B63,{'La grande azzuffata 2022'!$D$3:$D$11, 'La grande azzuffata 2022'!$F$3:$F$11},2,FALSE))</f>
        <v/>
      </c>
      <c r="D63" s="78">
        <f t="array" ref="D63">IFNA(VLOOKUP(B63,{'La grande azzuffata 2022'!$D$13:$D$21, 'La grande azzuffata 2022'!$F$13:$F$21},2,FALSE))</f>
        <v>1</v>
      </c>
      <c r="E63" s="78" t="str">
        <f t="array" ref="E63">IFNA(VLOOKUP(B63,{'La grande azzuffata 2022'!$D$23:$D$31, 'La grande azzuffata 2022'!$F$23:$F$31},2,FALSE))</f>
        <v/>
      </c>
      <c r="F63" s="78">
        <f t="array" ref="F63">IFNA(VLOOKUP(B63,{'La grande azzuffata 2022'!$D$33:$D$41, 'La grande azzuffata 2022'!$F$33:$F$41},2,FALSE))</f>
        <v>0.5</v>
      </c>
      <c r="G63" s="78" t="str">
        <f t="array" ref="G63">IFNA(VLOOKUP(B63,{'La grande azzuffata 2022'!$D$43:$D$51, 'La grande azzuffata 2022'!$F$43:$F$51},2,FALSE))</f>
        <v/>
      </c>
      <c r="H63" s="78" t="str">
        <f t="array" ref="H63">IFNA(VLOOKUP(B63,{'La grande azzuffata 2022'!$D$53:$D$61, 'La grande azzuffata 2022'!$F$53:$F$61},2,FALSE))</f>
        <v/>
      </c>
    </row>
    <row r="64">
      <c r="B64" s="59" t="s">
        <v>18</v>
      </c>
      <c r="C64" s="60" t="str">
        <f t="array" ref="C64">IFNA(VLOOKUP(B64,{'La grande azzuffata 2022'!$D$3:$D$11, 'La grande azzuffata 2022'!$F$3:$F$11},2,FALSE))</f>
        <v/>
      </c>
      <c r="D64" s="78">
        <f t="array" ref="D64">IFNA(VLOOKUP(B64,{'La grande azzuffata 2022'!$D$13:$D$21, 'La grande azzuffata 2022'!$F$13:$F$21},2,FALSE))</f>
        <v>1</v>
      </c>
      <c r="E64" s="78" t="str">
        <f t="array" ref="E64">IFNA(VLOOKUP(B64,{'La grande azzuffata 2022'!$D$23:$D$31, 'La grande azzuffata 2022'!$F$23:$F$31},2,FALSE))</f>
        <v/>
      </c>
      <c r="F64" s="78">
        <f t="array" ref="F64">IFNA(VLOOKUP(B64,{'La grande azzuffata 2022'!$D$33:$D$41, 'La grande azzuffata 2022'!$F$33:$F$41},2,FALSE))</f>
        <v>1</v>
      </c>
      <c r="G64" s="78" t="str">
        <f t="array" ref="G64">IFNA(VLOOKUP(B64,{'La grande azzuffata 2022'!$D$43:$D$51, 'La grande azzuffata 2022'!$F$43:$F$51},2,FALSE))</f>
        <v/>
      </c>
      <c r="H64" s="78">
        <f t="array" ref="H64">IFNA(VLOOKUP(B64,{'La grande azzuffata 2022'!$D$53:$D$61, 'La grande azzuffata 2022'!$F$53:$F$61},2,FALSE))</f>
        <v>0.5</v>
      </c>
    </row>
    <row r="65">
      <c r="B65" s="59" t="s">
        <v>22</v>
      </c>
      <c r="C65" s="60" t="str">
        <f t="array" ref="C65">IFNA(VLOOKUP(B65,{'La grande azzuffata 2022'!$D$3:$D$11, 'La grande azzuffata 2022'!$F$3:$F$11},2,FALSE))</f>
        <v/>
      </c>
      <c r="D65" s="78">
        <f t="array" ref="D65">IFNA(VLOOKUP(B65,{'La grande azzuffata 2022'!$D$13:$D$21, 'La grande azzuffata 2022'!$F$13:$F$21},2,FALSE))</f>
        <v>1</v>
      </c>
      <c r="E65" s="78">
        <f t="array" ref="E65">IFNA(VLOOKUP(B65,{'La grande azzuffata 2022'!$D$23:$D$31, 'La grande azzuffata 2022'!$F$23:$F$31},2,FALSE))</f>
        <v>1</v>
      </c>
      <c r="F65" s="78" t="str">
        <f t="array" ref="F65">IFNA(VLOOKUP(B65,{'La grande azzuffata 2022'!$D$33:$D$41, 'La grande azzuffata 2022'!$F$33:$F$41},2,FALSE))</f>
        <v/>
      </c>
      <c r="G65" s="78" t="str">
        <f t="array" ref="G65">IFNA(VLOOKUP(B65,{'La grande azzuffata 2022'!$D$43:$D$51, 'La grande azzuffata 2022'!$F$43:$F$51},2,FALSE))</f>
        <v/>
      </c>
      <c r="H65" s="78">
        <f t="array" ref="H65">IFNA(VLOOKUP(B65,{'La grande azzuffata 2022'!$D$53:$D$61, 'La grande azzuffata 2022'!$F$53:$F$61},2,FALSE))</f>
        <v>0</v>
      </c>
    </row>
    <row r="66">
      <c r="B66" s="59" t="s">
        <v>26</v>
      </c>
      <c r="C66" s="60" t="str">
        <f t="array" ref="C66">IFNA(VLOOKUP(B66,{'La grande azzuffata 2022'!$D$3:$D$11, 'La grande azzuffata 2022'!$F$3:$F$11},2,FALSE))</f>
        <v/>
      </c>
      <c r="D66" s="78">
        <f t="array" ref="D66">IFNA(VLOOKUP(B66,{'La grande azzuffata 2022'!$D$13:$D$21, 'La grande azzuffata 2022'!$F$13:$F$21},2,FALSE))</f>
        <v>0</v>
      </c>
      <c r="E66" s="78" t="str">
        <f t="array" ref="E66">IFNA(VLOOKUP(B66,{'La grande azzuffata 2022'!$D$23:$D$31, 'La grande azzuffata 2022'!$F$23:$F$31},2,FALSE))</f>
        <v/>
      </c>
      <c r="F66" s="78">
        <f t="array" ref="F66">IFNA(VLOOKUP(B66,{'La grande azzuffata 2022'!$D$33:$D$41, 'La grande azzuffata 2022'!$F$33:$F$41},2,FALSE))</f>
        <v>0.5</v>
      </c>
      <c r="G66" s="78" t="str">
        <f t="array" ref="G66">IFNA(VLOOKUP(B66,{'La grande azzuffata 2022'!$D$43:$D$51, 'La grande azzuffata 2022'!$F$43:$F$51},2,FALSE))</f>
        <v/>
      </c>
      <c r="H66" s="78">
        <f t="array" ref="H66">IFNA(VLOOKUP(B66,{'La grande azzuffata 2022'!$D$53:$D$61, 'La grande azzuffata 2022'!$F$53:$F$61},2,FALSE))</f>
        <v>0</v>
      </c>
    </row>
    <row r="67">
      <c r="B67" s="59" t="s">
        <v>30</v>
      </c>
      <c r="C67" s="60" t="str">
        <f t="array" ref="C67">IFNA(VLOOKUP(B67,{'La grande azzuffata 2022'!$D$3:$D$11, 'La grande azzuffata 2022'!$F$3:$F$11},2,FALSE))</f>
        <v/>
      </c>
      <c r="D67" s="78">
        <f t="array" ref="D67">IFNA(VLOOKUP(B67,{'La grande azzuffata 2022'!$D$13:$D$21, 'La grande azzuffata 2022'!$F$13:$F$21},2,FALSE))</f>
        <v>0</v>
      </c>
      <c r="E67" s="78" t="str">
        <f t="array" ref="E67">IFNA(VLOOKUP(B67,{'La grande azzuffata 2022'!$D$23:$D$31, 'La grande azzuffata 2022'!$F$23:$F$31},2,FALSE))</f>
        <v/>
      </c>
      <c r="F67" s="78" t="str">
        <f t="array" ref="F67">IFNA(VLOOKUP(B67,{'La grande azzuffata 2022'!$D$33:$D$41, 'La grande azzuffata 2022'!$F$33:$F$41},2,FALSE))</f>
        <v/>
      </c>
      <c r="G67" s="78">
        <f t="array" ref="G67">IFNA(VLOOKUP(B67,{'La grande azzuffata 2022'!$D$43:$D$51, 'La grande azzuffata 2022'!$F$43:$F$51},2,FALSE))</f>
        <v>0.5</v>
      </c>
      <c r="H67" s="78" t="str">
        <f t="array" ref="H67">IFNA(VLOOKUP(B67,{'La grande azzuffata 2022'!$D$53:$D$61, 'La grande azzuffata 2022'!$F$53:$F$61},2,FALSE))</f>
        <v/>
      </c>
    </row>
    <row r="68">
      <c r="B68" s="59" t="s">
        <v>34</v>
      </c>
      <c r="C68" s="60" t="str">
        <f t="array" ref="C68">IFNA(VLOOKUP(B68,{'La grande azzuffata 2022'!$D$3:$D$11, 'La grande azzuffata 2022'!$F$3:$F$11},2,FALSE))</f>
        <v/>
      </c>
      <c r="D68" s="78">
        <f t="array" ref="D68">IFNA(VLOOKUP(B68,{'La grande azzuffata 2022'!$D$13:$D$21, 'La grande azzuffata 2022'!$F$13:$F$21},2,FALSE))</f>
        <v>1</v>
      </c>
      <c r="E68" s="78" t="str">
        <f t="array" ref="E68">IFNA(VLOOKUP(B68,{'La grande azzuffata 2022'!$D$23:$D$31, 'La grande azzuffata 2022'!$F$23:$F$31},2,FALSE))</f>
        <v/>
      </c>
      <c r="F68" s="78">
        <f t="array" ref="F68">IFNA(VLOOKUP(B68,{'La grande azzuffata 2022'!$D$33:$D$41, 'La grande azzuffata 2022'!$F$33:$F$41},2,FALSE))</f>
        <v>0.5</v>
      </c>
      <c r="G68" s="78" t="str">
        <f t="array" ref="G68">IFNA(VLOOKUP(B68,{'La grande azzuffata 2022'!$D$43:$D$51, 'La grande azzuffata 2022'!$F$43:$F$51},2,FALSE))</f>
        <v/>
      </c>
      <c r="H68" s="78">
        <f t="array" ref="H68">IFNA(VLOOKUP(B68,{'La grande azzuffata 2022'!$D$53:$D$61, 'La grande azzuffata 2022'!$F$53:$F$61},2,FALSE))</f>
        <v>1</v>
      </c>
    </row>
    <row r="69">
      <c r="B69" s="59" t="s">
        <v>38</v>
      </c>
      <c r="C69" s="60" t="str">
        <f t="array" ref="C69">IFNA(VLOOKUP(B69,{'La grande azzuffata 2022'!$D$3:$D$11, 'La grande azzuffata 2022'!$F$3:$F$11},2,FALSE))</f>
        <v/>
      </c>
      <c r="D69" s="78">
        <f t="array" ref="D69">IFNA(VLOOKUP(B69,{'La grande azzuffata 2022'!$D$13:$D$21, 'La grande azzuffata 2022'!$F$13:$F$21},2,FALSE))</f>
        <v>0.5</v>
      </c>
      <c r="E69" s="78" t="str">
        <f t="array" ref="E69">IFNA(VLOOKUP(B69,{'La grande azzuffata 2022'!$D$23:$D$31, 'La grande azzuffata 2022'!$F$23:$F$31},2,FALSE))</f>
        <v/>
      </c>
      <c r="F69" s="78">
        <f t="array" ref="F69">IFNA(VLOOKUP(B69,{'La grande azzuffata 2022'!$D$33:$D$41, 'La grande azzuffata 2022'!$F$33:$F$41},2,FALSE))</f>
        <v>1</v>
      </c>
      <c r="G69" s="78" t="str">
        <f t="array" ref="G69">IFNA(VLOOKUP(B69,{'La grande azzuffata 2022'!$D$43:$D$51, 'La grande azzuffata 2022'!$F$43:$F$51},2,FALSE))</f>
        <v/>
      </c>
      <c r="H69" s="78">
        <f t="array" ref="H69">IFNA(VLOOKUP(B69,{'La grande azzuffata 2022'!$D$53:$D$61, 'La grande azzuffata 2022'!$F$53:$F$61},2,FALSE))</f>
        <v>0.5</v>
      </c>
    </row>
    <row r="70">
      <c r="B70" s="59" t="s">
        <v>42</v>
      </c>
      <c r="C70" s="60" t="str">
        <f t="array" ref="C70">IFNA(VLOOKUP(B70,{'La grande azzuffata 2022'!$D$3:$D$11, 'La grande azzuffata 2022'!$F$3:$F$11},2,FALSE))</f>
        <v/>
      </c>
      <c r="D70" s="78">
        <f t="array" ref="D70">IFNA(VLOOKUP(B70,{'La grande azzuffata 2022'!$D$13:$D$21, 'La grande azzuffata 2022'!$F$13:$F$21},2,FALSE))</f>
        <v>0.5</v>
      </c>
      <c r="E70" s="78" t="str">
        <f t="array" ref="E70">IFNA(VLOOKUP(B70,{'La grande azzuffata 2022'!$D$23:$D$31, 'La grande azzuffata 2022'!$F$23:$F$31},2,FALSE))</f>
        <v/>
      </c>
      <c r="F70" s="78">
        <f t="array" ref="F70">IFNA(VLOOKUP(B70,{'La grande azzuffata 2022'!$D$33:$D$41, 'La grande azzuffata 2022'!$F$33:$F$41},2,FALSE))</f>
        <v>0</v>
      </c>
      <c r="G70" s="78" t="str">
        <f t="array" ref="G70">IFNA(VLOOKUP(B70,{'La grande azzuffata 2022'!$D$43:$D$51, 'La grande azzuffata 2022'!$F$43:$F$51},2,FALSE))</f>
        <v/>
      </c>
      <c r="H70" s="78">
        <f t="array" ref="H70">IFNA(VLOOKUP(B70,{'La grande azzuffata 2022'!$D$53:$D$61, 'La grande azzuffata 2022'!$F$53:$F$61},2,FALSE))</f>
        <v>1</v>
      </c>
    </row>
    <row r="71">
      <c r="B71" s="59" t="s">
        <v>46</v>
      </c>
      <c r="C71" s="60" t="str">
        <f t="array" ref="C71">IFNA(VLOOKUP(B71,{'La grande azzuffata 2022'!$D$3:$D$11, 'La grande azzuffata 2022'!$F$3:$F$11},2,FALSE))</f>
        <v/>
      </c>
      <c r="D71" s="78">
        <f t="array" ref="D71">IFNA(VLOOKUP(B71,{'La grande azzuffata 2022'!$D$13:$D$21, 'La grande azzuffata 2022'!$F$13:$F$21},2,FALSE))</f>
        <v>0</v>
      </c>
      <c r="E71" s="78" t="str">
        <f t="array" ref="E71">IFNA(VLOOKUP(B71,{'La grande azzuffata 2022'!$D$23:$D$31, 'La grande azzuffata 2022'!$F$23:$F$31},2,FALSE))</f>
        <v/>
      </c>
      <c r="F71" s="78">
        <f t="array" ref="F71">IFNA(VLOOKUP(B71,{'La grande azzuffata 2022'!$D$33:$D$41, 'La grande azzuffata 2022'!$F$33:$F$41},2,FALSE))</f>
        <v>0</v>
      </c>
      <c r="G71" s="78">
        <f t="array" ref="G71">IFNA(VLOOKUP(B71,{'La grande azzuffata 2022'!$D$43:$D$51, 'La grande azzuffata 2022'!$F$43:$F$51},2,FALSE))</f>
        <v>0.5</v>
      </c>
      <c r="H71" s="78" t="str">
        <f t="array" ref="H71">IFNA(VLOOKUP(B71,{'La grande azzuffata 2022'!$D$53:$D$61, 'La grande azzuffata 2022'!$F$53:$F$61},2,FALSE))</f>
        <v/>
      </c>
    </row>
    <row r="73">
      <c r="B73" s="49"/>
      <c r="C73" s="55" t="s">
        <v>124</v>
      </c>
      <c r="D73" s="55" t="s">
        <v>125</v>
      </c>
      <c r="E73" s="55" t="s">
        <v>126</v>
      </c>
      <c r="F73" s="55" t="s">
        <v>127</v>
      </c>
      <c r="G73" s="55" t="s">
        <v>128</v>
      </c>
      <c r="H73" s="55" t="s">
        <v>129</v>
      </c>
      <c r="J73" s="56" t="s">
        <v>1007</v>
      </c>
      <c r="K73" s="56" t="s">
        <v>1008</v>
      </c>
      <c r="O73" s="1" t="s">
        <v>1007</v>
      </c>
      <c r="P73" s="1" t="s">
        <v>1008</v>
      </c>
      <c r="Q73" s="1"/>
      <c r="R73" s="1"/>
    </row>
    <row r="74">
      <c r="B74" s="59" t="s">
        <v>12</v>
      </c>
      <c r="C74" s="60" t="str">
        <f t="array" ref="C74">IFNA(VLOOKUP(B74,{'La grande azzuffata 2022'!$E$3:$E$11, 'La grande azzuffata 2022'!$H$3:$H$11},2,FALSE))</f>
        <v/>
      </c>
      <c r="D74" s="78">
        <f t="array" ref="D74">IFNA(VLOOKUP(B74,{'La grande azzuffata 2022'!$E$13:$E$21, 'La grande azzuffata 2022'!$H$13:$H$21},2,FALSE))</f>
        <v>0.5</v>
      </c>
      <c r="E74" s="78" t="str">
        <f t="array" ref="E74">IFNA(VLOOKUP(B74,{'La grande azzuffata 2022'!$E$23:$E$31, 'La grande azzuffata 2022'!$H$23:$H$31},2,FALSE))</f>
        <v/>
      </c>
      <c r="F74" s="78">
        <f t="array" ref="F74">IFNA(VLOOKUP(B74,{'La grande azzuffata 2022'!$E$33:$E$41, 'La grande azzuffata 2022'!$H$33:$H$41},2,FALSE))</f>
        <v>0.5</v>
      </c>
      <c r="G74" s="78" t="str">
        <f t="array" ref="G74">IFNA(VLOOKUP(B74,{'La grande azzuffata 2022'!$E$43:$E$51, 'La grande azzuffata 2022'!$H$43:$H$51},2,FALSE))</f>
        <v/>
      </c>
      <c r="H74" s="78">
        <f t="array" ref="H74">IFNA(VLOOKUP(B74,{'La grande azzuffata 2022'!$E$53:$E$61, 'La grande azzuffata 2022'!$H$53:$H$61},2,FALSE))</f>
        <v>1</v>
      </c>
      <c r="I74" s="54">
        <f t="shared" ref="I74:I91" si="3">SUM(J74:K74)</f>
        <v>4</v>
      </c>
      <c r="J74" s="63">
        <f t="shared" ref="J74:J91" si="4">IFERROR(SUM(IFNA(C54:H54, "")),0)</f>
        <v>2</v>
      </c>
      <c r="K74" s="63">
        <f t="shared" ref="K74:K91" si="5">IFERROR(SUM(IFNA(C74:H74, "")),0)</f>
        <v>2</v>
      </c>
      <c r="M74" s="65" t="str">
        <f t="array" ref="M74:P91">sort({B74:B91,I74:I91,J74:J91,K74:K91},2, FALSE, 3, FALSE)</f>
        <v>Franco Saiano</v>
      </c>
      <c r="N74" s="54">
        <v>5.0</v>
      </c>
      <c r="O74" s="54">
        <v>3.0</v>
      </c>
      <c r="P74" s="54">
        <v>2.0</v>
      </c>
    </row>
    <row r="75">
      <c r="B75" s="59" t="s">
        <v>17</v>
      </c>
      <c r="C75" s="60" t="str">
        <f t="array" ref="C75">IFNA(VLOOKUP(B75,{'La grande azzuffata 2022'!$E$3:$E$11, 'La grande azzuffata 2022'!$H$3:$H$11},2,FALSE))</f>
        <v/>
      </c>
      <c r="D75" s="78">
        <f t="array" ref="D75">IFNA(VLOOKUP(B75,{'La grande azzuffata 2022'!$E$13:$E$21, 'La grande azzuffata 2022'!$H$13:$H$21},2,FALSE))</f>
        <v>1</v>
      </c>
      <c r="E75" s="78" t="str">
        <f t="array" ref="E75">IFNA(VLOOKUP(B75,{'La grande azzuffata 2022'!$E$23:$E$31, 'La grande azzuffata 2022'!$H$23:$H$31},2,FALSE))</f>
        <v/>
      </c>
      <c r="F75" s="78">
        <f t="array" ref="F75">IFNA(VLOOKUP(B75,{'La grande azzuffata 2022'!$E$33:$E$41, 'La grande azzuffata 2022'!$H$33:$H$41},2,FALSE))</f>
        <v>0.5</v>
      </c>
      <c r="G75" s="78" t="str">
        <f t="array" ref="G75">IFNA(VLOOKUP(B75,{'La grande azzuffata 2022'!$E$43:$E$51, 'La grande azzuffata 2022'!$H$43:$H$51},2,FALSE))</f>
        <v/>
      </c>
      <c r="H75" s="78">
        <f t="array" ref="H75">IFNA(VLOOKUP(B75,{'La grande azzuffata 2022'!$E$53:$E$61, 'La grande azzuffata 2022'!$H$53:$H$61},2,FALSE))</f>
        <v>0</v>
      </c>
      <c r="I75" s="54">
        <f t="shared" si="3"/>
        <v>3</v>
      </c>
      <c r="J75" s="63">
        <f t="shared" si="4"/>
        <v>1.5</v>
      </c>
      <c r="K75" s="63">
        <f t="shared" si="5"/>
        <v>1.5</v>
      </c>
      <c r="M75" s="65" t="s">
        <v>18</v>
      </c>
      <c r="N75" s="54">
        <v>5.0</v>
      </c>
      <c r="O75" s="54">
        <v>2.5</v>
      </c>
      <c r="P75" s="54">
        <v>2.5</v>
      </c>
    </row>
    <row r="76">
      <c r="B76" s="59" t="s">
        <v>21</v>
      </c>
      <c r="C76" s="60" t="str">
        <f t="array" ref="C76">IFNA(VLOOKUP(B76,{'La grande azzuffata 2022'!$E$3:$E$11, 'La grande azzuffata 2022'!$H$3:$H$11},2,FALSE))</f>
        <v/>
      </c>
      <c r="D76" s="78">
        <f t="array" ref="D76">IFNA(VLOOKUP(B76,{'La grande azzuffata 2022'!$E$13:$E$21, 'La grande azzuffata 2022'!$H$13:$H$21},2,FALSE))</f>
        <v>1</v>
      </c>
      <c r="E76" s="78" t="str">
        <f t="array" ref="E76">IFNA(VLOOKUP(B76,{'La grande azzuffata 2022'!$E$23:$E$31, 'La grande azzuffata 2022'!$H$23:$H$31},2,FALSE))</f>
        <v/>
      </c>
      <c r="F76" s="78" t="str">
        <f t="array" ref="F76">IFNA(VLOOKUP(B76,{'La grande azzuffata 2022'!$E$33:$E$41, 'La grande azzuffata 2022'!$H$33:$H$41},2,FALSE))</f>
        <v/>
      </c>
      <c r="G76" s="78">
        <f t="array" ref="G76">IFNA(VLOOKUP(B76,{'La grande azzuffata 2022'!$E$43:$E$51, 'La grande azzuffata 2022'!$H$43:$H$51},2,FALSE))</f>
        <v>1</v>
      </c>
      <c r="H76" s="78" t="str">
        <f t="array" ref="H76">IFNA(VLOOKUP(B76,{'La grande azzuffata 2022'!$E$53:$E$61, 'La grande azzuffata 2022'!$H$53:$H$61},2,FALSE))</f>
        <v/>
      </c>
      <c r="I76" s="54">
        <f t="shared" si="3"/>
        <v>5</v>
      </c>
      <c r="J76" s="63">
        <f t="shared" si="4"/>
        <v>3</v>
      </c>
      <c r="K76" s="63">
        <f t="shared" si="5"/>
        <v>2</v>
      </c>
      <c r="M76" s="65" t="s">
        <v>12</v>
      </c>
      <c r="N76" s="54">
        <v>4.0</v>
      </c>
      <c r="O76" s="54">
        <v>2.0</v>
      </c>
      <c r="P76" s="54">
        <v>2.0</v>
      </c>
    </row>
    <row r="77">
      <c r="B77" s="59" t="s">
        <v>25</v>
      </c>
      <c r="C77" s="60" t="str">
        <f t="array" ref="C77">IFNA(VLOOKUP(B77,{'La grande azzuffata 2022'!$E$3:$E$11, 'La grande azzuffata 2022'!$H$3:$H$11},2,FALSE))</f>
        <v/>
      </c>
      <c r="D77" s="78">
        <f t="array" ref="D77">IFNA(VLOOKUP(B77,{'La grande azzuffata 2022'!$E$13:$E$21, 'La grande azzuffata 2022'!$H$13:$H$21},2,FALSE))</f>
        <v>0</v>
      </c>
      <c r="E77" s="78" t="str">
        <f t="array" ref="E77">IFNA(VLOOKUP(B77,{'La grande azzuffata 2022'!$E$23:$E$31, 'La grande azzuffata 2022'!$H$23:$H$31},2,FALSE))</f>
        <v/>
      </c>
      <c r="F77" s="78">
        <f t="array" ref="F77">IFNA(VLOOKUP(B77,{'La grande azzuffata 2022'!$E$33:$E$41, 'La grande azzuffata 2022'!$H$33:$H$41},2,FALSE))</f>
        <v>0.5</v>
      </c>
      <c r="G77" s="78" t="str">
        <f t="array" ref="G77">IFNA(VLOOKUP(B77,{'La grande azzuffata 2022'!$E$43:$E$51, 'La grande azzuffata 2022'!$H$43:$H$51},2,FALSE))</f>
        <v/>
      </c>
      <c r="H77" s="78" t="str">
        <f t="array" ref="H77">IFNA(VLOOKUP(B77,{'La grande azzuffata 2022'!$E$53:$E$61, 'La grande azzuffata 2022'!$H$53:$H$61},2,FALSE))</f>
        <v/>
      </c>
      <c r="I77" s="54">
        <f t="shared" si="3"/>
        <v>1.5</v>
      </c>
      <c r="J77" s="63">
        <f t="shared" si="4"/>
        <v>1</v>
      </c>
      <c r="K77" s="63">
        <f t="shared" si="5"/>
        <v>0.5</v>
      </c>
      <c r="M77" s="65" t="s">
        <v>33</v>
      </c>
      <c r="N77" s="54">
        <v>4.0</v>
      </c>
      <c r="O77" s="54">
        <v>2.0</v>
      </c>
      <c r="P77" s="54">
        <v>2.0</v>
      </c>
    </row>
    <row r="78">
      <c r="B78" s="59" t="s">
        <v>29</v>
      </c>
      <c r="C78" s="60" t="str">
        <f t="array" ref="C78">IFNA(VLOOKUP(B78,{'La grande azzuffata 2022'!$E$3:$E$11, 'La grande azzuffata 2022'!$H$3:$H$11},2,FALSE))</f>
        <v/>
      </c>
      <c r="D78" s="78">
        <f t="array" ref="D78">IFNA(VLOOKUP(B78,{'La grande azzuffata 2022'!$E$13:$E$21, 'La grande azzuffata 2022'!$H$13:$H$21},2,FALSE))</f>
        <v>0</v>
      </c>
      <c r="E78" s="78" t="str">
        <f t="array" ref="E78">IFNA(VLOOKUP(B78,{'La grande azzuffata 2022'!$E$23:$E$31, 'La grande azzuffata 2022'!$H$23:$H$31},2,FALSE))</f>
        <v/>
      </c>
      <c r="F78" s="78">
        <f t="array" ref="F78">IFNA(VLOOKUP(B78,{'La grande azzuffata 2022'!$E$33:$E$41, 'La grande azzuffata 2022'!$H$33:$H$41},2,FALSE))</f>
        <v>1</v>
      </c>
      <c r="G78" s="78" t="str">
        <f t="array" ref="G78">IFNA(VLOOKUP(B78,{'La grande azzuffata 2022'!$E$43:$E$51, 'La grande azzuffata 2022'!$H$43:$H$51},2,FALSE))</f>
        <v/>
      </c>
      <c r="H78" s="78">
        <f t="array" ref="H78">IFNA(VLOOKUP(B78,{'La grande azzuffata 2022'!$E$53:$E$61, 'La grande azzuffata 2022'!$H$53:$H$61},2,FALSE))</f>
        <v>0.5</v>
      </c>
      <c r="I78" s="54">
        <f t="shared" si="3"/>
        <v>3.5</v>
      </c>
      <c r="J78" s="63">
        <f t="shared" si="4"/>
        <v>2</v>
      </c>
      <c r="K78" s="63">
        <f t="shared" si="5"/>
        <v>1.5</v>
      </c>
      <c r="M78" s="65" t="s">
        <v>13</v>
      </c>
      <c r="N78" s="54">
        <v>4.0</v>
      </c>
      <c r="O78" s="54">
        <v>1.5</v>
      </c>
      <c r="P78" s="54">
        <v>2.5</v>
      </c>
    </row>
    <row r="79">
      <c r="B79" s="59" t="s">
        <v>33</v>
      </c>
      <c r="C79" s="60" t="str">
        <f t="array" ref="C79">IFNA(VLOOKUP(B79,{'La grande azzuffata 2022'!$E$3:$E$11, 'La grande azzuffata 2022'!$H$3:$H$11},2,FALSE))</f>
        <v/>
      </c>
      <c r="D79" s="78">
        <f t="array" ref="D79">IFNA(VLOOKUP(B79,{'La grande azzuffata 2022'!$E$13:$E$21, 'La grande azzuffata 2022'!$H$13:$H$21},2,FALSE))</f>
        <v>1</v>
      </c>
      <c r="E79" s="78" t="str">
        <f t="array" ref="E79">IFNA(VLOOKUP(B79,{'La grande azzuffata 2022'!$E$23:$E$31, 'La grande azzuffata 2022'!$H$23:$H$31},2,FALSE))</f>
        <v/>
      </c>
      <c r="F79" s="78">
        <f t="array" ref="F79">IFNA(VLOOKUP(B79,{'La grande azzuffata 2022'!$E$33:$E$41, 'La grande azzuffata 2022'!$H$33:$H$41},2,FALSE))</f>
        <v>0</v>
      </c>
      <c r="G79" s="78" t="str">
        <f t="array" ref="G79">IFNA(VLOOKUP(B79,{'La grande azzuffata 2022'!$E$43:$E$51, 'La grande azzuffata 2022'!$H$43:$H$51},2,FALSE))</f>
        <v/>
      </c>
      <c r="H79" s="78">
        <f t="array" ref="H79">IFNA(VLOOKUP(B79,{'La grande azzuffata 2022'!$E$53:$E$61, 'La grande azzuffata 2022'!$H$53:$H$61},2,FALSE))</f>
        <v>1</v>
      </c>
      <c r="I79" s="54">
        <f t="shared" si="3"/>
        <v>4</v>
      </c>
      <c r="J79" s="63">
        <f t="shared" si="4"/>
        <v>2</v>
      </c>
      <c r="K79" s="63">
        <f t="shared" si="5"/>
        <v>2</v>
      </c>
      <c r="M79" s="65" t="s">
        <v>29</v>
      </c>
      <c r="N79" s="54">
        <v>3.5</v>
      </c>
      <c r="O79" s="54">
        <v>2.0</v>
      </c>
      <c r="P79" s="54">
        <v>1.5</v>
      </c>
    </row>
    <row r="80">
      <c r="B80" s="59" t="s">
        <v>37</v>
      </c>
      <c r="C80" s="60" t="str">
        <f t="array" ref="C80">IFNA(VLOOKUP(B80,{'La grande azzuffata 2022'!$E$3:$E$11, 'La grande azzuffata 2022'!$H$3:$H$11},2,FALSE))</f>
        <v/>
      </c>
      <c r="D80" s="78">
        <f t="array" ref="D80">IFNA(VLOOKUP(B80,{'La grande azzuffata 2022'!$E$13:$E$21, 'La grande azzuffata 2022'!$H$13:$H$21},2,FALSE))</f>
        <v>0.5</v>
      </c>
      <c r="E80" s="78" t="str">
        <f t="array" ref="E80">IFNA(VLOOKUP(B80,{'La grande azzuffata 2022'!$E$23:$E$31, 'La grande azzuffata 2022'!$H$23:$H$31},2,FALSE))</f>
        <v/>
      </c>
      <c r="F80" s="78">
        <f t="array" ref="F80">IFNA(VLOOKUP(B80,{'La grande azzuffata 2022'!$E$33:$E$41, 'La grande azzuffata 2022'!$H$33:$H$41},2,FALSE))</f>
        <v>1</v>
      </c>
      <c r="G80" s="78" t="str">
        <f t="array" ref="G80">IFNA(VLOOKUP(B80,{'La grande azzuffata 2022'!$E$43:$E$51, 'La grande azzuffata 2022'!$H$43:$H$51},2,FALSE))</f>
        <v/>
      </c>
      <c r="H80" s="78">
        <f t="array" ref="H80">IFNA(VLOOKUP(B80,{'La grande azzuffata 2022'!$E$53:$E$61, 'La grande azzuffata 2022'!$H$53:$H$61},2,FALSE))</f>
        <v>1</v>
      </c>
      <c r="I80" s="54">
        <f t="shared" si="3"/>
        <v>3</v>
      </c>
      <c r="J80" s="63">
        <f t="shared" si="4"/>
        <v>0.5</v>
      </c>
      <c r="K80" s="63">
        <f t="shared" si="5"/>
        <v>2.5</v>
      </c>
      <c r="M80" s="65" t="s">
        <v>38</v>
      </c>
      <c r="N80" s="54">
        <v>3.5</v>
      </c>
      <c r="O80" s="54">
        <v>2.0</v>
      </c>
      <c r="P80" s="54">
        <v>1.5</v>
      </c>
    </row>
    <row r="81">
      <c r="B81" s="59" t="s">
        <v>41</v>
      </c>
      <c r="C81" s="60" t="str">
        <f t="array" ref="C81">IFNA(VLOOKUP(B81,{'La grande azzuffata 2022'!$E$3:$E$11, 'La grande azzuffata 2022'!$H$3:$H$11},2,FALSE))</f>
        <v/>
      </c>
      <c r="D81" s="78">
        <f t="array" ref="D81">IFNA(VLOOKUP(B81,{'La grande azzuffata 2022'!$E$13:$E$21, 'La grande azzuffata 2022'!$H$13:$H$21},2,FALSE))</f>
        <v>0</v>
      </c>
      <c r="E81" s="78" t="str">
        <f t="array" ref="E81">IFNA(VLOOKUP(B81,{'La grande azzuffata 2022'!$E$23:$E$31, 'La grande azzuffata 2022'!$H$23:$H$31},2,FALSE))</f>
        <v/>
      </c>
      <c r="F81" s="78">
        <f t="array" ref="F81">IFNA(VLOOKUP(B81,{'La grande azzuffata 2022'!$E$33:$E$41, 'La grande azzuffata 2022'!$H$33:$H$41},2,FALSE))</f>
        <v>0.5</v>
      </c>
      <c r="G81" s="78" t="str">
        <f t="array" ref="G81">IFNA(VLOOKUP(B81,{'La grande azzuffata 2022'!$E$43:$E$51, 'La grande azzuffata 2022'!$H$43:$H$51},2,FALSE))</f>
        <v/>
      </c>
      <c r="H81" s="78">
        <f t="array" ref="H81">IFNA(VLOOKUP(B81,{'La grande azzuffata 2022'!$E$53:$E$61, 'La grande azzuffata 2022'!$H$53:$H$61},2,FALSE))</f>
        <v>1</v>
      </c>
      <c r="I81" s="54">
        <f t="shared" si="3"/>
        <v>3</v>
      </c>
      <c r="J81" s="63">
        <f t="shared" si="4"/>
        <v>1.5</v>
      </c>
      <c r="K81" s="63">
        <f t="shared" si="5"/>
        <v>1.5</v>
      </c>
      <c r="M81" s="65" t="s">
        <v>22</v>
      </c>
      <c r="N81" s="54">
        <v>3.0</v>
      </c>
      <c r="O81" s="54">
        <v>2.0</v>
      </c>
      <c r="P81" s="54">
        <v>1.0</v>
      </c>
    </row>
    <row r="82">
      <c r="B82" s="59" t="s">
        <v>45</v>
      </c>
      <c r="C82" s="60" t="str">
        <f t="array" ref="C82">IFNA(VLOOKUP(B82,{'La grande azzuffata 2022'!$E$3:$E$11, 'La grande azzuffata 2022'!$H$3:$H$11},2,FALSE))</f>
        <v/>
      </c>
      <c r="D82" s="78">
        <f t="array" ref="D82">IFNA(VLOOKUP(B82,{'La grande azzuffata 2022'!$E$13:$E$21, 'La grande azzuffata 2022'!$H$13:$H$21},2,FALSE))</f>
        <v>0</v>
      </c>
      <c r="E82" s="78">
        <f t="array" ref="E82">IFNA(VLOOKUP(B82,{'La grande azzuffata 2022'!$E$23:$E$31, 'La grande azzuffata 2022'!$H$23:$H$31},2,FALSE))</f>
        <v>0.5</v>
      </c>
      <c r="F82" s="78" t="str">
        <f t="array" ref="F82">IFNA(VLOOKUP(B82,{'La grande azzuffata 2022'!$E$33:$E$41, 'La grande azzuffata 2022'!$H$33:$H$41},2,FALSE))</f>
        <v/>
      </c>
      <c r="G82" s="78">
        <f t="array" ref="G82">IFNA(VLOOKUP(B82,{'La grande azzuffata 2022'!$E$43:$E$51, 'La grande azzuffata 2022'!$H$43:$H$51},2,FALSE))</f>
        <v>1</v>
      </c>
      <c r="H82" s="78" t="str">
        <f t="array" ref="H82">IFNA(VLOOKUP(B82,{'La grande azzuffata 2022'!$E$53:$E$61, 'La grande azzuffata 2022'!$H$53:$H$61},2,FALSE))</f>
        <v/>
      </c>
      <c r="I82" s="54">
        <f t="shared" si="3"/>
        <v>2.5</v>
      </c>
      <c r="J82" s="63">
        <f t="shared" si="4"/>
        <v>1</v>
      </c>
      <c r="K82" s="63">
        <f t="shared" si="5"/>
        <v>1.5</v>
      </c>
      <c r="M82" s="65" t="s">
        <v>17</v>
      </c>
      <c r="N82" s="54">
        <v>3.0</v>
      </c>
      <c r="O82" s="54">
        <v>1.5</v>
      </c>
      <c r="P82" s="54">
        <v>1.5</v>
      </c>
    </row>
    <row r="83">
      <c r="B83" s="59" t="s">
        <v>13</v>
      </c>
      <c r="C83" s="60">
        <f t="array" ref="C83">IFNA(VLOOKUP(B83,{'La grande azzuffata 2022'!$E$3:$E$11, 'La grande azzuffata 2022'!$H$3:$H$11},2,FALSE))</f>
        <v>0</v>
      </c>
      <c r="D83" s="78" t="str">
        <f t="array" ref="D83">IFNA(VLOOKUP(B83,{'La grande azzuffata 2022'!$E$13:$E$21, 'La grande azzuffata 2022'!$H$13:$H$21},2,FALSE))</f>
        <v/>
      </c>
      <c r="E83" s="78">
        <f t="array" ref="E83">IFNA(VLOOKUP(B83,{'La grande azzuffata 2022'!$E$23:$E$31, 'La grande azzuffata 2022'!$H$23:$H$31},2,FALSE))</f>
        <v>1</v>
      </c>
      <c r="F83" s="78" t="str">
        <f t="array" ref="F83">IFNA(VLOOKUP(B83,{'La grande azzuffata 2022'!$E$33:$E$41, 'La grande azzuffata 2022'!$H$33:$H$41},2,FALSE))</f>
        <v/>
      </c>
      <c r="G83" s="78">
        <f t="array" ref="G83">IFNA(VLOOKUP(B83,{'La grande azzuffata 2022'!$E$43:$E$51, 'La grande azzuffata 2022'!$H$43:$H$51},2,FALSE))</f>
        <v>1</v>
      </c>
      <c r="H83" s="78">
        <f t="array" ref="H83">IFNA(VLOOKUP(B83,{'La grande azzuffata 2022'!$E$53:$E$61, 'La grande azzuffata 2022'!$H$53:$H$61},2,FALSE))</f>
        <v>0.5</v>
      </c>
      <c r="I83" s="54">
        <f t="shared" si="3"/>
        <v>4</v>
      </c>
      <c r="J83" s="63">
        <f t="shared" si="4"/>
        <v>1.5</v>
      </c>
      <c r="K83" s="63">
        <f t="shared" si="5"/>
        <v>2.5</v>
      </c>
      <c r="M83" s="65" t="s">
        <v>41</v>
      </c>
      <c r="N83" s="54">
        <v>3.0</v>
      </c>
      <c r="O83" s="54">
        <v>1.5</v>
      </c>
      <c r="P83" s="54">
        <v>1.5</v>
      </c>
    </row>
    <row r="84">
      <c r="B84" s="59" t="s">
        <v>18</v>
      </c>
      <c r="C84" s="60">
        <f t="array" ref="C84">IFNA(VLOOKUP(B84,{'La grande azzuffata 2022'!$E$3:$E$11, 'La grande azzuffata 2022'!$H$3:$H$11},2,FALSE))</f>
        <v>1</v>
      </c>
      <c r="D84" s="78" t="str">
        <f t="array" ref="D84">IFNA(VLOOKUP(B84,{'La grande azzuffata 2022'!$E$13:$E$21, 'La grande azzuffata 2022'!$H$13:$H$21},2,FALSE))</f>
        <v/>
      </c>
      <c r="E84" s="78">
        <f t="array" ref="E84">IFNA(VLOOKUP(B84,{'La grande azzuffata 2022'!$E$23:$E$31, 'La grande azzuffata 2022'!$H$23:$H$31},2,FALSE))</f>
        <v>0.5</v>
      </c>
      <c r="F84" s="78" t="str">
        <f t="array" ref="F84">IFNA(VLOOKUP(B84,{'La grande azzuffata 2022'!$E$33:$E$41, 'La grande azzuffata 2022'!$H$33:$H$41},2,FALSE))</f>
        <v/>
      </c>
      <c r="G84" s="78">
        <f t="array" ref="G84">IFNA(VLOOKUP(B84,{'La grande azzuffata 2022'!$E$43:$E$51, 'La grande azzuffata 2022'!$H$43:$H$51},2,FALSE))</f>
        <v>1</v>
      </c>
      <c r="H84" s="78" t="str">
        <f t="array" ref="H84">IFNA(VLOOKUP(B84,{'La grande azzuffata 2022'!$E$53:$E$61, 'La grande azzuffata 2022'!$H$53:$H$61},2,FALSE))</f>
        <v/>
      </c>
      <c r="I84" s="54">
        <f t="shared" si="3"/>
        <v>5</v>
      </c>
      <c r="J84" s="63">
        <f t="shared" si="4"/>
        <v>2.5</v>
      </c>
      <c r="K84" s="63">
        <f t="shared" si="5"/>
        <v>2.5</v>
      </c>
      <c r="M84" s="65" t="s">
        <v>37</v>
      </c>
      <c r="N84" s="54">
        <v>3.0</v>
      </c>
      <c r="O84" s="54">
        <v>0.5</v>
      </c>
      <c r="P84" s="54">
        <v>2.5</v>
      </c>
    </row>
    <row r="85">
      <c r="B85" s="59" t="s">
        <v>22</v>
      </c>
      <c r="C85" s="60">
        <f t="array" ref="C85">IFNA(VLOOKUP(B85,{'La grande azzuffata 2022'!$E$3:$E$11, 'La grande azzuffata 2022'!$H$3:$H$11},2,FALSE))</f>
        <v>0</v>
      </c>
      <c r="D85" s="78" t="str">
        <f t="array" ref="D85">IFNA(VLOOKUP(B85,{'La grande azzuffata 2022'!$E$13:$E$21, 'La grande azzuffata 2022'!$H$13:$H$21},2,FALSE))</f>
        <v/>
      </c>
      <c r="E85" s="78" t="str">
        <f t="array" ref="E85">IFNA(VLOOKUP(B85,{'La grande azzuffata 2022'!$E$23:$E$31, 'La grande azzuffata 2022'!$H$23:$H$31},2,FALSE))</f>
        <v/>
      </c>
      <c r="F85" s="78">
        <f t="array" ref="F85">IFNA(VLOOKUP(B85,{'La grande azzuffata 2022'!$E$33:$E$41, 'La grande azzuffata 2022'!$H$33:$H$41},2,FALSE))</f>
        <v>0</v>
      </c>
      <c r="G85" s="78">
        <f t="array" ref="G85">IFNA(VLOOKUP(B85,{'La grande azzuffata 2022'!$E$43:$E$51, 'La grande azzuffata 2022'!$H$43:$H$51},2,FALSE))</f>
        <v>1</v>
      </c>
      <c r="H85" s="78" t="str">
        <f t="array" ref="H85">IFNA(VLOOKUP(B85,{'La grande azzuffata 2022'!$E$53:$E$61, 'La grande azzuffata 2022'!$H$53:$H$61},2,FALSE))</f>
        <v/>
      </c>
      <c r="I85" s="54">
        <f t="shared" si="3"/>
        <v>3</v>
      </c>
      <c r="J85" s="63">
        <f t="shared" si="4"/>
        <v>2</v>
      </c>
      <c r="K85" s="63">
        <f t="shared" si="5"/>
        <v>1</v>
      </c>
      <c r="M85" s="65" t="s">
        <v>34</v>
      </c>
      <c r="N85" s="54">
        <v>2.5</v>
      </c>
      <c r="O85" s="54">
        <v>2.5</v>
      </c>
      <c r="P85" s="54">
        <v>0.0</v>
      </c>
    </row>
    <row r="86">
      <c r="B86" s="59" t="s">
        <v>26</v>
      </c>
      <c r="C86" s="60">
        <f t="array" ref="C86">IFNA(VLOOKUP(B86,{'La grande azzuffata 2022'!$E$3:$E$11, 'La grande azzuffata 2022'!$H$3:$H$11},2,FALSE))</f>
        <v>1</v>
      </c>
      <c r="D86" s="78" t="str">
        <f t="array" ref="D86">IFNA(VLOOKUP(B86,{'La grande azzuffata 2022'!$E$13:$E$21, 'La grande azzuffata 2022'!$H$13:$H$21},2,FALSE))</f>
        <v/>
      </c>
      <c r="E86" s="78">
        <f t="array" ref="E86">IFNA(VLOOKUP(B86,{'La grande azzuffata 2022'!$E$23:$E$31, 'La grande azzuffata 2022'!$H$23:$H$31},2,FALSE))</f>
        <v>0</v>
      </c>
      <c r="F86" s="78" t="str">
        <f t="array" ref="F86">IFNA(VLOOKUP(B86,{'La grande azzuffata 2022'!$E$33:$E$41, 'La grande azzuffata 2022'!$H$33:$H$41},2,FALSE))</f>
        <v/>
      </c>
      <c r="G86" s="78">
        <f t="array" ref="G86">IFNA(VLOOKUP(B86,{'La grande azzuffata 2022'!$E$43:$E$51, 'La grande azzuffata 2022'!$H$43:$H$51},2,FALSE))</f>
        <v>0.5</v>
      </c>
      <c r="H86" s="78" t="str">
        <f t="array" ref="H86">IFNA(VLOOKUP(B86,{'La grande azzuffata 2022'!$E$53:$E$61, 'La grande azzuffata 2022'!$H$53:$H$61},2,FALSE))</f>
        <v/>
      </c>
      <c r="I86" s="54">
        <f t="shared" si="3"/>
        <v>2</v>
      </c>
      <c r="J86" s="63">
        <f t="shared" si="4"/>
        <v>0.5</v>
      </c>
      <c r="K86" s="63">
        <f t="shared" si="5"/>
        <v>1.5</v>
      </c>
      <c r="M86" s="65" t="s">
        <v>42</v>
      </c>
      <c r="N86" s="54">
        <v>2.5</v>
      </c>
      <c r="O86" s="54">
        <v>1.5</v>
      </c>
      <c r="P86" s="54">
        <v>1.0</v>
      </c>
    </row>
    <row r="87">
      <c r="B87" s="59" t="s">
        <v>30</v>
      </c>
      <c r="C87" s="60">
        <f t="array" ref="C87">IFNA(VLOOKUP(B87,{'La grande azzuffata 2022'!$E$3:$E$11, 'La grande azzuffata 2022'!$H$3:$H$11},2,FALSE))</f>
        <v>0</v>
      </c>
      <c r="D87" s="78" t="str">
        <f t="array" ref="D87">IFNA(VLOOKUP(B87,{'La grande azzuffata 2022'!$E$13:$E$21, 'La grande azzuffata 2022'!$H$13:$H$21},2,FALSE))</f>
        <v/>
      </c>
      <c r="E87" s="78">
        <f t="array" ref="E87">IFNA(VLOOKUP(B87,{'La grande azzuffata 2022'!$E$23:$E$31, 'La grande azzuffata 2022'!$H$23:$H$31},2,FALSE))</f>
        <v>0</v>
      </c>
      <c r="F87" s="78">
        <f t="array" ref="F87">IFNA(VLOOKUP(B87,{'La grande azzuffata 2022'!$E$33:$E$41, 'La grande azzuffata 2022'!$H$33:$H$41},2,FALSE))</f>
        <v>0</v>
      </c>
      <c r="G87" s="78" t="str">
        <f t="array" ref="G87">IFNA(VLOOKUP(B87,{'La grande azzuffata 2022'!$E$43:$E$51, 'La grande azzuffata 2022'!$H$43:$H$51},2,FALSE))</f>
        <v/>
      </c>
      <c r="H87" s="78">
        <f t="array" ref="H87">IFNA(VLOOKUP(B87,{'La grande azzuffata 2022'!$E$53:$E$61, 'La grande azzuffata 2022'!$H$53:$H$61},2,FALSE))</f>
        <v>0</v>
      </c>
      <c r="I87" s="54">
        <f t="shared" si="3"/>
        <v>0.5</v>
      </c>
      <c r="J87" s="63">
        <f t="shared" si="4"/>
        <v>0.5</v>
      </c>
      <c r="K87" s="63">
        <f t="shared" si="5"/>
        <v>0</v>
      </c>
      <c r="M87" s="65" t="s">
        <v>45</v>
      </c>
      <c r="N87" s="54">
        <v>2.5</v>
      </c>
      <c r="O87" s="54">
        <v>1.0</v>
      </c>
      <c r="P87" s="54">
        <v>1.5</v>
      </c>
    </row>
    <row r="88">
      <c r="B88" s="59" t="s">
        <v>34</v>
      </c>
      <c r="C88" s="60">
        <f t="array" ref="C88">IFNA(VLOOKUP(B88,{'La grande azzuffata 2022'!$E$3:$E$11, 'La grande azzuffata 2022'!$H$3:$H$11},2,FALSE))</f>
        <v>0</v>
      </c>
      <c r="D88" s="78" t="str">
        <f t="array" ref="D88">IFNA(VLOOKUP(B88,{'La grande azzuffata 2022'!$E$13:$E$21, 'La grande azzuffata 2022'!$H$13:$H$21},2,FALSE))</f>
        <v/>
      </c>
      <c r="E88" s="78">
        <f t="array" ref="E88">IFNA(VLOOKUP(B88,{'La grande azzuffata 2022'!$E$23:$E$31, 'La grande azzuffata 2022'!$H$23:$H$31},2,FALSE))</f>
        <v>0</v>
      </c>
      <c r="F88" s="78" t="str">
        <f t="array" ref="F88">IFNA(VLOOKUP(B88,{'La grande azzuffata 2022'!$E$33:$E$41, 'La grande azzuffata 2022'!$H$33:$H$41},2,FALSE))</f>
        <v/>
      </c>
      <c r="G88" s="78">
        <f t="array" ref="G88">IFNA(VLOOKUP(B88,{'La grande azzuffata 2022'!$E$43:$E$51, 'La grande azzuffata 2022'!$H$43:$H$51},2,FALSE))</f>
        <v>0</v>
      </c>
      <c r="H88" s="78" t="str">
        <f t="array" ref="H88">IFNA(VLOOKUP(B88,{'La grande azzuffata 2022'!$E$53:$E$61, 'La grande azzuffata 2022'!$H$53:$H$61},2,FALSE))</f>
        <v/>
      </c>
      <c r="I88" s="54">
        <f t="shared" si="3"/>
        <v>2.5</v>
      </c>
      <c r="J88" s="63">
        <f t="shared" si="4"/>
        <v>2.5</v>
      </c>
      <c r="K88" s="63">
        <f t="shared" si="5"/>
        <v>0</v>
      </c>
      <c r="M88" s="65" t="s">
        <v>26</v>
      </c>
      <c r="N88" s="54">
        <v>2.0</v>
      </c>
      <c r="O88" s="54">
        <v>0.5</v>
      </c>
      <c r="P88" s="54">
        <v>1.5</v>
      </c>
    </row>
    <row r="89">
      <c r="B89" s="59" t="s">
        <v>38</v>
      </c>
      <c r="C89" s="60">
        <f t="array" ref="C89">IFNA(VLOOKUP(B89,{'La grande azzuffata 2022'!$E$3:$E$11, 'La grande azzuffata 2022'!$H$3:$H$11},2,FALSE))</f>
        <v>1</v>
      </c>
      <c r="D89" s="78" t="str">
        <f t="array" ref="D89">IFNA(VLOOKUP(B89,{'La grande azzuffata 2022'!$E$13:$E$21, 'La grande azzuffata 2022'!$H$13:$H$21},2,FALSE))</f>
        <v/>
      </c>
      <c r="E89" s="78">
        <f t="array" ref="E89">IFNA(VLOOKUP(B89,{'La grande azzuffata 2022'!$E$23:$E$31, 'La grande azzuffata 2022'!$H$23:$H$31},2,FALSE))</f>
        <v>0</v>
      </c>
      <c r="F89" s="78" t="str">
        <f t="array" ref="F89">IFNA(VLOOKUP(B89,{'La grande azzuffata 2022'!$E$33:$E$41, 'La grande azzuffata 2022'!$H$33:$H$41},2,FALSE))</f>
        <v/>
      </c>
      <c r="G89" s="78">
        <f t="array" ref="G89">IFNA(VLOOKUP(B89,{'La grande azzuffata 2022'!$E$43:$E$51, 'La grande azzuffata 2022'!$H$43:$H$51},2,FALSE))</f>
        <v>0.5</v>
      </c>
      <c r="H89" s="78" t="str">
        <f t="array" ref="H89">IFNA(VLOOKUP(B89,{'La grande azzuffata 2022'!$E$53:$E$61, 'La grande azzuffata 2022'!$H$53:$H$61},2,FALSE))</f>
        <v/>
      </c>
      <c r="I89" s="54">
        <f t="shared" si="3"/>
        <v>3.5</v>
      </c>
      <c r="J89" s="63">
        <f t="shared" si="4"/>
        <v>2</v>
      </c>
      <c r="K89" s="63">
        <f t="shared" si="5"/>
        <v>1.5</v>
      </c>
      <c r="M89" s="65" t="s">
        <v>25</v>
      </c>
      <c r="N89" s="54">
        <v>1.5</v>
      </c>
      <c r="O89" s="54">
        <v>1.0</v>
      </c>
      <c r="P89" s="54">
        <v>0.5</v>
      </c>
    </row>
    <row r="90">
      <c r="B90" s="59" t="s">
        <v>42</v>
      </c>
      <c r="C90" s="60">
        <f t="array" ref="C90">IFNA(VLOOKUP(B90,{'La grande azzuffata 2022'!$E$3:$E$11, 'La grande azzuffata 2022'!$H$3:$H$11},2,FALSE))</f>
        <v>0.5</v>
      </c>
      <c r="D90" s="78" t="str">
        <f t="array" ref="D90">IFNA(VLOOKUP(B90,{'La grande azzuffata 2022'!$E$13:$E$21, 'La grande azzuffata 2022'!$H$13:$H$21},2,FALSE))</f>
        <v/>
      </c>
      <c r="E90" s="78">
        <f t="array" ref="E90">IFNA(VLOOKUP(B90,{'La grande azzuffata 2022'!$E$23:$E$31, 'La grande azzuffata 2022'!$H$23:$H$31},2,FALSE))</f>
        <v>0</v>
      </c>
      <c r="F90" s="78" t="str">
        <f t="array" ref="F90">IFNA(VLOOKUP(B90,{'La grande azzuffata 2022'!$E$33:$E$41, 'La grande azzuffata 2022'!$H$33:$H$41},2,FALSE))</f>
        <v/>
      </c>
      <c r="G90" s="78">
        <f t="array" ref="G90">IFNA(VLOOKUP(B90,{'La grande azzuffata 2022'!$E$43:$E$51, 'La grande azzuffata 2022'!$H$43:$H$51},2,FALSE))</f>
        <v>0.5</v>
      </c>
      <c r="H90" s="78" t="str">
        <f t="array" ref="H90">IFNA(VLOOKUP(B90,{'La grande azzuffata 2022'!$E$53:$E$61, 'La grande azzuffata 2022'!$H$53:$H$61},2,FALSE))</f>
        <v/>
      </c>
      <c r="I90" s="54">
        <f t="shared" si="3"/>
        <v>2.5</v>
      </c>
      <c r="J90" s="63">
        <f t="shared" si="4"/>
        <v>1.5</v>
      </c>
      <c r="K90" s="63">
        <f t="shared" si="5"/>
        <v>1</v>
      </c>
      <c r="M90" s="65" t="s">
        <v>46</v>
      </c>
      <c r="N90" s="54">
        <v>1.5</v>
      </c>
      <c r="O90" s="54">
        <v>0.5</v>
      </c>
      <c r="P90" s="54">
        <v>1.0</v>
      </c>
    </row>
    <row r="91">
      <c r="B91" s="59" t="s">
        <v>46</v>
      </c>
      <c r="C91" s="60">
        <f t="array" ref="C91">IFNA(VLOOKUP(B91,{'La grande azzuffata 2022'!$E$3:$E$11, 'La grande azzuffata 2022'!$H$3:$H$11},2,FALSE))</f>
        <v>1</v>
      </c>
      <c r="D91" s="78" t="str">
        <f t="array" ref="D91">IFNA(VLOOKUP(B91,{'La grande azzuffata 2022'!$E$13:$E$21, 'La grande azzuffata 2022'!$H$13:$H$21},2,FALSE))</f>
        <v/>
      </c>
      <c r="E91" s="78">
        <f t="array" ref="E91">IFNA(VLOOKUP(B91,{'La grande azzuffata 2022'!$E$23:$E$31, 'La grande azzuffata 2022'!$H$23:$H$31},2,FALSE))</f>
        <v>0</v>
      </c>
      <c r="F91" s="78" t="str">
        <f t="array" ref="F91">IFNA(VLOOKUP(B91,{'La grande azzuffata 2022'!$E$33:$E$41, 'La grande azzuffata 2022'!$H$33:$H$41},2,FALSE))</f>
        <v/>
      </c>
      <c r="G91" s="78" t="str">
        <f t="array" ref="G91">IFNA(VLOOKUP(B91,{'La grande azzuffata 2022'!$E$43:$E$51, 'La grande azzuffata 2022'!$H$43:$H$51},2,FALSE))</f>
        <v/>
      </c>
      <c r="H91" s="78">
        <f t="array" ref="H91">IFNA(VLOOKUP(B91,{'La grande azzuffata 2022'!$E$53:$E$61, 'La grande azzuffata 2022'!$H$53:$H$61},2,FALSE))</f>
        <v>0</v>
      </c>
      <c r="I91" s="54">
        <f t="shared" si="3"/>
        <v>1.5</v>
      </c>
      <c r="J91" s="63">
        <f t="shared" si="4"/>
        <v>0.5</v>
      </c>
      <c r="K91" s="63">
        <f t="shared" si="5"/>
        <v>1</v>
      </c>
      <c r="M91" s="65" t="s">
        <v>30</v>
      </c>
      <c r="N91" s="54">
        <v>0.5</v>
      </c>
      <c r="O91" s="54">
        <v>0.5</v>
      </c>
      <c r="P91" s="54">
        <v>0.0</v>
      </c>
    </row>
  </sheetData>
  <mergeCells count="2">
    <mergeCell ref="B3:C3"/>
    <mergeCell ref="E3:G3"/>
  </mergeCells>
  <conditionalFormatting sqref="J12:J29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K12:K29">
    <cfRule type="colorScale" priority="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J74:J91">
    <cfRule type="colorScale" priority="3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K74:K91">
    <cfRule type="colorScale" priority="4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  <tableParts count="3"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.75"/>
    <col customWidth="1" min="5" max="5" width="31.13"/>
    <col customWidth="1" min="6" max="6" width="5.88"/>
    <col customWidth="1" min="7" max="7" width="4.38"/>
    <col customWidth="1" min="8" max="8" width="9.13"/>
    <col customWidth="1" min="9" max="9" width="8.25"/>
    <col customWidth="1" min="10" max="10" width="17.13"/>
    <col customWidth="1" min="11" max="46" width="3.88"/>
    <col customWidth="1" min="47" max="47" width="6.75"/>
    <col customWidth="1" min="48" max="83" width="3.88"/>
    <col customWidth="1" min="84" max="84" width="7.88"/>
    <col customWidth="1" min="85" max="85" width="13.75"/>
    <col customWidth="1" min="86" max="86" width="15.0"/>
    <col customWidth="1" min="87" max="123" width="4.5"/>
    <col customWidth="1" min="124" max="124" width="29.0"/>
  </cols>
  <sheetData>
    <row r="1">
      <c r="G1" s="79"/>
      <c r="H1" s="79"/>
      <c r="I1" s="79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  <c r="CV1" s="54"/>
      <c r="CW1" s="54"/>
      <c r="CX1" s="54"/>
      <c r="CY1" s="54"/>
      <c r="CZ1" s="54"/>
      <c r="DA1" s="54"/>
      <c r="DB1" s="54"/>
      <c r="DC1" s="54"/>
      <c r="DD1" s="54"/>
      <c r="DE1" s="54"/>
      <c r="DF1" s="54"/>
      <c r="DG1" s="54"/>
      <c r="DH1" s="54"/>
      <c r="DI1" s="54"/>
      <c r="DJ1" s="54"/>
      <c r="DK1" s="54"/>
      <c r="DL1" s="54"/>
      <c r="DM1" s="54"/>
      <c r="DN1" s="54"/>
      <c r="DO1" s="54"/>
      <c r="DP1" s="54"/>
      <c r="DQ1" s="54"/>
      <c r="DR1" s="54"/>
      <c r="DT1" s="44" t="s">
        <v>1009</v>
      </c>
    </row>
    <row r="2">
      <c r="G2" s="79"/>
      <c r="H2" s="79"/>
      <c r="I2" s="79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T2" s="1" t="s">
        <v>1010</v>
      </c>
    </row>
    <row r="3">
      <c r="B3" s="1" t="s">
        <v>1011</v>
      </c>
      <c r="F3" s="1" t="s">
        <v>1012</v>
      </c>
      <c r="G3" s="80" t="s">
        <v>1013</v>
      </c>
      <c r="H3" s="80" t="s">
        <v>1014</v>
      </c>
      <c r="I3" s="80" t="s">
        <v>1015</v>
      </c>
      <c r="K3" s="81" t="s">
        <v>12</v>
      </c>
      <c r="M3" s="81" t="s">
        <v>17</v>
      </c>
      <c r="O3" s="81" t="s">
        <v>21</v>
      </c>
      <c r="Q3" s="81" t="s">
        <v>25</v>
      </c>
      <c r="S3" s="81" t="s">
        <v>29</v>
      </c>
      <c r="U3" s="81" t="s">
        <v>33</v>
      </c>
      <c r="W3" s="81" t="s">
        <v>37</v>
      </c>
      <c r="Y3" s="81" t="s">
        <v>41</v>
      </c>
      <c r="AA3" s="81" t="s">
        <v>45</v>
      </c>
      <c r="AC3" s="81" t="s">
        <v>13</v>
      </c>
      <c r="AE3" s="81" t="s">
        <v>18</v>
      </c>
      <c r="AG3" s="81" t="s">
        <v>22</v>
      </c>
      <c r="AI3" s="81" t="s">
        <v>26</v>
      </c>
      <c r="AK3" s="81" t="s">
        <v>30</v>
      </c>
      <c r="AM3" s="81" t="s">
        <v>34</v>
      </c>
      <c r="AO3" s="81" t="s">
        <v>38</v>
      </c>
      <c r="AQ3" s="81" t="s">
        <v>42</v>
      </c>
      <c r="AS3" s="81" t="s">
        <v>46</v>
      </c>
      <c r="AU3" s="1" t="s">
        <v>1016</v>
      </c>
      <c r="AV3" s="1" t="s">
        <v>1017</v>
      </c>
      <c r="CF3" s="1" t="s">
        <v>122</v>
      </c>
      <c r="CG3" s="1" t="s">
        <v>123</v>
      </c>
      <c r="CI3" s="82" t="s">
        <v>1018</v>
      </c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T3" s="1" t="s">
        <v>1019</v>
      </c>
    </row>
    <row r="4">
      <c r="F4" s="1"/>
      <c r="G4" s="80"/>
      <c r="H4" s="80"/>
      <c r="I4" s="80"/>
      <c r="K4" s="48" t="str">
        <f>LEFT(K3)&amp;IF(ISNUMBER(FIND(" ",K3)),MID(K3,FIND(" ",K3)+1,1),"")&amp;IF(ISNUMBER(FIND(" ",K3,FIND(" ",K3)+1)),MID(K3,FIND(" ",K3,FIND(" ",K3)+1)+1,1),"")</f>
        <v>PO</v>
      </c>
      <c r="M4" s="48" t="str">
        <f>LEFT(M3)&amp;IF(ISNUMBER(FIND(" ",M3)),MID(M3,FIND(" ",M3)+1,1),"")&amp;IF(ISNUMBER(FIND(" ",M3,FIND(" ",M3)+1)),MID(M3,FIND(" ",M3,FIND(" ",M3)+1)+1,1),"")</f>
        <v>GC</v>
      </c>
      <c r="O4" s="48" t="str">
        <f>LEFT(O3)&amp;IF(ISNUMBER(FIND(" ",O3)),MID(O3,FIND(" ",O3)+1,1),"")&amp;IF(ISNUMBER(FIND(" ",O3,FIND(" ",O3)+1)),MID(O3,FIND(" ",O3,FIND(" ",O3)+1)+1,1),"")</f>
        <v>FS</v>
      </c>
      <c r="Q4" s="48" t="str">
        <f>LEFT(Q3)&amp;IF(ISNUMBER(FIND(" ",Q3)),MID(Q3,FIND(" ",Q3)+1,1),"")&amp;IF(ISNUMBER(FIND(" ",Q3,FIND(" ",Q3)+1)),MID(Q3,FIND(" ",Q3,FIND(" ",Q3)+1)+1,1),"")</f>
        <v>PA</v>
      </c>
      <c r="S4" s="48" t="str">
        <f>LEFT(S3)&amp;IF(ISNUMBER(FIND(" ",S3)),MID(S3,FIND(" ",S3)+1,1),"")&amp;IF(ISNUMBER(FIND(" ",S3,FIND(" ",S3)+1)),MID(S3,FIND(" ",S3,FIND(" ",S3)+1)+1,1),"")</f>
        <v>LS</v>
      </c>
      <c r="U4" s="48" t="str">
        <f>LEFT(U3)&amp;IF(ISNUMBER(FIND(" ",U3)),MID(U3,FIND(" ",U3)+1,1),"")&amp;IF(ISNUMBER(FIND(" ",U3,FIND(" ",U3)+1)),MID(U3,FIND(" ",U3,FIND(" ",U3)+1)+1,1),"")</f>
        <v>DC</v>
      </c>
      <c r="W4" s="48" t="str">
        <f>LEFT(W3)&amp;IF(ISNUMBER(FIND(" ",W3)),MID(W3,FIND(" ",W3)+1,1),"")&amp;IF(ISNUMBER(FIND(" ",W3,FIND(" ",W3)+1)),MID(W3,FIND(" ",W3,FIND(" ",W3)+1)+1,1),"")</f>
        <v>RD</v>
      </c>
      <c r="Y4" s="48" t="str">
        <f>LEFT(Y3)&amp;IF(ISNUMBER(FIND(" ",Y3)),MID(Y3,FIND(" ",Y3)+1,1),"")&amp;IF(ISNUMBER(FIND(" ",Y3,FIND(" ",Y3)+1)),MID(Y3,FIND(" ",Y3,FIND(" ",Y3)+1)+1,1),"")</f>
        <v>LS</v>
      </c>
      <c r="AA4" s="48" t="str">
        <f>LEFT(AA3)&amp;IF(ISNUMBER(FIND(" ",AA3)),MID(AA3,FIND(" ",AA3)+1,1),"")&amp;IF(ISNUMBER(FIND(" ",AA3,FIND(" ",AA3)+1)),MID(AA3,FIND(" ",AA3,FIND(" ",AA3)+1)+1,1),"")</f>
        <v>EM</v>
      </c>
      <c r="AC4" s="48" t="str">
        <f>LEFT(AC3)&amp;IF(ISNUMBER(FIND(" ",AC3)),MID(AC3,FIND(" ",AC3)+1,1),"")&amp;IF(ISNUMBER(FIND(" ",AC3,FIND(" ",AC3)+1)),MID(AC3,FIND(" ",AC3,FIND(" ",AC3)+1)+1,1),"")</f>
        <v>AP</v>
      </c>
      <c r="AE4" s="48" t="str">
        <f>LEFT(AE3)&amp;IF(ISNUMBER(FIND(" ",AE3)),MID(AE3,FIND(" ",AE3)+1,1),"")&amp;IF(ISNUMBER(FIND(" ",AE3,FIND(" ",AE3)+1)),MID(AE3,FIND(" ",AE3,FIND(" ",AE3)+1)+1,1),"")</f>
        <v>ST</v>
      </c>
      <c r="AG4" s="48" t="str">
        <f>LEFT(AG3)&amp;IF(ISNUMBER(FIND(" ",AG3)),MID(AG3,FIND(" ",AG3)+1,1),"")&amp;IF(ISNUMBER(FIND(" ",AG3,FIND(" ",AG3)+1)),MID(AG3,FIND(" ",AG3,FIND(" ",AG3)+1)+1,1),"")</f>
        <v>MA</v>
      </c>
      <c r="AI4" s="48" t="str">
        <f>LEFT(AI3)&amp;IF(ISNUMBER(FIND(" ",AI3)),MID(AI3,FIND(" ",AI3)+1,1),"")&amp;IF(ISNUMBER(FIND(" ",AI3,FIND(" ",AI3)+1)),MID(AI3,FIND(" ",AI3,FIND(" ",AI3)+1)+1,1),"")</f>
        <v>EDN</v>
      </c>
      <c r="AK4" s="48" t="str">
        <f>LEFT(AK3)&amp;IF(ISNUMBER(FIND(" ",AK3)),MID(AK3,FIND(" ",AK3)+1,1),"")&amp;IF(ISNUMBER(FIND(" ",AK3,FIND(" ",AK3)+1)),MID(AK3,FIND(" ",AK3,FIND(" ",AK3)+1)+1,1),"")</f>
        <v>SB</v>
      </c>
      <c r="AM4" s="48" t="str">
        <f>LEFT(AM3)&amp;IF(ISNUMBER(FIND(" ",AM3)),MID(AM3,FIND(" ",AM3)+1,1),"")&amp;IF(ISNUMBER(FIND(" ",AM3,FIND(" ",AM3)+1)),MID(AM3,FIND(" ",AM3,FIND(" ",AM3)+1)+1,1),"")</f>
        <v>AP</v>
      </c>
      <c r="AO4" s="48" t="str">
        <f>LEFT(AO3)&amp;IF(ISNUMBER(FIND(" ",AO3)),MID(AO3,FIND(" ",AO3)+1,1),"")&amp;IF(ISNUMBER(FIND(" ",AO3,FIND(" ",AO3)+1)),MID(AO3,FIND(" ",AO3,FIND(" ",AO3)+1)+1,1),"")</f>
        <v>LD</v>
      </c>
      <c r="AQ4" s="48" t="str">
        <f>LEFT(AQ3)&amp;IF(ISNUMBER(FIND(" ",AQ3)),MID(AQ3,FIND(" ",AQ3)+1,1),"")&amp;IF(ISNUMBER(FIND(" ",AQ3,FIND(" ",AQ3)+1)),MID(AQ3,FIND(" ",AQ3,FIND(" ",AQ3)+1)+1,1),"")</f>
        <v>LC</v>
      </c>
      <c r="AS4" s="48" t="str">
        <f>LEFT(AS3)&amp;IF(ISNUMBER(FIND(" ",AS3)),MID(AS3,FIND(" ",AS3)+1,1),"")&amp;IF(ISNUMBER(FIND(" ",AS3,FIND(" ",AS3)+1)),MID(AS3,FIND(" ",AS3,FIND(" ",AS3)+1)+1,1),"")</f>
        <v>MS</v>
      </c>
      <c r="AV4" s="65" t="s">
        <v>1020</v>
      </c>
      <c r="AX4" s="65" t="s">
        <v>1021</v>
      </c>
      <c r="AZ4" s="65" t="s">
        <v>1022</v>
      </c>
      <c r="BB4" s="65" t="s">
        <v>1023</v>
      </c>
      <c r="BD4" s="65" t="s">
        <v>1024</v>
      </c>
      <c r="BF4" s="65" t="s">
        <v>1025</v>
      </c>
      <c r="BH4" s="65" t="s">
        <v>1026</v>
      </c>
      <c r="BJ4" s="65" t="s">
        <v>1024</v>
      </c>
      <c r="BL4" s="65" t="s">
        <v>1027</v>
      </c>
      <c r="BN4" s="65" t="s">
        <v>1028</v>
      </c>
      <c r="BP4" s="65" t="s">
        <v>1029</v>
      </c>
      <c r="BR4" s="65" t="s">
        <v>1030</v>
      </c>
      <c r="BT4" s="65" t="s">
        <v>1031</v>
      </c>
      <c r="BV4" s="65" t="s">
        <v>1032</v>
      </c>
      <c r="BX4" s="65" t="s">
        <v>1028</v>
      </c>
      <c r="BZ4" s="65" t="s">
        <v>1033</v>
      </c>
      <c r="CB4" s="65" t="s">
        <v>1034</v>
      </c>
      <c r="CD4" s="65" t="s">
        <v>1035</v>
      </c>
      <c r="CI4" s="54" t="s">
        <v>1020</v>
      </c>
      <c r="CJ4" s="54"/>
      <c r="CK4" s="54" t="s">
        <v>1021</v>
      </c>
      <c r="CL4" s="54"/>
      <c r="CM4" s="54" t="s">
        <v>1022</v>
      </c>
      <c r="CN4" s="54"/>
      <c r="CO4" s="54" t="s">
        <v>1023</v>
      </c>
      <c r="CP4" s="54"/>
      <c r="CQ4" s="54" t="s">
        <v>1024</v>
      </c>
      <c r="CR4" s="54"/>
      <c r="CS4" s="54" t="s">
        <v>1025</v>
      </c>
      <c r="CT4" s="54"/>
      <c r="CU4" s="54" t="s">
        <v>1026</v>
      </c>
      <c r="CV4" s="54"/>
      <c r="CW4" s="54" t="s">
        <v>1024</v>
      </c>
      <c r="CX4" s="54"/>
      <c r="CY4" s="54" t="s">
        <v>1027</v>
      </c>
      <c r="CZ4" s="54"/>
      <c r="DA4" s="54" t="s">
        <v>1028</v>
      </c>
      <c r="DB4" s="54"/>
      <c r="DC4" s="54" t="s">
        <v>1029</v>
      </c>
      <c r="DD4" s="54"/>
      <c r="DE4" s="54" t="s">
        <v>1030</v>
      </c>
      <c r="DF4" s="54"/>
      <c r="DG4" s="54" t="s">
        <v>1031</v>
      </c>
      <c r="DH4" s="54"/>
      <c r="DI4" s="54" t="s">
        <v>1032</v>
      </c>
      <c r="DJ4" s="54"/>
      <c r="DK4" s="54" t="s">
        <v>1028</v>
      </c>
      <c r="DL4" s="54"/>
      <c r="DM4" s="54" t="s">
        <v>1033</v>
      </c>
      <c r="DN4" s="54"/>
      <c r="DO4" s="54" t="s">
        <v>1034</v>
      </c>
      <c r="DP4" s="54"/>
      <c r="DQ4" s="54" t="s">
        <v>1035</v>
      </c>
      <c r="DR4" s="54"/>
    </row>
    <row r="5">
      <c r="B5" s="65" t="str">
        <f t="array" ref="B5:C22">SORT({Premio_Niemann!B14:B31,Premio_Niemann!L14:L31},2,FALSE)</f>
        <v>Saverio Tammarazio</v>
      </c>
      <c r="C5" s="54">
        <v>86.83333333333333</v>
      </c>
      <c r="E5" s="1" t="str">
        <f>'La grande azzuffata 2022'!D3 &amp;"|"&amp; 'La grande azzuffata 2022'!E3</f>
        <v>Pierluigi Olivetti|Alessandro Piazza</v>
      </c>
      <c r="F5" s="65">
        <f>'La grande azzuffata 2022'!F3</f>
        <v>1</v>
      </c>
      <c r="G5" s="62">
        <f>'La grande azzuffata 2022'!H3</f>
        <v>0</v>
      </c>
      <c r="H5" s="62">
        <f>IF(ISBLANK('La grande azzuffata 2022'!J3),#N/A,'La grande azzuffata 2022'!J3)</f>
        <v>80</v>
      </c>
      <c r="I5" s="62">
        <f>'La grande azzuffata 2022'!K3</f>
        <v>66</v>
      </c>
      <c r="J5" s="83" t="s">
        <v>12</v>
      </c>
      <c r="K5" s="84" t="str">
        <f t="shared" ref="K5:K22" si="2">IFNA(VLOOKUP($J5&amp;"|"&amp;K$3,$E$5:$G$233,2,0),"")</f>
        <v/>
      </c>
      <c r="L5" s="84" t="str">
        <f t="shared" ref="L5:L22" si="3">IFNA(VLOOKUP(K$3&amp;"|"&amp;$J5,$E$5:$G$233,3,0),"")</f>
        <v/>
      </c>
      <c r="M5" s="43" t="str">
        <f t="shared" ref="M5:M22" si="4">IFNA(VLOOKUP($J5&amp;"|"&amp;M$3,$E$5:$G$233,2,0),"")</f>
        <v/>
      </c>
      <c r="N5" s="43" t="str">
        <f t="shared" ref="N5:N22" si="5">IFNA(VLOOKUP(M$3&amp;"|"&amp;$J5,$E$5:$G$233,3,0),"")</f>
        <v/>
      </c>
      <c r="O5" s="43" t="str">
        <f t="shared" ref="O5:O22" si="6">IFNA(VLOOKUP($J5&amp;"|"&amp;O$3,$E$5:$G$233,2,0),"")</f>
        <v/>
      </c>
      <c r="P5" s="43">
        <f t="shared" ref="P5:P22" si="7">IFNA(VLOOKUP(O$3&amp;"|"&amp;$J5,$E$5:$G$233,3,0),"")</f>
        <v>0.5</v>
      </c>
      <c r="Q5" s="43" t="str">
        <f t="shared" ref="Q5:Q22" si="8">IFNA(VLOOKUP($J5&amp;"|"&amp;Q$3,$E$5:$G$233,2,0),"")</f>
        <v/>
      </c>
      <c r="R5" s="43" t="str">
        <f t="shared" ref="R5:R22" si="9">IFNA(VLOOKUP(Q$3&amp;"|"&amp;$J5,$E$5:$G$233,3,0),"")</f>
        <v/>
      </c>
      <c r="S5" s="43" t="str">
        <f t="shared" ref="S5:S22" si="10">IFNA(VLOOKUP($J5&amp;"|"&amp;S$3,$E$5:$G$233,2,0),"")</f>
        <v/>
      </c>
      <c r="T5" s="43" t="str">
        <f t="shared" ref="T5:T22" si="11">IFNA(VLOOKUP(S$3&amp;"|"&amp;$J5,$E$5:$G$233,3,0),"")</f>
        <v/>
      </c>
      <c r="U5" s="43" t="str">
        <f t="shared" ref="U5:U22" si="12">IFNA(VLOOKUP($J5&amp;"|"&amp;U$3,$E$5:$G$233,2,0),"")</f>
        <v/>
      </c>
      <c r="V5" s="43" t="str">
        <f t="shared" ref="V5:V22" si="13">IFNA(VLOOKUP(U$3&amp;"|"&amp;$J5,$E$5:$G$233,3,0),"")</f>
        <v/>
      </c>
      <c r="W5" s="43" t="str">
        <f t="shared" ref="W5:W22" si="14">IFNA(VLOOKUP($J5&amp;"|"&amp;W$3,$E$5:$G$233,2,0),"")</f>
        <v/>
      </c>
      <c r="X5" s="43" t="str">
        <f t="shared" ref="X5:X22" si="15">IFNA(VLOOKUP(W$3&amp;"|"&amp;$J5,$E$5:$G$233,3,0),"")</f>
        <v/>
      </c>
      <c r="Y5" s="43" t="str">
        <f t="shared" ref="Y5:Y22" si="16">IFNA(VLOOKUP($J5&amp;"|"&amp;Y$3,$E$5:$G$233,2,0),"")</f>
        <v/>
      </c>
      <c r="Z5" s="43" t="str">
        <f t="shared" ref="Z5:Z22" si="17">IFNA(VLOOKUP(Y$3&amp;"|"&amp;$J5,$E$5:$G$233,3,0),"")</f>
        <v/>
      </c>
      <c r="AA5" s="43" t="str">
        <f t="shared" ref="AA5:AA22" si="18">IFNA(VLOOKUP($J5&amp;"|"&amp;AA$3,$E$5:$G$233,2,0),"")</f>
        <v/>
      </c>
      <c r="AB5" s="43">
        <f t="shared" ref="AB5:AB22" si="19">IFNA(VLOOKUP(AA$3&amp;"|"&amp;$J5,$E$5:$G$233,3,0),"")</f>
        <v>1</v>
      </c>
      <c r="AC5" s="43">
        <f t="shared" ref="AC5:AC22" si="20">IFNA(VLOOKUP($J5&amp;"|"&amp;AC$3,$E$5:$G$233,2,0),"")</f>
        <v>1</v>
      </c>
      <c r="AD5" s="43" t="str">
        <f t="shared" ref="AD5:AD22" si="21">IFNA(VLOOKUP(AC$3&amp;"|"&amp;$J5,$E$5:$G$233,3,0),"")</f>
        <v/>
      </c>
      <c r="AE5" s="43">
        <f t="shared" ref="AE5:AE22" si="22">IFNA(VLOOKUP($J5&amp;"|"&amp;AE$3,$E$5:$G$233,2,0),"")</f>
        <v>0</v>
      </c>
      <c r="AF5" s="43" t="str">
        <f t="shared" ref="AF5:AF22" si="23">IFNA(VLOOKUP(AE$3&amp;"|"&amp;$J5,$E$5:$G$233,3,0),"")</f>
        <v/>
      </c>
      <c r="AG5" s="43" t="str">
        <f t="shared" ref="AG5:AG22" si="24">IFNA(VLOOKUP($J5&amp;"|"&amp;AG$3,$E$5:$G$233,2,0),"")</f>
        <v/>
      </c>
      <c r="AH5" s="43" t="str">
        <f t="shared" ref="AH5:AH22" si="25">IFNA(VLOOKUP(AG$3&amp;"|"&amp;$J5,$E$5:$G$233,3,0),"")</f>
        <v/>
      </c>
      <c r="AI5" s="43">
        <f t="shared" ref="AI5:AI22" si="26">IFNA(VLOOKUP($J5&amp;"|"&amp;AI$3,$E$5:$G$233,2,0),"")</f>
        <v>1</v>
      </c>
      <c r="AJ5" s="43" t="str">
        <f t="shared" ref="AJ5:AJ22" si="27">IFNA(VLOOKUP(AI$3&amp;"|"&amp;$J5,$E$5:$G$233,3,0),"")</f>
        <v/>
      </c>
      <c r="AK5" s="43" t="str">
        <f t="shared" ref="AK5:AK22" si="28">IFNA(VLOOKUP($J5&amp;"|"&amp;AK$3,$E$5:$G$233,2,0),"")</f>
        <v/>
      </c>
      <c r="AL5" s="43" t="str">
        <f t="shared" ref="AL5:AL22" si="29">IFNA(VLOOKUP(AK$3&amp;"|"&amp;$J5,$E$5:$G$233,3,0),"")</f>
        <v/>
      </c>
      <c r="AM5" s="43" t="str">
        <f t="shared" ref="AM5:AM22" si="30">IFNA(VLOOKUP($J5&amp;"|"&amp;AM$3,$E$5:$G$233,2,0),"")</f>
        <v/>
      </c>
      <c r="AN5" s="43" t="str">
        <f t="shared" ref="AN5:AN22" si="31">IFNA(VLOOKUP(AM$3&amp;"|"&amp;$J5,$E$5:$G$233,3,0),"")</f>
        <v/>
      </c>
      <c r="AO5" s="43" t="str">
        <f t="shared" ref="AO5:AO22" si="32">IFNA(VLOOKUP($J5&amp;"|"&amp;AO$3,$E$5:$G$233,2,0),"")</f>
        <v/>
      </c>
      <c r="AP5" s="43">
        <f t="shared" ref="AP5:AP22" si="33">IFNA(VLOOKUP(AO$3&amp;"|"&amp;$J5,$E$5:$G$233,3,0),"")</f>
        <v>0.5</v>
      </c>
      <c r="AQ5" s="43" t="str">
        <f t="shared" ref="AQ5:AQ22" si="34">IFNA(VLOOKUP($J5&amp;"|"&amp;AQ$3,$E$5:$G$233,2,0),"")</f>
        <v/>
      </c>
      <c r="AR5" s="43" t="str">
        <f t="shared" ref="AR5:AR22" si="35">IFNA(VLOOKUP(AQ$3&amp;"|"&amp;$J5,$E$5:$G$233,3,0),"")</f>
        <v/>
      </c>
      <c r="AS5" s="43" t="str">
        <f t="shared" ref="AS5:AS22" si="36">IFNA(VLOOKUP($J5&amp;"|"&amp;AS$3,$E$5:$G$233,2,0),"")</f>
        <v/>
      </c>
      <c r="AT5" s="43" t="str">
        <f t="shared" ref="AT5:AT22" si="37">IFNA(VLOOKUP(AS$3&amp;"|"&amp;$J5,$E$5:$G$233,3,0),"")</f>
        <v/>
      </c>
      <c r="AU5" s="65">
        <f t="shared" ref="AU5:AU22" si="38">SUM(K5:AT5)</f>
        <v>4</v>
      </c>
      <c r="AV5" s="65" t="str">
        <f t="shared" ref="AV5:CE5" si="1">IF(K5&lt;&gt;"",K$24,"")</f>
        <v/>
      </c>
      <c r="AW5" s="65" t="str">
        <f t="shared" si="1"/>
        <v/>
      </c>
      <c r="AX5" s="65" t="str">
        <f t="shared" si="1"/>
        <v/>
      </c>
      <c r="AY5" s="65" t="str">
        <f t="shared" si="1"/>
        <v/>
      </c>
      <c r="AZ5" s="65" t="str">
        <f t="shared" si="1"/>
        <v/>
      </c>
      <c r="BA5" s="65">
        <f t="shared" si="1"/>
        <v>5</v>
      </c>
      <c r="BB5" s="65" t="str">
        <f t="shared" si="1"/>
        <v/>
      </c>
      <c r="BC5" s="65" t="str">
        <f t="shared" si="1"/>
        <v/>
      </c>
      <c r="BD5" s="65" t="str">
        <f t="shared" si="1"/>
        <v/>
      </c>
      <c r="BE5" s="65" t="str">
        <f t="shared" si="1"/>
        <v/>
      </c>
      <c r="BF5" s="65" t="str">
        <f t="shared" si="1"/>
        <v/>
      </c>
      <c r="BG5" s="65" t="str">
        <f t="shared" si="1"/>
        <v/>
      </c>
      <c r="BH5" s="65" t="str">
        <f t="shared" si="1"/>
        <v/>
      </c>
      <c r="BI5" s="65" t="str">
        <f t="shared" si="1"/>
        <v/>
      </c>
      <c r="BJ5" s="65" t="str">
        <f t="shared" si="1"/>
        <v/>
      </c>
      <c r="BK5" s="65" t="str">
        <f t="shared" si="1"/>
        <v/>
      </c>
      <c r="BL5" s="65" t="str">
        <f t="shared" si="1"/>
        <v/>
      </c>
      <c r="BM5" s="65">
        <f t="shared" si="1"/>
        <v>2.5</v>
      </c>
      <c r="BN5" s="65">
        <f t="shared" si="1"/>
        <v>4</v>
      </c>
      <c r="BO5" s="65" t="str">
        <f t="shared" si="1"/>
        <v/>
      </c>
      <c r="BP5" s="65">
        <f t="shared" si="1"/>
        <v>5</v>
      </c>
      <c r="BQ5" s="65" t="str">
        <f t="shared" si="1"/>
        <v/>
      </c>
      <c r="BR5" s="65" t="str">
        <f t="shared" si="1"/>
        <v/>
      </c>
      <c r="BS5" s="65" t="str">
        <f t="shared" si="1"/>
        <v/>
      </c>
      <c r="BT5" s="65">
        <f t="shared" si="1"/>
        <v>2</v>
      </c>
      <c r="BU5" s="65" t="str">
        <f t="shared" si="1"/>
        <v/>
      </c>
      <c r="BV5" s="65" t="str">
        <f t="shared" si="1"/>
        <v/>
      </c>
      <c r="BW5" s="65" t="str">
        <f t="shared" si="1"/>
        <v/>
      </c>
      <c r="BX5" s="65" t="str">
        <f t="shared" si="1"/>
        <v/>
      </c>
      <c r="BY5" s="65" t="str">
        <f t="shared" si="1"/>
        <v/>
      </c>
      <c r="BZ5" s="65" t="str">
        <f t="shared" si="1"/>
        <v/>
      </c>
      <c r="CA5" s="65">
        <f t="shared" si="1"/>
        <v>3.5</v>
      </c>
      <c r="CB5" s="65" t="str">
        <f t="shared" si="1"/>
        <v/>
      </c>
      <c r="CC5" s="65" t="str">
        <f t="shared" si="1"/>
        <v/>
      </c>
      <c r="CD5" s="65" t="str">
        <f t="shared" si="1"/>
        <v/>
      </c>
      <c r="CE5" s="65" t="str">
        <f t="shared" si="1"/>
        <v/>
      </c>
      <c r="CF5" s="65">
        <f t="shared" ref="CF5:CF22" si="40">SUM(AV5:CE5)</f>
        <v>22</v>
      </c>
      <c r="CG5" s="65">
        <f t="shared" ref="CG5:CG22" si="41">CF5-MIN(AV5:CE5)</f>
        <v>20</v>
      </c>
      <c r="CH5" s="85"/>
      <c r="CI5" s="86">
        <f>IFNA(VLOOKUP($J5&amp;"|"&amp;K$3,$E$5:$I$233,4,0),VLOOKUP($J5,Premio_Niemann!$B$14:$L$31,11,FALSE)) - VLOOKUP($J5,Premio_Niemann!$B$14:$L$31,11,FALSE)</f>
        <v>0</v>
      </c>
      <c r="CJ5" s="86">
        <f>IFNA(VLOOKUP(K$3&amp;"|"&amp;$J5,$E$5:$I$233,5,0),VLOOKUP($J5,Premio_Niemann!$B$14:$L$31,11,FALSE))-VLOOKUP($J5,Premio_Niemann!$B$14:$L$31,11,FALSE)</f>
        <v>0</v>
      </c>
      <c r="CK5" s="86">
        <f>IFNA(VLOOKUP($J5&amp;"|"&amp;M$3,$E$5:$I$233,4,0),VLOOKUP($J5,Premio_Niemann!$B$14:$L$31,11,FALSE)) - VLOOKUP($J5,Premio_Niemann!$B$14:$L$31,11,FALSE)</f>
        <v>0</v>
      </c>
      <c r="CL5" s="86">
        <f>IFNA(VLOOKUP(M$3&amp;"|"&amp;$J5,$E$5:$I$233,5,0),VLOOKUP($J5,Premio_Niemann!$B$14:$L$31,11,FALSE))-VLOOKUP($J5,Premio_Niemann!$B$14:$L$31,11,FALSE)</f>
        <v>0</v>
      </c>
      <c r="CM5" s="86">
        <f>IFNA(VLOOKUP($J5&amp;"|"&amp;O$3,$E$5:$I$233,4,0),VLOOKUP($J5,Premio_Niemann!$B$14:$L$31,11,FALSE)) - VLOOKUP($J5,Premio_Niemann!$B$14:$L$31,11,FALSE)</f>
        <v>0</v>
      </c>
      <c r="CN5" s="86">
        <f>IFNA(VLOOKUP(O$3&amp;"|"&amp;$J5,$E$5:$I$233,5,0),VLOOKUP($J5,Premio_Niemann!$B$14:$L$31,11,FALSE))-VLOOKUP($J5,Premio_Niemann!$B$14:$L$31,11,FALSE)</f>
        <v>11.83333333</v>
      </c>
      <c r="CO5" s="86">
        <f>IFNA(VLOOKUP($J5&amp;"|"&amp;Q$3,$E$5:$I$233,4,0),VLOOKUP($J5,Premio_Niemann!$B$14:$L$31,11,FALSE)) - VLOOKUP($J5,Premio_Niemann!$B$14:$L$31,11,FALSE)</f>
        <v>0</v>
      </c>
      <c r="CP5" s="86">
        <f>IFNA(VLOOKUP(Q$3&amp;"|"&amp;$J5,$E$5:$I$233,5,0),VLOOKUP($J5,Premio_Niemann!$B$14:$L$31,11,FALSE))-VLOOKUP($J5,Premio_Niemann!$B$14:$L$31,11,FALSE)</f>
        <v>0</v>
      </c>
      <c r="CQ5" s="86">
        <f>IFNA(VLOOKUP($J5&amp;"|"&amp;S$3,$E$5:$I$233,4,0),VLOOKUP($J5,Premio_Niemann!$B$14:$L$31,11,FALSE)) - VLOOKUP($J5,Premio_Niemann!$B$14:$L$31,11,FALSE)</f>
        <v>0</v>
      </c>
      <c r="CR5" s="86">
        <f>IFNA(VLOOKUP(S$3&amp;"|"&amp;$J5,$E$5:$I$233,5,0),VLOOKUP($J5,Premio_Niemann!$B$14:$L$31,11,FALSE))-VLOOKUP($J5,Premio_Niemann!$B$14:$L$31,11,FALSE)</f>
        <v>0</v>
      </c>
      <c r="CS5" s="86">
        <f>IFNA(VLOOKUP($J5&amp;"|"&amp;U$3,$E$5:$I$233,4,0),VLOOKUP($J5,Premio_Niemann!$B$14:$L$31,11,FALSE)) - VLOOKUP($J5,Premio_Niemann!$B$14:$L$31,11,FALSE)</f>
        <v>0</v>
      </c>
      <c r="CT5" s="86">
        <f>IFNA(VLOOKUP(U$3&amp;"|"&amp;$J5,$E$5:$I$233,5,0),VLOOKUP($J5,Premio_Niemann!$B$14:$L$31,11,FALSE))-VLOOKUP($J5,Premio_Niemann!$B$14:$L$31,11,FALSE)</f>
        <v>0</v>
      </c>
      <c r="CU5" s="86">
        <f>IFNA(VLOOKUP($J5&amp;"|"&amp;W$3,$E$5:$I$233,4,0),VLOOKUP($J5,Premio_Niemann!$B$14:$L$31,11,FALSE)) - VLOOKUP($J5,Premio_Niemann!$B$14:$L$31,11,FALSE)</f>
        <v>0</v>
      </c>
      <c r="CV5" s="86">
        <f>IFNA(VLOOKUP(W$3&amp;"|"&amp;$J5,$E$5:$I$233,5,0),VLOOKUP($J5,Premio_Niemann!$B$14:$L$31,11,FALSE))-VLOOKUP($J5,Premio_Niemann!$B$14:$L$31,11,FALSE)</f>
        <v>0</v>
      </c>
      <c r="CW5" s="86">
        <f>IFNA(VLOOKUP($J5&amp;"|"&amp;Y$3,$E$5:$I$233,4,0),VLOOKUP($J5,Premio_Niemann!$B$14:$L$31,11,FALSE)) - VLOOKUP($J5,Premio_Niemann!$B$14:$L$31,11,FALSE)</f>
        <v>0</v>
      </c>
      <c r="CX5" s="86">
        <f>IFNA(VLOOKUP(Y$3&amp;"|"&amp;$J5,$E$5:$I$233,5,0),VLOOKUP($J5,Premio_Niemann!$B$14:$L$31,11,FALSE))-VLOOKUP($J5,Premio_Niemann!$B$14:$L$31,11,FALSE)</f>
        <v>0</v>
      </c>
      <c r="CY5" s="86">
        <f>IFNA(VLOOKUP($J5&amp;"|"&amp;AA$3,$E$5:$I$233,4,0),VLOOKUP($J5,Premio_Niemann!$B$14:$L$31,11,FALSE)) - VLOOKUP($J5,Premio_Niemann!$B$14:$L$31,11,FALSE)</f>
        <v>0</v>
      </c>
      <c r="CZ5" s="86">
        <f>IFNA(VLOOKUP(AA$3&amp;"|"&amp;$J5,$E$5:$I$233,5,0),VLOOKUP($J5,Premio_Niemann!$B$14:$L$31,11,FALSE))-VLOOKUP($J5,Premio_Niemann!$B$14:$L$31,11,FALSE)</f>
        <v>-15.16666667</v>
      </c>
      <c r="DA5" s="86">
        <f>IFNA(VLOOKUP($J5&amp;"|"&amp;AC$3,$E$5:$I$233,4,0),VLOOKUP($J5,Premio_Niemann!$B$14:$L$31,11,FALSE)) - VLOOKUP($J5,Premio_Niemann!$B$14:$L$31,11,FALSE)</f>
        <v>-2.166666667</v>
      </c>
      <c r="DB5" s="86">
        <f>IFNA(VLOOKUP(AC$3&amp;"|"&amp;$J5,$E$5:$I$233,5,0),VLOOKUP($J5,Premio_Niemann!$B$14:$L$31,11,FALSE))-VLOOKUP($J5,Premio_Niemann!$B$14:$L$31,11,FALSE)</f>
        <v>0</v>
      </c>
      <c r="DC5" s="86">
        <f>IFNA(VLOOKUP($J5&amp;"|"&amp;AE$3,$E$5:$I$233,4,0),VLOOKUP($J5,Premio_Niemann!$B$14:$L$31,11,FALSE)) - VLOOKUP($J5,Premio_Niemann!$B$14:$L$31,11,FALSE)</f>
        <v>-0.1666666667</v>
      </c>
      <c r="DD5" s="86">
        <f>IFNA(VLOOKUP(AE$3&amp;"|"&amp;$J5,$E$5:$I$233,5,0),VLOOKUP($J5,Premio_Niemann!$B$14:$L$31,11,FALSE))-VLOOKUP($J5,Premio_Niemann!$B$14:$L$31,11,FALSE)</f>
        <v>0</v>
      </c>
      <c r="DE5" s="86">
        <f>IFNA(VLOOKUP($J5&amp;"|"&amp;AG$3,$E$5:$I$233,4,0),VLOOKUP($J5,Premio_Niemann!$B$14:$L$31,11,FALSE)) - VLOOKUP($J5,Premio_Niemann!$B$14:$L$31,11,FALSE)</f>
        <v>0</v>
      </c>
      <c r="DF5" s="86">
        <f>IFNA(VLOOKUP(AG$3&amp;"|"&amp;$J5,$E$5:$I$233,5,0),VLOOKUP($J5,Premio_Niemann!$B$14:$L$31,11,FALSE))-VLOOKUP($J5,Premio_Niemann!$B$14:$L$31,11,FALSE)</f>
        <v>0</v>
      </c>
      <c r="DG5" s="86">
        <f>IFNA(VLOOKUP($J5&amp;"|"&amp;AI$3,$E$5:$I$233,4,0),VLOOKUP($J5,Premio_Niemann!$B$14:$L$31,11,FALSE)) - VLOOKUP($J5,Premio_Niemann!$B$14:$L$31,11,FALSE)</f>
        <v>2.833333333</v>
      </c>
      <c r="DH5" s="86">
        <f>IFNA(VLOOKUP(AI$3&amp;"|"&amp;$J5,$E$5:$I$233,5,0),VLOOKUP($J5,Premio_Niemann!$B$14:$L$31,11,FALSE))-VLOOKUP($J5,Premio_Niemann!$B$14:$L$31,11,FALSE)</f>
        <v>0</v>
      </c>
      <c r="DI5" s="86">
        <f>IFNA(VLOOKUP($J5&amp;"|"&amp;AK$3,$E$5:$I$233,4,0),VLOOKUP($J5,Premio_Niemann!$B$14:$L$31,11,FALSE)) - VLOOKUP($J5,Premio_Niemann!$B$14:$L$31,11,FALSE)</f>
        <v>0</v>
      </c>
      <c r="DJ5" s="86">
        <f>IFNA(VLOOKUP(AK$3&amp;"|"&amp;$J5,$E$5:$I$233,5,0),VLOOKUP($J5,Premio_Niemann!$B$14:$L$31,11,FALSE))-VLOOKUP($J5,Premio_Niemann!$B$14:$L$31,11,FALSE)</f>
        <v>0</v>
      </c>
      <c r="DK5" s="86">
        <f>IFNA(VLOOKUP($J5&amp;"|"&amp;AM$3,$E$5:$I$233,4,0),VLOOKUP($J5,Premio_Niemann!$B$14:$L$31,11,FALSE)) - VLOOKUP($J5,Premio_Niemann!$B$14:$L$31,11,FALSE)</f>
        <v>0</v>
      </c>
      <c r="DL5" s="86">
        <f>IFNA(VLOOKUP(AM$3&amp;"|"&amp;$J5,$E$5:$I$233,5,0),VLOOKUP($J5,Premio_Niemann!$B$14:$L$31,11,FALSE))-VLOOKUP($J5,Premio_Niemann!$B$14:$L$31,11,FALSE)</f>
        <v>0</v>
      </c>
      <c r="DM5" s="86">
        <f>IFNA(VLOOKUP($J5&amp;"|"&amp;AO$3,$E$5:$I$233,4,0),VLOOKUP($J5,Premio_Niemann!$B$14:$L$31,11,FALSE)) - VLOOKUP($J5,Premio_Niemann!$B$14:$L$31,11,FALSE)</f>
        <v>0</v>
      </c>
      <c r="DN5" s="86">
        <f>IFNA(VLOOKUP(AO$3&amp;"|"&amp;$J5,$E$5:$I$233,5,0),VLOOKUP($J5,Premio_Niemann!$B$14:$L$31,11,FALSE))-VLOOKUP($J5,Premio_Niemann!$B$14:$L$31,11,FALSE)</f>
        <v>2.833333333</v>
      </c>
      <c r="DO5" s="86">
        <f>IFNA(VLOOKUP($J5&amp;"|"&amp;AQ$3,$E$5:$I$233,4,0),VLOOKUP($J5,Premio_Niemann!$B$14:$L$31,11,FALSE)) - VLOOKUP($J5,Premio_Niemann!$B$14:$L$31,11,FALSE)</f>
        <v>0</v>
      </c>
      <c r="DP5" s="86">
        <f>IFNA(VLOOKUP(AQ$3&amp;"|"&amp;$J5,$E$5:$I$233,5,0),VLOOKUP($J5,Premio_Niemann!$B$14:$L$31,11,FALSE))-VLOOKUP($J5,Premio_Niemann!$B$14:$L$31,11,FALSE)</f>
        <v>0</v>
      </c>
      <c r="DQ5" s="86">
        <f>IFNA(VLOOKUP($J5&amp;"|"&amp;AS$3,$E$5:$I$233,4,0),VLOOKUP($J5,Premio_Niemann!$B$14:$L$31,11,FALSE)) - VLOOKUP($J5,Premio_Niemann!$B$14:$L$31,11,FALSE)</f>
        <v>0</v>
      </c>
      <c r="DR5" s="86">
        <f>IFNA(VLOOKUP(AS$3&amp;"|"&amp;$J5,$E$5:$I$233,5,0),VLOOKUP($J5,Premio_Niemann!$B$14:$L$31,11,FALSE))-VLOOKUP($J5,Premio_Niemann!$B$14:$L$31,11,FALSE)</f>
        <v>0</v>
      </c>
      <c r="DT5" s="54">
        <f>CI24</f>
        <v>-34.16666667</v>
      </c>
    </row>
    <row r="6">
      <c r="B6" s="65" t="s">
        <v>42</v>
      </c>
      <c r="C6" s="54">
        <v>86.2</v>
      </c>
      <c r="E6" s="1" t="str">
        <f>'La grande azzuffata 2022'!D4 &amp;"|"&amp; 'La grande azzuffata 2022'!E4</f>
        <v>Giampaolo Camera|Saverio Tammarazio</v>
      </c>
      <c r="F6" s="65">
        <f>'La grande azzuffata 2022'!F4</f>
        <v>0</v>
      </c>
      <c r="G6" s="62">
        <f>'La grande azzuffata 2022'!H4</f>
        <v>1</v>
      </c>
      <c r="H6" s="62">
        <f>IF(ISBLANK('La grande azzuffata 2022'!J4),#N/A,'La grande azzuffata 2022'!J4)</f>
        <v>80</v>
      </c>
      <c r="I6" s="62">
        <f>'La grande azzuffata 2022'!K4</f>
        <v>93</v>
      </c>
      <c r="J6" s="83" t="s">
        <v>17</v>
      </c>
      <c r="K6" s="84" t="str">
        <f t="shared" si="2"/>
        <v/>
      </c>
      <c r="L6" s="84" t="str">
        <f t="shared" si="3"/>
        <v/>
      </c>
      <c r="M6" s="43" t="str">
        <f t="shared" si="4"/>
        <v/>
      </c>
      <c r="N6" s="43" t="str">
        <f t="shared" si="5"/>
        <v/>
      </c>
      <c r="O6" s="43" t="str">
        <f t="shared" si="6"/>
        <v/>
      </c>
      <c r="P6" s="43">
        <f t="shared" si="7"/>
        <v>0</v>
      </c>
      <c r="Q6" s="43" t="str">
        <f t="shared" si="8"/>
        <v/>
      </c>
      <c r="R6" s="43" t="str">
        <f t="shared" si="9"/>
        <v/>
      </c>
      <c r="S6" s="43" t="str">
        <f t="shared" si="10"/>
        <v/>
      </c>
      <c r="T6" s="43" t="str">
        <f t="shared" si="11"/>
        <v/>
      </c>
      <c r="U6" s="43" t="str">
        <f t="shared" si="12"/>
        <v/>
      </c>
      <c r="V6" s="43" t="str">
        <f t="shared" si="13"/>
        <v/>
      </c>
      <c r="W6" s="43" t="str">
        <f t="shared" si="14"/>
        <v/>
      </c>
      <c r="X6" s="43" t="str">
        <f t="shared" si="15"/>
        <v/>
      </c>
      <c r="Y6" s="43" t="str">
        <f t="shared" si="16"/>
        <v/>
      </c>
      <c r="Z6" s="43" t="str">
        <f t="shared" si="17"/>
        <v/>
      </c>
      <c r="AA6" s="43" t="str">
        <f t="shared" si="18"/>
        <v/>
      </c>
      <c r="AB6" s="43" t="str">
        <f t="shared" si="19"/>
        <v/>
      </c>
      <c r="AC6" s="43" t="str">
        <f t="shared" si="20"/>
        <v/>
      </c>
      <c r="AD6" s="43">
        <f t="shared" si="21"/>
        <v>0.5</v>
      </c>
      <c r="AE6" s="43">
        <f t="shared" si="22"/>
        <v>0</v>
      </c>
      <c r="AF6" s="43" t="str">
        <f t="shared" si="23"/>
        <v/>
      </c>
      <c r="AG6" s="43" t="str">
        <f t="shared" si="24"/>
        <v/>
      </c>
      <c r="AH6" s="43" t="str">
        <f t="shared" si="25"/>
        <v/>
      </c>
      <c r="AI6" s="43" t="str">
        <f t="shared" si="26"/>
        <v/>
      </c>
      <c r="AJ6" s="43" t="str">
        <f t="shared" si="27"/>
        <v/>
      </c>
      <c r="AK6" s="43" t="str">
        <f t="shared" si="28"/>
        <v/>
      </c>
      <c r="AL6" s="43">
        <f t="shared" si="29"/>
        <v>1</v>
      </c>
      <c r="AM6" s="43">
        <f t="shared" si="30"/>
        <v>1</v>
      </c>
      <c r="AN6" s="43" t="str">
        <f t="shared" si="31"/>
        <v/>
      </c>
      <c r="AO6" s="43">
        <f t="shared" si="32"/>
        <v>0.5</v>
      </c>
      <c r="AP6" s="43" t="str">
        <f t="shared" si="33"/>
        <v/>
      </c>
      <c r="AQ6" s="43" t="str">
        <f t="shared" si="34"/>
        <v/>
      </c>
      <c r="AR6" s="43" t="str">
        <f t="shared" si="35"/>
        <v/>
      </c>
      <c r="AS6" s="43" t="str">
        <f t="shared" si="36"/>
        <v/>
      </c>
      <c r="AT6" s="43" t="str">
        <f t="shared" si="37"/>
        <v/>
      </c>
      <c r="AU6" s="65">
        <f t="shared" si="38"/>
        <v>3</v>
      </c>
      <c r="AV6" s="65" t="str">
        <f t="shared" ref="AV6:CE6" si="39">IF(K6&lt;&gt;"",K$24,"")</f>
        <v/>
      </c>
      <c r="AW6" s="65" t="str">
        <f t="shared" si="39"/>
        <v/>
      </c>
      <c r="AX6" s="65" t="str">
        <f t="shared" si="39"/>
        <v/>
      </c>
      <c r="AY6" s="65" t="str">
        <f t="shared" si="39"/>
        <v/>
      </c>
      <c r="AZ6" s="65" t="str">
        <f t="shared" si="39"/>
        <v/>
      </c>
      <c r="BA6" s="65">
        <f t="shared" si="39"/>
        <v>5</v>
      </c>
      <c r="BB6" s="65" t="str">
        <f t="shared" si="39"/>
        <v/>
      </c>
      <c r="BC6" s="65" t="str">
        <f t="shared" si="39"/>
        <v/>
      </c>
      <c r="BD6" s="65" t="str">
        <f t="shared" si="39"/>
        <v/>
      </c>
      <c r="BE6" s="65" t="str">
        <f t="shared" si="39"/>
        <v/>
      </c>
      <c r="BF6" s="65" t="str">
        <f t="shared" si="39"/>
        <v/>
      </c>
      <c r="BG6" s="65" t="str">
        <f t="shared" si="39"/>
        <v/>
      </c>
      <c r="BH6" s="65" t="str">
        <f t="shared" si="39"/>
        <v/>
      </c>
      <c r="BI6" s="65" t="str">
        <f t="shared" si="39"/>
        <v/>
      </c>
      <c r="BJ6" s="65" t="str">
        <f t="shared" si="39"/>
        <v/>
      </c>
      <c r="BK6" s="65" t="str">
        <f t="shared" si="39"/>
        <v/>
      </c>
      <c r="BL6" s="65" t="str">
        <f t="shared" si="39"/>
        <v/>
      </c>
      <c r="BM6" s="65" t="str">
        <f t="shared" si="39"/>
        <v/>
      </c>
      <c r="BN6" s="65" t="str">
        <f t="shared" si="39"/>
        <v/>
      </c>
      <c r="BO6" s="65">
        <f t="shared" si="39"/>
        <v>4</v>
      </c>
      <c r="BP6" s="65">
        <f t="shared" si="39"/>
        <v>5</v>
      </c>
      <c r="BQ6" s="65" t="str">
        <f t="shared" si="39"/>
        <v/>
      </c>
      <c r="BR6" s="65" t="str">
        <f t="shared" si="39"/>
        <v/>
      </c>
      <c r="BS6" s="65" t="str">
        <f t="shared" si="39"/>
        <v/>
      </c>
      <c r="BT6" s="65" t="str">
        <f t="shared" si="39"/>
        <v/>
      </c>
      <c r="BU6" s="65" t="str">
        <f t="shared" si="39"/>
        <v/>
      </c>
      <c r="BV6" s="65" t="str">
        <f t="shared" si="39"/>
        <v/>
      </c>
      <c r="BW6" s="65">
        <f t="shared" si="39"/>
        <v>0.5</v>
      </c>
      <c r="BX6" s="65">
        <f t="shared" si="39"/>
        <v>2.5</v>
      </c>
      <c r="BY6" s="65" t="str">
        <f t="shared" si="39"/>
        <v/>
      </c>
      <c r="BZ6" s="65">
        <f t="shared" si="39"/>
        <v>3.5</v>
      </c>
      <c r="CA6" s="65" t="str">
        <f t="shared" si="39"/>
        <v/>
      </c>
      <c r="CB6" s="65" t="str">
        <f t="shared" si="39"/>
        <v/>
      </c>
      <c r="CC6" s="65" t="str">
        <f t="shared" si="39"/>
        <v/>
      </c>
      <c r="CD6" s="65" t="str">
        <f t="shared" si="39"/>
        <v/>
      </c>
      <c r="CE6" s="65" t="str">
        <f t="shared" si="39"/>
        <v/>
      </c>
      <c r="CF6" s="65">
        <f t="shared" si="40"/>
        <v>20.5</v>
      </c>
      <c r="CG6" s="65">
        <f t="shared" si="41"/>
        <v>20</v>
      </c>
      <c r="CI6" s="86">
        <f>IFNA(VLOOKUP($J6&amp;"|"&amp;K$3,$E$5:$I$233,4,0),VLOOKUP($J6,Premio_Niemann!$B$14:$L$31,11,FALSE)) - VLOOKUP($J6,Premio_Niemann!$B$14:$L$31,11,FALSE)</f>
        <v>0</v>
      </c>
      <c r="CJ6" s="86">
        <f>IFNA(VLOOKUP(K$3&amp;"|"&amp;$J6,$E$5:$I$233,5,0),VLOOKUP($J6,Premio_Niemann!$B$14:$L$31,11,FALSE))-VLOOKUP($J6,Premio_Niemann!$B$14:$L$31,11,FALSE)</f>
        <v>0</v>
      </c>
      <c r="CK6" s="86">
        <f>IFNA(VLOOKUP($J6&amp;"|"&amp;M$3,$E$5:$I$233,4,0),VLOOKUP($J6,Premio_Niemann!$B$14:$L$31,11,FALSE)) - VLOOKUP($J6,Premio_Niemann!$B$14:$L$31,11,FALSE)</f>
        <v>0</v>
      </c>
      <c r="CL6" s="86">
        <f>IFNA(VLOOKUP(M$3&amp;"|"&amp;$J6,$E$5:$I$233,5,0),VLOOKUP($J6,Premio_Niemann!$B$14:$L$31,11,FALSE))-VLOOKUP($J6,Premio_Niemann!$B$14:$L$31,11,FALSE)</f>
        <v>0</v>
      </c>
      <c r="CM6" s="86">
        <f>IFNA(VLOOKUP($J6&amp;"|"&amp;O$3,$E$5:$I$233,4,0),VLOOKUP($J6,Premio_Niemann!$B$14:$L$31,11,FALSE)) - VLOOKUP($J6,Premio_Niemann!$B$14:$L$31,11,FALSE)</f>
        <v>0</v>
      </c>
      <c r="CN6" s="86">
        <f>IFNA(VLOOKUP(O$3&amp;"|"&amp;$J6,$E$5:$I$233,5,0),VLOOKUP($J6,Premio_Niemann!$B$14:$L$31,11,FALSE))-VLOOKUP($J6,Premio_Niemann!$B$14:$L$31,11,FALSE)</f>
        <v>-3.833333333</v>
      </c>
      <c r="CO6" s="86">
        <f>IFNA(VLOOKUP($J6&amp;"|"&amp;Q$3,$E$5:$I$233,4,0),VLOOKUP($J6,Premio_Niemann!$B$14:$L$31,11,FALSE)) - VLOOKUP($J6,Premio_Niemann!$B$14:$L$31,11,FALSE)</f>
        <v>0</v>
      </c>
      <c r="CP6" s="86">
        <f>IFNA(VLOOKUP(Q$3&amp;"|"&amp;$J6,$E$5:$I$233,5,0),VLOOKUP($J6,Premio_Niemann!$B$14:$L$31,11,FALSE))-VLOOKUP($J6,Premio_Niemann!$B$14:$L$31,11,FALSE)</f>
        <v>0</v>
      </c>
      <c r="CQ6" s="86">
        <f>IFNA(VLOOKUP($J6&amp;"|"&amp;S$3,$E$5:$I$233,4,0),VLOOKUP($J6,Premio_Niemann!$B$14:$L$31,11,FALSE)) - VLOOKUP($J6,Premio_Niemann!$B$14:$L$31,11,FALSE)</f>
        <v>0</v>
      </c>
      <c r="CR6" s="86">
        <f>IFNA(VLOOKUP(S$3&amp;"|"&amp;$J6,$E$5:$I$233,5,0),VLOOKUP($J6,Premio_Niemann!$B$14:$L$31,11,FALSE))-VLOOKUP($J6,Premio_Niemann!$B$14:$L$31,11,FALSE)</f>
        <v>0</v>
      </c>
      <c r="CS6" s="86">
        <f>IFNA(VLOOKUP($J6&amp;"|"&amp;U$3,$E$5:$I$233,4,0),VLOOKUP($J6,Premio_Niemann!$B$14:$L$31,11,FALSE)) - VLOOKUP($J6,Premio_Niemann!$B$14:$L$31,11,FALSE)</f>
        <v>0</v>
      </c>
      <c r="CT6" s="86">
        <f>IFNA(VLOOKUP(U$3&amp;"|"&amp;$J6,$E$5:$I$233,5,0),VLOOKUP($J6,Premio_Niemann!$B$14:$L$31,11,FALSE))-VLOOKUP($J6,Premio_Niemann!$B$14:$L$31,11,FALSE)</f>
        <v>0</v>
      </c>
      <c r="CU6" s="86">
        <f>IFNA(VLOOKUP($J6&amp;"|"&amp;W$3,$E$5:$I$233,4,0),VLOOKUP($J6,Premio_Niemann!$B$14:$L$31,11,FALSE)) - VLOOKUP($J6,Premio_Niemann!$B$14:$L$31,11,FALSE)</f>
        <v>0</v>
      </c>
      <c r="CV6" s="86">
        <f>IFNA(VLOOKUP(W$3&amp;"|"&amp;$J6,$E$5:$I$233,5,0),VLOOKUP($J6,Premio_Niemann!$B$14:$L$31,11,FALSE))-VLOOKUP($J6,Premio_Niemann!$B$14:$L$31,11,FALSE)</f>
        <v>0</v>
      </c>
      <c r="CW6" s="86">
        <f>IFNA(VLOOKUP($J6&amp;"|"&amp;Y$3,$E$5:$I$233,4,0),VLOOKUP($J6,Premio_Niemann!$B$14:$L$31,11,FALSE)) - VLOOKUP($J6,Premio_Niemann!$B$14:$L$31,11,FALSE)</f>
        <v>0</v>
      </c>
      <c r="CX6" s="86">
        <f>IFNA(VLOOKUP(Y$3&amp;"|"&amp;$J6,$E$5:$I$233,5,0),VLOOKUP($J6,Premio_Niemann!$B$14:$L$31,11,FALSE))-VLOOKUP($J6,Premio_Niemann!$B$14:$L$31,11,FALSE)</f>
        <v>0</v>
      </c>
      <c r="CY6" s="86">
        <f>IFNA(VLOOKUP($J6&amp;"|"&amp;AA$3,$E$5:$I$233,4,0),VLOOKUP($J6,Premio_Niemann!$B$14:$L$31,11,FALSE)) - VLOOKUP($J6,Premio_Niemann!$B$14:$L$31,11,FALSE)</f>
        <v>0</v>
      </c>
      <c r="CZ6" s="86">
        <f>IFNA(VLOOKUP(AA$3&amp;"|"&amp;$J6,$E$5:$I$233,5,0),VLOOKUP($J6,Premio_Niemann!$B$14:$L$31,11,FALSE))-VLOOKUP($J6,Premio_Niemann!$B$14:$L$31,11,FALSE)</f>
        <v>0</v>
      </c>
      <c r="DA6" s="86">
        <f>IFNA(VLOOKUP($J6&amp;"|"&amp;AC$3,$E$5:$I$233,4,0),VLOOKUP($J6,Premio_Niemann!$B$14:$L$31,11,FALSE)) - VLOOKUP($J6,Premio_Niemann!$B$14:$L$31,11,FALSE)</f>
        <v>0</v>
      </c>
      <c r="DB6" s="86">
        <f>IFNA(VLOOKUP(AC$3&amp;"|"&amp;$J6,$E$5:$I$233,5,0),VLOOKUP($J6,Premio_Niemann!$B$14:$L$31,11,FALSE))-VLOOKUP($J6,Premio_Niemann!$B$14:$L$31,11,FALSE)</f>
        <v>5.166666667</v>
      </c>
      <c r="DC6" s="86">
        <f>IFNA(VLOOKUP($J6&amp;"|"&amp;AE$3,$E$5:$I$233,4,0),VLOOKUP($J6,Premio_Niemann!$B$14:$L$31,11,FALSE)) - VLOOKUP($J6,Premio_Niemann!$B$14:$L$31,11,FALSE)</f>
        <v>0.1666666667</v>
      </c>
      <c r="DD6" s="86">
        <f>IFNA(VLOOKUP(AE$3&amp;"|"&amp;$J6,$E$5:$I$233,5,0),VLOOKUP($J6,Premio_Niemann!$B$14:$L$31,11,FALSE))-VLOOKUP($J6,Premio_Niemann!$B$14:$L$31,11,FALSE)</f>
        <v>0</v>
      </c>
      <c r="DE6" s="86">
        <f>IFNA(VLOOKUP($J6&amp;"|"&amp;AG$3,$E$5:$I$233,4,0),VLOOKUP($J6,Premio_Niemann!$B$14:$L$31,11,FALSE)) - VLOOKUP($J6,Premio_Niemann!$B$14:$L$31,11,FALSE)</f>
        <v>0</v>
      </c>
      <c r="DF6" s="86">
        <f>IFNA(VLOOKUP(AG$3&amp;"|"&amp;$J6,$E$5:$I$233,5,0),VLOOKUP($J6,Premio_Niemann!$B$14:$L$31,11,FALSE))-VLOOKUP($J6,Premio_Niemann!$B$14:$L$31,11,FALSE)</f>
        <v>0</v>
      </c>
      <c r="DG6" s="86">
        <f>IFNA(VLOOKUP($J6&amp;"|"&amp;AI$3,$E$5:$I$233,4,0),VLOOKUP($J6,Premio_Niemann!$B$14:$L$31,11,FALSE)) - VLOOKUP($J6,Premio_Niemann!$B$14:$L$31,11,FALSE)</f>
        <v>0</v>
      </c>
      <c r="DH6" s="86">
        <f>IFNA(VLOOKUP(AI$3&amp;"|"&amp;$J6,$E$5:$I$233,5,0),VLOOKUP($J6,Premio_Niemann!$B$14:$L$31,11,FALSE))-VLOOKUP($J6,Premio_Niemann!$B$14:$L$31,11,FALSE)</f>
        <v>0</v>
      </c>
      <c r="DI6" s="86">
        <f>IFNA(VLOOKUP($J6&amp;"|"&amp;AK$3,$E$5:$I$233,4,0),VLOOKUP($J6,Premio_Niemann!$B$14:$L$31,11,FALSE)) - VLOOKUP($J6,Premio_Niemann!$B$14:$L$31,11,FALSE)</f>
        <v>0</v>
      </c>
      <c r="DJ6" s="86">
        <f>IFNA(VLOOKUP(AK$3&amp;"|"&amp;$J6,$E$5:$I$233,5,0),VLOOKUP($J6,Premio_Niemann!$B$14:$L$31,11,FALSE))-VLOOKUP($J6,Premio_Niemann!$B$14:$L$31,11,FALSE)</f>
        <v>3.166666667</v>
      </c>
      <c r="DK6" s="86">
        <f>IFNA(VLOOKUP($J6&amp;"|"&amp;AM$3,$E$5:$I$233,4,0),VLOOKUP($J6,Premio_Niemann!$B$14:$L$31,11,FALSE)) - VLOOKUP($J6,Premio_Niemann!$B$14:$L$31,11,FALSE)</f>
        <v>8.166666667</v>
      </c>
      <c r="DL6" s="86">
        <f>IFNA(VLOOKUP(AM$3&amp;"|"&amp;$J6,$E$5:$I$233,5,0),VLOOKUP($J6,Premio_Niemann!$B$14:$L$31,11,FALSE))-VLOOKUP($J6,Premio_Niemann!$B$14:$L$31,11,FALSE)</f>
        <v>0</v>
      </c>
      <c r="DM6" s="86">
        <f>IFNA(VLOOKUP($J6&amp;"|"&amp;AO$3,$E$5:$I$233,4,0),VLOOKUP($J6,Premio_Niemann!$B$14:$L$31,11,FALSE)) - VLOOKUP($J6,Premio_Niemann!$B$14:$L$31,11,FALSE)</f>
        <v>-12.83333333</v>
      </c>
      <c r="DN6" s="86">
        <f>IFNA(VLOOKUP(AO$3&amp;"|"&amp;$J6,$E$5:$I$233,5,0),VLOOKUP($J6,Premio_Niemann!$B$14:$L$31,11,FALSE))-VLOOKUP($J6,Premio_Niemann!$B$14:$L$31,11,FALSE)</f>
        <v>0</v>
      </c>
      <c r="DO6" s="86">
        <f>IFNA(VLOOKUP($J6&amp;"|"&amp;AQ$3,$E$5:$I$233,4,0),VLOOKUP($J6,Premio_Niemann!$B$14:$L$31,11,FALSE)) - VLOOKUP($J6,Premio_Niemann!$B$14:$L$31,11,FALSE)</f>
        <v>0</v>
      </c>
      <c r="DP6" s="86">
        <f>IFNA(VLOOKUP(AQ$3&amp;"|"&amp;$J6,$E$5:$I$233,5,0),VLOOKUP($J6,Premio_Niemann!$B$14:$L$31,11,FALSE))-VLOOKUP($J6,Premio_Niemann!$B$14:$L$31,11,FALSE)</f>
        <v>0</v>
      </c>
      <c r="DQ6" s="86">
        <f>IFNA(VLOOKUP($J6&amp;"|"&amp;AS$3,$E$5:$I$233,4,0),VLOOKUP($J6,Premio_Niemann!$B$14:$L$31,11,FALSE)) - VLOOKUP($J6,Premio_Niemann!$B$14:$L$31,11,FALSE)</f>
        <v>0</v>
      </c>
      <c r="DR6" s="86">
        <f>IFNA(VLOOKUP(AS$3&amp;"|"&amp;$J6,$E$5:$I$233,5,0),VLOOKUP($J6,Premio_Niemann!$B$14:$L$31,11,FALSE))-VLOOKUP($J6,Premio_Niemann!$B$14:$L$31,11,FALSE)</f>
        <v>0</v>
      </c>
      <c r="DT6" s="54">
        <f>CK24</f>
        <v>6.966666667</v>
      </c>
    </row>
    <row r="7">
      <c r="B7" s="65" t="s">
        <v>29</v>
      </c>
      <c r="C7" s="54">
        <v>85.16666666666667</v>
      </c>
      <c r="E7" s="1" t="str">
        <f>'La grande azzuffata 2022'!D5 &amp;"|"&amp; 'La grande azzuffata 2022'!E5</f>
        <v>Franco Saiano|Matteo Alticozzi</v>
      </c>
      <c r="F7" s="65">
        <f>'La grande azzuffata 2022'!F5</f>
        <v>1</v>
      </c>
      <c r="G7" s="62">
        <f>'La grande azzuffata 2022'!H5</f>
        <v>0</v>
      </c>
      <c r="H7" s="62">
        <f>IF(ISBLANK('La grande azzuffata 2022'!J5),#N/A,'La grande azzuffata 2022'!J5)</f>
        <v>60</v>
      </c>
      <c r="I7" s="62">
        <f>'La grande azzuffata 2022'!K5</f>
        <v>39</v>
      </c>
      <c r="J7" s="83" t="s">
        <v>21</v>
      </c>
      <c r="K7" s="84">
        <f t="shared" si="2"/>
        <v>0.5</v>
      </c>
      <c r="L7" s="84" t="str">
        <f t="shared" si="3"/>
        <v/>
      </c>
      <c r="M7" s="43">
        <f t="shared" si="4"/>
        <v>1</v>
      </c>
      <c r="N7" s="43" t="str">
        <f t="shared" si="5"/>
        <v/>
      </c>
      <c r="O7" s="43" t="str">
        <f t="shared" si="6"/>
        <v/>
      </c>
      <c r="P7" s="43" t="str">
        <f t="shared" si="7"/>
        <v/>
      </c>
      <c r="Q7" s="43" t="str">
        <f t="shared" si="8"/>
        <v/>
      </c>
      <c r="R7" s="43" t="str">
        <f t="shared" si="9"/>
        <v/>
      </c>
      <c r="S7" s="43" t="str">
        <f t="shared" si="10"/>
        <v/>
      </c>
      <c r="T7" s="43" t="str">
        <f t="shared" si="11"/>
        <v/>
      </c>
      <c r="U7" s="43" t="str">
        <f t="shared" si="12"/>
        <v/>
      </c>
      <c r="V7" s="43">
        <f t="shared" si="13"/>
        <v>1</v>
      </c>
      <c r="W7" s="43" t="str">
        <f t="shared" si="14"/>
        <v/>
      </c>
      <c r="X7" s="43" t="str">
        <f t="shared" si="15"/>
        <v/>
      </c>
      <c r="Y7" s="43" t="str">
        <f t="shared" si="16"/>
        <v/>
      </c>
      <c r="Z7" s="43" t="str">
        <f t="shared" si="17"/>
        <v/>
      </c>
      <c r="AA7" s="43" t="str">
        <f t="shared" si="18"/>
        <v/>
      </c>
      <c r="AB7" s="43" t="str">
        <f t="shared" si="19"/>
        <v/>
      </c>
      <c r="AC7" s="43" t="str">
        <f t="shared" si="20"/>
        <v/>
      </c>
      <c r="AD7" s="43" t="str">
        <f t="shared" si="21"/>
        <v/>
      </c>
      <c r="AE7" s="43">
        <f t="shared" si="22"/>
        <v>0.5</v>
      </c>
      <c r="AF7" s="43" t="str">
        <f t="shared" si="23"/>
        <v/>
      </c>
      <c r="AG7" s="43">
        <f t="shared" si="24"/>
        <v>1</v>
      </c>
      <c r="AH7" s="43" t="str">
        <f t="shared" si="25"/>
        <v/>
      </c>
      <c r="AI7" s="43" t="str">
        <f t="shared" si="26"/>
        <v/>
      </c>
      <c r="AJ7" s="43" t="str">
        <f t="shared" si="27"/>
        <v/>
      </c>
      <c r="AK7" s="43" t="str">
        <f t="shared" si="28"/>
        <v/>
      </c>
      <c r="AL7" s="43" t="str">
        <f t="shared" si="29"/>
        <v/>
      </c>
      <c r="AM7" s="43" t="str">
        <f t="shared" si="30"/>
        <v/>
      </c>
      <c r="AN7" s="43" t="str">
        <f t="shared" si="31"/>
        <v/>
      </c>
      <c r="AO7" s="43" t="str">
        <f t="shared" si="32"/>
        <v/>
      </c>
      <c r="AP7" s="43" t="str">
        <f t="shared" si="33"/>
        <v/>
      </c>
      <c r="AQ7" s="43" t="str">
        <f t="shared" si="34"/>
        <v/>
      </c>
      <c r="AR7" s="43" t="str">
        <f t="shared" si="35"/>
        <v/>
      </c>
      <c r="AS7" s="43" t="str">
        <f t="shared" si="36"/>
        <v/>
      </c>
      <c r="AT7" s="43">
        <f t="shared" si="37"/>
        <v>1</v>
      </c>
      <c r="AU7" s="65">
        <f t="shared" si="38"/>
        <v>5</v>
      </c>
      <c r="AV7" s="65">
        <f t="shared" ref="AV7:CE7" si="42">IF(K7&lt;&gt;"",K$24,"")</f>
        <v>4</v>
      </c>
      <c r="AW7" s="65" t="str">
        <f t="shared" si="42"/>
        <v/>
      </c>
      <c r="AX7" s="65">
        <f t="shared" si="42"/>
        <v>3</v>
      </c>
      <c r="AY7" s="65" t="str">
        <f t="shared" si="42"/>
        <v/>
      </c>
      <c r="AZ7" s="65" t="str">
        <f t="shared" si="42"/>
        <v/>
      </c>
      <c r="BA7" s="65" t="str">
        <f t="shared" si="42"/>
        <v/>
      </c>
      <c r="BB7" s="65" t="str">
        <f t="shared" si="42"/>
        <v/>
      </c>
      <c r="BC7" s="65" t="str">
        <f t="shared" si="42"/>
        <v/>
      </c>
      <c r="BD7" s="65" t="str">
        <f t="shared" si="42"/>
        <v/>
      </c>
      <c r="BE7" s="65" t="str">
        <f t="shared" si="42"/>
        <v/>
      </c>
      <c r="BF7" s="65" t="str">
        <f t="shared" si="42"/>
        <v/>
      </c>
      <c r="BG7" s="65">
        <f t="shared" si="42"/>
        <v>4</v>
      </c>
      <c r="BH7" s="65" t="str">
        <f t="shared" si="42"/>
        <v/>
      </c>
      <c r="BI7" s="65" t="str">
        <f t="shared" si="42"/>
        <v/>
      </c>
      <c r="BJ7" s="65" t="str">
        <f t="shared" si="42"/>
        <v/>
      </c>
      <c r="BK7" s="65" t="str">
        <f t="shared" si="42"/>
        <v/>
      </c>
      <c r="BL7" s="65" t="str">
        <f t="shared" si="42"/>
        <v/>
      </c>
      <c r="BM7" s="65" t="str">
        <f t="shared" si="42"/>
        <v/>
      </c>
      <c r="BN7" s="65" t="str">
        <f t="shared" si="42"/>
        <v/>
      </c>
      <c r="BO7" s="65" t="str">
        <f t="shared" si="42"/>
        <v/>
      </c>
      <c r="BP7" s="65">
        <f t="shared" si="42"/>
        <v>5</v>
      </c>
      <c r="BQ7" s="65" t="str">
        <f t="shared" si="42"/>
        <v/>
      </c>
      <c r="BR7" s="65">
        <f t="shared" si="42"/>
        <v>3</v>
      </c>
      <c r="BS7" s="65" t="str">
        <f t="shared" si="42"/>
        <v/>
      </c>
      <c r="BT7" s="65" t="str">
        <f t="shared" si="42"/>
        <v/>
      </c>
      <c r="BU7" s="65" t="str">
        <f t="shared" si="42"/>
        <v/>
      </c>
      <c r="BV7" s="65" t="str">
        <f t="shared" si="42"/>
        <v/>
      </c>
      <c r="BW7" s="65" t="str">
        <f t="shared" si="42"/>
        <v/>
      </c>
      <c r="BX7" s="65" t="str">
        <f t="shared" si="42"/>
        <v/>
      </c>
      <c r="BY7" s="65" t="str">
        <f t="shared" si="42"/>
        <v/>
      </c>
      <c r="BZ7" s="65" t="str">
        <f t="shared" si="42"/>
        <v/>
      </c>
      <c r="CA7" s="65" t="str">
        <f t="shared" si="42"/>
        <v/>
      </c>
      <c r="CB7" s="65" t="str">
        <f t="shared" si="42"/>
        <v/>
      </c>
      <c r="CC7" s="65" t="str">
        <f t="shared" si="42"/>
        <v/>
      </c>
      <c r="CD7" s="65" t="str">
        <f t="shared" si="42"/>
        <v/>
      </c>
      <c r="CE7" s="65">
        <f t="shared" si="42"/>
        <v>1.5</v>
      </c>
      <c r="CF7" s="65">
        <f t="shared" si="40"/>
        <v>20.5</v>
      </c>
      <c r="CG7" s="65">
        <f t="shared" si="41"/>
        <v>19</v>
      </c>
      <c r="CI7" s="86">
        <f>IFNA(VLOOKUP($J7&amp;"|"&amp;K$3,$E$5:$I$233,4,0),VLOOKUP($J7,Premio_Niemann!$B$14:$L$31,11,FALSE)) - VLOOKUP($J7,Premio_Niemann!$B$14:$L$31,11,FALSE)</f>
        <v>12.5</v>
      </c>
      <c r="CJ7" s="86">
        <f>IFNA(VLOOKUP(K$3&amp;"|"&amp;$J7,$E$5:$I$233,5,0),VLOOKUP($J7,Premio_Niemann!$B$14:$L$31,11,FALSE))-VLOOKUP($J7,Premio_Niemann!$B$14:$L$31,11,FALSE)</f>
        <v>0</v>
      </c>
      <c r="CK7" s="86">
        <f>IFNA(VLOOKUP($J7&amp;"|"&amp;M$3,$E$5:$I$233,4,0),VLOOKUP($J7,Premio_Niemann!$B$14:$L$31,11,FALSE)) - VLOOKUP($J7,Premio_Niemann!$B$14:$L$31,11,FALSE)</f>
        <v>6.5</v>
      </c>
      <c r="CL7" s="86">
        <f>IFNA(VLOOKUP(M$3&amp;"|"&amp;$J7,$E$5:$I$233,5,0),VLOOKUP($J7,Premio_Niemann!$B$14:$L$31,11,FALSE))-VLOOKUP($J7,Premio_Niemann!$B$14:$L$31,11,FALSE)</f>
        <v>0</v>
      </c>
      <c r="CM7" s="86">
        <f>IFNA(VLOOKUP($J7&amp;"|"&amp;O$3,$E$5:$I$233,4,0),VLOOKUP($J7,Premio_Niemann!$B$14:$L$31,11,FALSE)) - VLOOKUP($J7,Premio_Niemann!$B$14:$L$31,11,FALSE)</f>
        <v>0</v>
      </c>
      <c r="CN7" s="86">
        <f>IFNA(VLOOKUP(O$3&amp;"|"&amp;$J7,$E$5:$I$233,5,0),VLOOKUP($J7,Premio_Niemann!$B$14:$L$31,11,FALSE))-VLOOKUP($J7,Premio_Niemann!$B$14:$L$31,11,FALSE)</f>
        <v>0</v>
      </c>
      <c r="CO7" s="86">
        <f>IFNA(VLOOKUP($J7&amp;"|"&amp;Q$3,$E$5:$I$233,4,0),VLOOKUP($J7,Premio_Niemann!$B$14:$L$31,11,FALSE)) - VLOOKUP($J7,Premio_Niemann!$B$14:$L$31,11,FALSE)</f>
        <v>0</v>
      </c>
      <c r="CP7" s="86">
        <f>IFNA(VLOOKUP(Q$3&amp;"|"&amp;$J7,$E$5:$I$233,5,0),VLOOKUP($J7,Premio_Niemann!$B$14:$L$31,11,FALSE))-VLOOKUP($J7,Premio_Niemann!$B$14:$L$31,11,FALSE)</f>
        <v>0</v>
      </c>
      <c r="CQ7" s="86">
        <f>IFNA(VLOOKUP($J7&amp;"|"&amp;S$3,$E$5:$I$233,4,0),VLOOKUP($J7,Premio_Niemann!$B$14:$L$31,11,FALSE)) - VLOOKUP($J7,Premio_Niemann!$B$14:$L$31,11,FALSE)</f>
        <v>0</v>
      </c>
      <c r="CR7" s="86">
        <f>IFNA(VLOOKUP(S$3&amp;"|"&amp;$J7,$E$5:$I$233,5,0),VLOOKUP($J7,Premio_Niemann!$B$14:$L$31,11,FALSE))-VLOOKUP($J7,Premio_Niemann!$B$14:$L$31,11,FALSE)</f>
        <v>0</v>
      </c>
      <c r="CS7" s="86">
        <f>IFNA(VLOOKUP($J7&amp;"|"&amp;U$3,$E$5:$I$233,4,0),VLOOKUP($J7,Premio_Niemann!$B$14:$L$31,11,FALSE)) - VLOOKUP($J7,Premio_Niemann!$B$14:$L$31,11,FALSE)</f>
        <v>0</v>
      </c>
      <c r="CT7" s="86">
        <f>IFNA(VLOOKUP(U$3&amp;"|"&amp;$J7,$E$5:$I$233,5,0),VLOOKUP($J7,Premio_Niemann!$B$14:$L$31,11,FALSE))-VLOOKUP($J7,Premio_Niemann!$B$14:$L$31,11,FALSE)</f>
        <v>-0.5</v>
      </c>
      <c r="CU7" s="86">
        <f>IFNA(VLOOKUP($J7&amp;"|"&amp;W$3,$E$5:$I$233,4,0),VLOOKUP($J7,Premio_Niemann!$B$14:$L$31,11,FALSE)) - VLOOKUP($J7,Premio_Niemann!$B$14:$L$31,11,FALSE)</f>
        <v>0</v>
      </c>
      <c r="CV7" s="86">
        <f>IFNA(VLOOKUP(W$3&amp;"|"&amp;$J7,$E$5:$I$233,5,0),VLOOKUP($J7,Premio_Niemann!$B$14:$L$31,11,FALSE))-VLOOKUP($J7,Premio_Niemann!$B$14:$L$31,11,FALSE)</f>
        <v>0</v>
      </c>
      <c r="CW7" s="86">
        <f>IFNA(VLOOKUP($J7&amp;"|"&amp;Y$3,$E$5:$I$233,4,0),VLOOKUP($J7,Premio_Niemann!$B$14:$L$31,11,FALSE)) - VLOOKUP($J7,Premio_Niemann!$B$14:$L$31,11,FALSE)</f>
        <v>0</v>
      </c>
      <c r="CX7" s="86">
        <f>IFNA(VLOOKUP(Y$3&amp;"|"&amp;$J7,$E$5:$I$233,5,0),VLOOKUP($J7,Premio_Niemann!$B$14:$L$31,11,FALSE))-VLOOKUP($J7,Premio_Niemann!$B$14:$L$31,11,FALSE)</f>
        <v>0</v>
      </c>
      <c r="CY7" s="86">
        <f>IFNA(VLOOKUP($J7&amp;"|"&amp;AA$3,$E$5:$I$233,4,0),VLOOKUP($J7,Premio_Niemann!$B$14:$L$31,11,FALSE)) - VLOOKUP($J7,Premio_Niemann!$B$14:$L$31,11,FALSE)</f>
        <v>0</v>
      </c>
      <c r="CZ7" s="86">
        <f>IFNA(VLOOKUP(AA$3&amp;"|"&amp;$J7,$E$5:$I$233,5,0),VLOOKUP($J7,Premio_Niemann!$B$14:$L$31,11,FALSE))-VLOOKUP($J7,Premio_Niemann!$B$14:$L$31,11,FALSE)</f>
        <v>0</v>
      </c>
      <c r="DA7" s="86">
        <f>IFNA(VLOOKUP($J7&amp;"|"&amp;AC$3,$E$5:$I$233,4,0),VLOOKUP($J7,Premio_Niemann!$B$14:$L$31,11,FALSE)) - VLOOKUP($J7,Premio_Niemann!$B$14:$L$31,11,FALSE)</f>
        <v>0</v>
      </c>
      <c r="DB7" s="86">
        <f>IFNA(VLOOKUP(AC$3&amp;"|"&amp;$J7,$E$5:$I$233,5,0),VLOOKUP($J7,Premio_Niemann!$B$14:$L$31,11,FALSE))-VLOOKUP($J7,Premio_Niemann!$B$14:$L$31,11,FALSE)</f>
        <v>0</v>
      </c>
      <c r="DC7" s="86">
        <f>IFNA(VLOOKUP($J7&amp;"|"&amp;AE$3,$E$5:$I$233,4,0),VLOOKUP($J7,Premio_Niemann!$B$14:$L$31,11,FALSE)) - VLOOKUP($J7,Premio_Niemann!$B$14:$L$31,11,FALSE)</f>
        <v>-6.5</v>
      </c>
      <c r="DD7" s="86">
        <f>IFNA(VLOOKUP(AE$3&amp;"|"&amp;$J7,$E$5:$I$233,5,0),VLOOKUP($J7,Premio_Niemann!$B$14:$L$31,11,FALSE))-VLOOKUP($J7,Premio_Niemann!$B$14:$L$31,11,FALSE)</f>
        <v>0</v>
      </c>
      <c r="DE7" s="86">
        <f>IFNA(VLOOKUP($J7&amp;"|"&amp;AG$3,$E$5:$I$233,4,0),VLOOKUP($J7,Premio_Niemann!$B$14:$L$31,11,FALSE)) - VLOOKUP($J7,Premio_Niemann!$B$14:$L$31,11,FALSE)</f>
        <v>-20.5</v>
      </c>
      <c r="DF7" s="86">
        <f>IFNA(VLOOKUP(AG$3&amp;"|"&amp;$J7,$E$5:$I$233,5,0),VLOOKUP($J7,Premio_Niemann!$B$14:$L$31,11,FALSE))-VLOOKUP($J7,Premio_Niemann!$B$14:$L$31,11,FALSE)</f>
        <v>0</v>
      </c>
      <c r="DG7" s="86">
        <f>IFNA(VLOOKUP($J7&amp;"|"&amp;AI$3,$E$5:$I$233,4,0),VLOOKUP($J7,Premio_Niemann!$B$14:$L$31,11,FALSE)) - VLOOKUP($J7,Premio_Niemann!$B$14:$L$31,11,FALSE)</f>
        <v>0</v>
      </c>
      <c r="DH7" s="86">
        <f>IFNA(VLOOKUP(AI$3&amp;"|"&amp;$J7,$E$5:$I$233,5,0),VLOOKUP($J7,Premio_Niemann!$B$14:$L$31,11,FALSE))-VLOOKUP($J7,Premio_Niemann!$B$14:$L$31,11,FALSE)</f>
        <v>0</v>
      </c>
      <c r="DI7" s="86">
        <f>IFNA(VLOOKUP($J7&amp;"|"&amp;AK$3,$E$5:$I$233,4,0),VLOOKUP($J7,Premio_Niemann!$B$14:$L$31,11,FALSE)) - VLOOKUP($J7,Premio_Niemann!$B$14:$L$31,11,FALSE)</f>
        <v>0</v>
      </c>
      <c r="DJ7" s="86">
        <f>IFNA(VLOOKUP(AK$3&amp;"|"&amp;$J7,$E$5:$I$233,5,0),VLOOKUP($J7,Premio_Niemann!$B$14:$L$31,11,FALSE))-VLOOKUP($J7,Premio_Niemann!$B$14:$L$31,11,FALSE)</f>
        <v>0</v>
      </c>
      <c r="DK7" s="86">
        <f>IFNA(VLOOKUP($J7&amp;"|"&amp;AM$3,$E$5:$I$233,4,0),VLOOKUP($J7,Premio_Niemann!$B$14:$L$31,11,FALSE)) - VLOOKUP($J7,Premio_Niemann!$B$14:$L$31,11,FALSE)</f>
        <v>0</v>
      </c>
      <c r="DL7" s="86">
        <f>IFNA(VLOOKUP(AM$3&amp;"|"&amp;$J7,$E$5:$I$233,5,0),VLOOKUP($J7,Premio_Niemann!$B$14:$L$31,11,FALSE))-VLOOKUP($J7,Premio_Niemann!$B$14:$L$31,11,FALSE)</f>
        <v>0</v>
      </c>
      <c r="DM7" s="86">
        <f>IFNA(VLOOKUP($J7&amp;"|"&amp;AO$3,$E$5:$I$233,4,0),VLOOKUP($J7,Premio_Niemann!$B$14:$L$31,11,FALSE)) - VLOOKUP($J7,Premio_Niemann!$B$14:$L$31,11,FALSE)</f>
        <v>0</v>
      </c>
      <c r="DN7" s="86">
        <f>IFNA(VLOOKUP(AO$3&amp;"|"&amp;$J7,$E$5:$I$233,5,0),VLOOKUP($J7,Premio_Niemann!$B$14:$L$31,11,FALSE))-VLOOKUP($J7,Premio_Niemann!$B$14:$L$31,11,FALSE)</f>
        <v>0</v>
      </c>
      <c r="DO7" s="86">
        <f>IFNA(VLOOKUP($J7&amp;"|"&amp;AQ$3,$E$5:$I$233,4,0),VLOOKUP($J7,Premio_Niemann!$B$14:$L$31,11,FALSE)) - VLOOKUP($J7,Premio_Niemann!$B$14:$L$31,11,FALSE)</f>
        <v>0</v>
      </c>
      <c r="DP7" s="86">
        <f>IFNA(VLOOKUP(AQ$3&amp;"|"&amp;$J7,$E$5:$I$233,5,0),VLOOKUP($J7,Premio_Niemann!$B$14:$L$31,11,FALSE))-VLOOKUP($J7,Premio_Niemann!$B$14:$L$31,11,FALSE)</f>
        <v>0</v>
      </c>
      <c r="DQ7" s="86">
        <f>IFNA(VLOOKUP($J7&amp;"|"&amp;AS$3,$E$5:$I$233,4,0),VLOOKUP($J7,Premio_Niemann!$B$14:$L$31,11,FALSE)) - VLOOKUP($J7,Premio_Niemann!$B$14:$L$31,11,FALSE)</f>
        <v>0</v>
      </c>
      <c r="DR7" s="86">
        <f>IFNA(VLOOKUP(AS$3&amp;"|"&amp;$J7,$E$5:$I$233,5,0),VLOOKUP($J7,Premio_Niemann!$B$14:$L$31,11,FALSE))-VLOOKUP($J7,Premio_Niemann!$B$14:$L$31,11,FALSE)</f>
        <v>8.5</v>
      </c>
      <c r="DT7" s="54">
        <f>AVERAGE(CI7:DR7)</f>
        <v>0</v>
      </c>
    </row>
    <row r="8">
      <c r="B8" s="65" t="s">
        <v>13</v>
      </c>
      <c r="C8" s="54">
        <v>84.5</v>
      </c>
      <c r="E8" s="1" t="str">
        <f>'La grande azzuffata 2022'!D6 &amp;"|"&amp; 'La grande azzuffata 2022'!E6</f>
        <v>Pietro Andreetta|Ezio Del Nero</v>
      </c>
      <c r="F8" s="65">
        <f>'La grande azzuffata 2022'!F6</f>
        <v>0</v>
      </c>
      <c r="G8" s="62">
        <f>'La grande azzuffata 2022'!H6</f>
        <v>1</v>
      </c>
      <c r="H8" s="62">
        <f>IF(ISBLANK('La grande azzuffata 2022'!J6),#N/A,'La grande azzuffata 2022'!J6)</f>
        <v>71</v>
      </c>
      <c r="I8" s="62">
        <f>'La grande azzuffata 2022'!K6</f>
        <v>79</v>
      </c>
      <c r="J8" s="83" t="s">
        <v>25</v>
      </c>
      <c r="K8" s="84" t="str">
        <f t="shared" si="2"/>
        <v/>
      </c>
      <c r="L8" s="84" t="str">
        <f t="shared" si="3"/>
        <v/>
      </c>
      <c r="M8" s="43" t="str">
        <f t="shared" si="4"/>
        <v/>
      </c>
      <c r="N8" s="43" t="str">
        <f t="shared" si="5"/>
        <v/>
      </c>
      <c r="O8" s="43" t="str">
        <f t="shared" si="6"/>
        <v/>
      </c>
      <c r="P8" s="43" t="str">
        <f t="shared" si="7"/>
        <v/>
      </c>
      <c r="Q8" s="43" t="str">
        <f t="shared" si="8"/>
        <v/>
      </c>
      <c r="R8" s="43" t="str">
        <f t="shared" si="9"/>
        <v/>
      </c>
      <c r="S8" s="43" t="str">
        <f t="shared" si="10"/>
        <v/>
      </c>
      <c r="T8" s="43" t="str">
        <f t="shared" si="11"/>
        <v/>
      </c>
      <c r="U8" s="43" t="str">
        <f t="shared" si="12"/>
        <v/>
      </c>
      <c r="V8" s="43" t="str">
        <f t="shared" si="13"/>
        <v/>
      </c>
      <c r="W8" s="43" t="str">
        <f t="shared" si="14"/>
        <v/>
      </c>
      <c r="X8" s="43" t="str">
        <f t="shared" si="15"/>
        <v/>
      </c>
      <c r="Y8" s="43">
        <f t="shared" si="16"/>
        <v>0</v>
      </c>
      <c r="Z8" s="43" t="str">
        <f t="shared" si="17"/>
        <v/>
      </c>
      <c r="AA8" s="43">
        <f t="shared" si="18"/>
        <v>0</v>
      </c>
      <c r="AB8" s="43" t="str">
        <f t="shared" si="19"/>
        <v/>
      </c>
      <c r="AC8" s="43" t="str">
        <f t="shared" si="20"/>
        <v/>
      </c>
      <c r="AD8" s="43">
        <f t="shared" si="21"/>
        <v>0</v>
      </c>
      <c r="AE8" s="43" t="str">
        <f t="shared" si="22"/>
        <v/>
      </c>
      <c r="AF8" s="43" t="str">
        <f t="shared" si="23"/>
        <v/>
      </c>
      <c r="AG8" s="43" t="str">
        <f t="shared" si="24"/>
        <v/>
      </c>
      <c r="AH8" s="43" t="str">
        <f t="shared" si="25"/>
        <v/>
      </c>
      <c r="AI8" s="43">
        <f t="shared" si="26"/>
        <v>0</v>
      </c>
      <c r="AJ8" s="43" t="str">
        <f t="shared" si="27"/>
        <v/>
      </c>
      <c r="AK8" s="43">
        <f t="shared" si="28"/>
        <v>1</v>
      </c>
      <c r="AL8" s="43" t="str">
        <f t="shared" si="29"/>
        <v/>
      </c>
      <c r="AM8" s="43" t="str">
        <f t="shared" si="30"/>
        <v/>
      </c>
      <c r="AN8" s="43">
        <f t="shared" si="31"/>
        <v>0.5</v>
      </c>
      <c r="AO8" s="43" t="str">
        <f t="shared" si="32"/>
        <v/>
      </c>
      <c r="AP8" s="43" t="str">
        <f t="shared" si="33"/>
        <v/>
      </c>
      <c r="AQ8" s="43" t="str">
        <f t="shared" si="34"/>
        <v/>
      </c>
      <c r="AR8" s="43" t="str">
        <f t="shared" si="35"/>
        <v/>
      </c>
      <c r="AS8" s="43" t="str">
        <f t="shared" si="36"/>
        <v/>
      </c>
      <c r="AT8" s="43" t="str">
        <f t="shared" si="37"/>
        <v/>
      </c>
      <c r="AU8" s="65">
        <f t="shared" si="38"/>
        <v>1.5</v>
      </c>
      <c r="AV8" s="65" t="str">
        <f t="shared" ref="AV8:CE8" si="43">IF(K8&lt;&gt;"",K$24,"")</f>
        <v/>
      </c>
      <c r="AW8" s="65" t="str">
        <f t="shared" si="43"/>
        <v/>
      </c>
      <c r="AX8" s="65" t="str">
        <f t="shared" si="43"/>
        <v/>
      </c>
      <c r="AY8" s="65" t="str">
        <f t="shared" si="43"/>
        <v/>
      </c>
      <c r="AZ8" s="65" t="str">
        <f t="shared" si="43"/>
        <v/>
      </c>
      <c r="BA8" s="65" t="str">
        <f t="shared" si="43"/>
        <v/>
      </c>
      <c r="BB8" s="65" t="str">
        <f t="shared" si="43"/>
        <v/>
      </c>
      <c r="BC8" s="65" t="str">
        <f t="shared" si="43"/>
        <v/>
      </c>
      <c r="BD8" s="65" t="str">
        <f t="shared" si="43"/>
        <v/>
      </c>
      <c r="BE8" s="65" t="str">
        <f t="shared" si="43"/>
        <v/>
      </c>
      <c r="BF8" s="65" t="str">
        <f t="shared" si="43"/>
        <v/>
      </c>
      <c r="BG8" s="65" t="str">
        <f t="shared" si="43"/>
        <v/>
      </c>
      <c r="BH8" s="65" t="str">
        <f t="shared" si="43"/>
        <v/>
      </c>
      <c r="BI8" s="65" t="str">
        <f t="shared" si="43"/>
        <v/>
      </c>
      <c r="BJ8" s="65">
        <f t="shared" si="43"/>
        <v>3</v>
      </c>
      <c r="BK8" s="65" t="str">
        <f t="shared" si="43"/>
        <v/>
      </c>
      <c r="BL8" s="65">
        <f t="shared" si="43"/>
        <v>2.5</v>
      </c>
      <c r="BM8" s="65" t="str">
        <f t="shared" si="43"/>
        <v/>
      </c>
      <c r="BN8" s="65" t="str">
        <f t="shared" si="43"/>
        <v/>
      </c>
      <c r="BO8" s="65">
        <f t="shared" si="43"/>
        <v>4</v>
      </c>
      <c r="BP8" s="65" t="str">
        <f t="shared" si="43"/>
        <v/>
      </c>
      <c r="BQ8" s="65" t="str">
        <f t="shared" si="43"/>
        <v/>
      </c>
      <c r="BR8" s="65" t="str">
        <f t="shared" si="43"/>
        <v/>
      </c>
      <c r="BS8" s="65" t="str">
        <f t="shared" si="43"/>
        <v/>
      </c>
      <c r="BT8" s="65">
        <f t="shared" si="43"/>
        <v>2</v>
      </c>
      <c r="BU8" s="65" t="str">
        <f t="shared" si="43"/>
        <v/>
      </c>
      <c r="BV8" s="65">
        <f t="shared" si="43"/>
        <v>0.5</v>
      </c>
      <c r="BW8" s="65" t="str">
        <f t="shared" si="43"/>
        <v/>
      </c>
      <c r="BX8" s="65" t="str">
        <f t="shared" si="43"/>
        <v/>
      </c>
      <c r="BY8" s="65">
        <f t="shared" si="43"/>
        <v>2.5</v>
      </c>
      <c r="BZ8" s="65" t="str">
        <f t="shared" si="43"/>
        <v/>
      </c>
      <c r="CA8" s="65" t="str">
        <f t="shared" si="43"/>
        <v/>
      </c>
      <c r="CB8" s="65" t="str">
        <f t="shared" si="43"/>
        <v/>
      </c>
      <c r="CC8" s="65" t="str">
        <f t="shared" si="43"/>
        <v/>
      </c>
      <c r="CD8" s="65" t="str">
        <f t="shared" si="43"/>
        <v/>
      </c>
      <c r="CE8" s="65" t="str">
        <f t="shared" si="43"/>
        <v/>
      </c>
      <c r="CF8" s="65">
        <f t="shared" si="40"/>
        <v>14.5</v>
      </c>
      <c r="CG8" s="65">
        <f t="shared" si="41"/>
        <v>14</v>
      </c>
      <c r="CI8" s="86">
        <f>IFNA(VLOOKUP($J8&amp;"|"&amp;K$3,$E$5:$I$233,4,0),VLOOKUP($J8,Premio_Niemann!$B$14:$L$31,11,FALSE)) - VLOOKUP($J8,Premio_Niemann!$B$14:$L$31,11,FALSE)</f>
        <v>0</v>
      </c>
      <c r="CJ8" s="86">
        <f>IFNA(VLOOKUP(K$3&amp;"|"&amp;$J8,$E$5:$I$233,5,0),VLOOKUP($J8,Premio_Niemann!$B$14:$L$31,11,FALSE))-VLOOKUP($J8,Premio_Niemann!$B$14:$L$31,11,FALSE)</f>
        <v>0</v>
      </c>
      <c r="CK8" s="86">
        <f>IFNA(VLOOKUP($J8&amp;"|"&amp;M$3,$E$5:$I$233,4,0),VLOOKUP($J8,Premio_Niemann!$B$14:$L$31,11,FALSE)) - VLOOKUP($J8,Premio_Niemann!$B$14:$L$31,11,FALSE)</f>
        <v>0</v>
      </c>
      <c r="CL8" s="86">
        <f>IFNA(VLOOKUP(M$3&amp;"|"&amp;$J8,$E$5:$I$233,5,0),VLOOKUP($J8,Premio_Niemann!$B$14:$L$31,11,FALSE))-VLOOKUP($J8,Premio_Niemann!$B$14:$L$31,11,FALSE)</f>
        <v>0</v>
      </c>
      <c r="CM8" s="86">
        <f>IFNA(VLOOKUP($J8&amp;"|"&amp;O$3,$E$5:$I$233,4,0),VLOOKUP($J8,Premio_Niemann!$B$14:$L$31,11,FALSE)) - VLOOKUP($J8,Premio_Niemann!$B$14:$L$31,11,FALSE)</f>
        <v>0</v>
      </c>
      <c r="CN8" s="86">
        <f>IFNA(VLOOKUP(O$3&amp;"|"&amp;$J8,$E$5:$I$233,5,0),VLOOKUP($J8,Premio_Niemann!$B$14:$L$31,11,FALSE))-VLOOKUP($J8,Premio_Niemann!$B$14:$L$31,11,FALSE)</f>
        <v>0</v>
      </c>
      <c r="CO8" s="86">
        <f>IFNA(VLOOKUP($J8&amp;"|"&amp;Q$3,$E$5:$I$233,4,0),VLOOKUP($J8,Premio_Niemann!$B$14:$L$31,11,FALSE)) - VLOOKUP($J8,Premio_Niemann!$B$14:$L$31,11,FALSE)</f>
        <v>0</v>
      </c>
      <c r="CP8" s="86">
        <f>IFNA(VLOOKUP(Q$3&amp;"|"&amp;$J8,$E$5:$I$233,5,0),VLOOKUP($J8,Premio_Niemann!$B$14:$L$31,11,FALSE))-VLOOKUP($J8,Premio_Niemann!$B$14:$L$31,11,FALSE)</f>
        <v>0</v>
      </c>
      <c r="CQ8" s="86">
        <f>IFNA(VLOOKUP($J8&amp;"|"&amp;S$3,$E$5:$I$233,4,0),VLOOKUP($J8,Premio_Niemann!$B$14:$L$31,11,FALSE)) - VLOOKUP($J8,Premio_Niemann!$B$14:$L$31,11,FALSE)</f>
        <v>0</v>
      </c>
      <c r="CR8" s="86">
        <f>IFNA(VLOOKUP(S$3&amp;"|"&amp;$J8,$E$5:$I$233,5,0),VLOOKUP($J8,Premio_Niemann!$B$14:$L$31,11,FALSE))-VLOOKUP($J8,Premio_Niemann!$B$14:$L$31,11,FALSE)</f>
        <v>0</v>
      </c>
      <c r="CS8" s="86">
        <f>IFNA(VLOOKUP($J8&amp;"|"&amp;U$3,$E$5:$I$233,4,0),VLOOKUP($J8,Premio_Niemann!$B$14:$L$31,11,FALSE)) - VLOOKUP($J8,Premio_Niemann!$B$14:$L$31,11,FALSE)</f>
        <v>0</v>
      </c>
      <c r="CT8" s="86">
        <f>IFNA(VLOOKUP(U$3&amp;"|"&amp;$J8,$E$5:$I$233,5,0),VLOOKUP($J8,Premio_Niemann!$B$14:$L$31,11,FALSE))-VLOOKUP($J8,Premio_Niemann!$B$14:$L$31,11,FALSE)</f>
        <v>0</v>
      </c>
      <c r="CU8" s="86">
        <f>IFNA(VLOOKUP($J8&amp;"|"&amp;W$3,$E$5:$I$233,4,0),VLOOKUP($J8,Premio_Niemann!$B$14:$L$31,11,FALSE)) - VLOOKUP($J8,Premio_Niemann!$B$14:$L$31,11,FALSE)</f>
        <v>0</v>
      </c>
      <c r="CV8" s="86">
        <f>IFNA(VLOOKUP(W$3&amp;"|"&amp;$J8,$E$5:$I$233,5,0),VLOOKUP($J8,Premio_Niemann!$B$14:$L$31,11,FALSE))-VLOOKUP($J8,Premio_Niemann!$B$14:$L$31,11,FALSE)</f>
        <v>0</v>
      </c>
      <c r="CW8" s="86">
        <f>IFNA(VLOOKUP($J8&amp;"|"&amp;Y$3,$E$5:$I$233,4,0),VLOOKUP($J8,Premio_Niemann!$B$14:$L$31,11,FALSE)) - VLOOKUP($J8,Premio_Niemann!$B$14:$L$31,11,FALSE)</f>
        <v>4.6</v>
      </c>
      <c r="CX8" s="86">
        <f>IFNA(VLOOKUP(Y$3&amp;"|"&amp;$J8,$E$5:$I$233,5,0),VLOOKUP($J8,Premio_Niemann!$B$14:$L$31,11,FALSE))-VLOOKUP($J8,Premio_Niemann!$B$14:$L$31,11,FALSE)</f>
        <v>0</v>
      </c>
      <c r="CY8" s="86">
        <f>IFNA(VLOOKUP($J8&amp;"|"&amp;AA$3,$E$5:$I$233,4,0),VLOOKUP($J8,Premio_Niemann!$B$14:$L$31,11,FALSE)) - VLOOKUP($J8,Premio_Niemann!$B$14:$L$31,11,FALSE)</f>
        <v>-1.4</v>
      </c>
      <c r="CZ8" s="86">
        <f>IFNA(VLOOKUP(AA$3&amp;"|"&amp;$J8,$E$5:$I$233,5,0),VLOOKUP($J8,Premio_Niemann!$B$14:$L$31,11,FALSE))-VLOOKUP($J8,Premio_Niemann!$B$14:$L$31,11,FALSE)</f>
        <v>0</v>
      </c>
      <c r="DA8" s="86">
        <f>IFNA(VLOOKUP($J8&amp;"|"&amp;AC$3,$E$5:$I$233,4,0),VLOOKUP($J8,Premio_Niemann!$B$14:$L$31,11,FALSE)) - VLOOKUP($J8,Premio_Niemann!$B$14:$L$31,11,FALSE)</f>
        <v>0</v>
      </c>
      <c r="DB8" s="86">
        <f>IFNA(VLOOKUP(AC$3&amp;"|"&amp;$J8,$E$5:$I$233,5,0),VLOOKUP($J8,Premio_Niemann!$B$14:$L$31,11,FALSE))-VLOOKUP($J8,Premio_Niemann!$B$14:$L$31,11,FALSE)</f>
        <v>10.6</v>
      </c>
      <c r="DC8" s="86">
        <f>IFNA(VLOOKUP($J8&amp;"|"&amp;AE$3,$E$5:$I$233,4,0),VLOOKUP($J8,Premio_Niemann!$B$14:$L$31,11,FALSE)) - VLOOKUP($J8,Premio_Niemann!$B$14:$L$31,11,FALSE)</f>
        <v>0</v>
      </c>
      <c r="DD8" s="86">
        <f>IFNA(VLOOKUP(AE$3&amp;"|"&amp;$J8,$E$5:$I$233,5,0),VLOOKUP($J8,Premio_Niemann!$B$14:$L$31,11,FALSE))-VLOOKUP($J8,Premio_Niemann!$B$14:$L$31,11,FALSE)</f>
        <v>0</v>
      </c>
      <c r="DE8" s="86">
        <f>IFNA(VLOOKUP($J8&amp;"|"&amp;AG$3,$E$5:$I$233,4,0),VLOOKUP($J8,Premio_Niemann!$B$14:$L$31,11,FALSE)) - VLOOKUP($J8,Premio_Niemann!$B$14:$L$31,11,FALSE)</f>
        <v>0</v>
      </c>
      <c r="DF8" s="86">
        <f>IFNA(VLOOKUP(AG$3&amp;"|"&amp;$J8,$E$5:$I$233,5,0),VLOOKUP($J8,Premio_Niemann!$B$14:$L$31,11,FALSE))-VLOOKUP($J8,Premio_Niemann!$B$14:$L$31,11,FALSE)</f>
        <v>0</v>
      </c>
      <c r="DG8" s="86">
        <f>IFNA(VLOOKUP($J8&amp;"|"&amp;AI$3,$E$5:$I$233,4,0),VLOOKUP($J8,Premio_Niemann!$B$14:$L$31,11,FALSE)) - VLOOKUP($J8,Premio_Niemann!$B$14:$L$31,11,FALSE)</f>
        <v>-2.4</v>
      </c>
      <c r="DH8" s="86">
        <f>IFNA(VLOOKUP(AI$3&amp;"|"&amp;$J8,$E$5:$I$233,5,0),VLOOKUP($J8,Premio_Niemann!$B$14:$L$31,11,FALSE))-VLOOKUP($J8,Premio_Niemann!$B$14:$L$31,11,FALSE)</f>
        <v>0</v>
      </c>
      <c r="DI8" s="86">
        <f>IFNA(VLOOKUP($J8&amp;"|"&amp;AK$3,$E$5:$I$233,4,0),VLOOKUP($J8,Premio_Niemann!$B$14:$L$31,11,FALSE)) - VLOOKUP($J8,Premio_Niemann!$B$14:$L$31,11,FALSE)</f>
        <v>-11.4</v>
      </c>
      <c r="DJ8" s="86">
        <f>IFNA(VLOOKUP(AK$3&amp;"|"&amp;$J8,$E$5:$I$233,5,0),VLOOKUP($J8,Premio_Niemann!$B$14:$L$31,11,FALSE))-VLOOKUP($J8,Premio_Niemann!$B$14:$L$31,11,FALSE)</f>
        <v>0</v>
      </c>
      <c r="DK8" s="86">
        <f>IFNA(VLOOKUP($J8&amp;"|"&amp;AM$3,$E$5:$I$233,4,0),VLOOKUP($J8,Premio_Niemann!$B$14:$L$31,11,FALSE)) - VLOOKUP($J8,Premio_Niemann!$B$14:$L$31,11,FALSE)</f>
        <v>0</v>
      </c>
      <c r="DL8" s="86">
        <f>IFNA(VLOOKUP(AM$3&amp;"|"&amp;$J8,$E$5:$I$233,5,0),VLOOKUP($J8,Premio_Niemann!$B$14:$L$31,11,FALSE))-VLOOKUP($J8,Premio_Niemann!$B$14:$L$31,11,FALSE)</f>
        <v>0</v>
      </c>
      <c r="DM8" s="86">
        <f>IFNA(VLOOKUP($J8&amp;"|"&amp;AO$3,$E$5:$I$233,4,0),VLOOKUP($J8,Premio_Niemann!$B$14:$L$31,11,FALSE)) - VLOOKUP($J8,Premio_Niemann!$B$14:$L$31,11,FALSE)</f>
        <v>0</v>
      </c>
      <c r="DN8" s="86">
        <f>IFNA(VLOOKUP(AO$3&amp;"|"&amp;$J8,$E$5:$I$233,5,0),VLOOKUP($J8,Premio_Niemann!$B$14:$L$31,11,FALSE))-VLOOKUP($J8,Premio_Niemann!$B$14:$L$31,11,FALSE)</f>
        <v>0</v>
      </c>
      <c r="DO8" s="86">
        <f>IFNA(VLOOKUP($J8&amp;"|"&amp;AQ$3,$E$5:$I$233,4,0),VLOOKUP($J8,Premio_Niemann!$B$14:$L$31,11,FALSE)) - VLOOKUP($J8,Premio_Niemann!$B$14:$L$31,11,FALSE)</f>
        <v>0</v>
      </c>
      <c r="DP8" s="86">
        <f>IFNA(VLOOKUP(AQ$3&amp;"|"&amp;$J8,$E$5:$I$233,5,0),VLOOKUP($J8,Premio_Niemann!$B$14:$L$31,11,FALSE))-VLOOKUP($J8,Premio_Niemann!$B$14:$L$31,11,FALSE)</f>
        <v>0</v>
      </c>
      <c r="DQ8" s="86">
        <f>IFNA(VLOOKUP($J8&amp;"|"&amp;AS$3,$E$5:$I$233,4,0),VLOOKUP($J8,Premio_Niemann!$B$14:$L$31,11,FALSE)) - VLOOKUP($J8,Premio_Niemann!$B$14:$L$31,11,FALSE)</f>
        <v>0</v>
      </c>
      <c r="DR8" s="86">
        <f>IFNA(VLOOKUP(AS$3&amp;"|"&amp;$J8,$E$5:$I$233,5,0),VLOOKUP($J8,Premio_Niemann!$B$14:$L$31,11,FALSE))-VLOOKUP($J8,Premio_Niemann!$B$14:$L$31,11,FALSE)</f>
        <v>0</v>
      </c>
      <c r="DT8" s="54">
        <f>CM24</f>
        <v>-52.23333333</v>
      </c>
    </row>
    <row r="9">
      <c r="B9" s="65" t="s">
        <v>34</v>
      </c>
      <c r="C9" s="54">
        <v>83.8</v>
      </c>
      <c r="E9" s="1" t="str">
        <f>'La grande azzuffata 2022'!D7 &amp;"|"&amp; 'La grande azzuffata 2022'!E7</f>
        <v>Lorenzo Satta|Sara Biagetti</v>
      </c>
      <c r="F9" s="65">
        <f>'La grande azzuffata 2022'!F7</f>
        <v>1</v>
      </c>
      <c r="G9" s="62">
        <f>'La grande azzuffata 2022'!H7</f>
        <v>0</v>
      </c>
      <c r="H9" s="62">
        <f>IF(ISBLANK('La grande azzuffata 2022'!J7),#N/A,'La grande azzuffata 2022'!J7)</f>
        <v>99</v>
      </c>
      <c r="I9" s="62">
        <f>'La grande azzuffata 2022'!K7</f>
        <v>80</v>
      </c>
      <c r="J9" s="83" t="s">
        <v>29</v>
      </c>
      <c r="K9" s="84" t="str">
        <f t="shared" si="2"/>
        <v/>
      </c>
      <c r="L9" s="84" t="str">
        <f t="shared" si="3"/>
        <v/>
      </c>
      <c r="M9" s="43" t="str">
        <f t="shared" si="4"/>
        <v/>
      </c>
      <c r="N9" s="43" t="str">
        <f t="shared" si="5"/>
        <v/>
      </c>
      <c r="O9" s="43" t="str">
        <f t="shared" si="6"/>
        <v/>
      </c>
      <c r="P9" s="43" t="str">
        <f t="shared" si="7"/>
        <v/>
      </c>
      <c r="Q9" s="43" t="str">
        <f t="shared" si="8"/>
        <v/>
      </c>
      <c r="R9" s="43" t="str">
        <f t="shared" si="9"/>
        <v/>
      </c>
      <c r="S9" s="43" t="str">
        <f t="shared" si="10"/>
        <v/>
      </c>
      <c r="T9" s="43" t="str">
        <f t="shared" si="11"/>
        <v/>
      </c>
      <c r="U9" s="43" t="str">
        <f t="shared" si="12"/>
        <v/>
      </c>
      <c r="V9" s="43" t="str">
        <f t="shared" si="13"/>
        <v/>
      </c>
      <c r="W9" s="43" t="str">
        <f t="shared" si="14"/>
        <v/>
      </c>
      <c r="X9" s="43" t="str">
        <f t="shared" si="15"/>
        <v/>
      </c>
      <c r="Y9" s="43" t="str">
        <f t="shared" si="16"/>
        <v/>
      </c>
      <c r="Z9" s="43" t="str">
        <f t="shared" si="17"/>
        <v/>
      </c>
      <c r="AA9" s="43" t="str">
        <f t="shared" si="18"/>
        <v/>
      </c>
      <c r="AB9" s="43" t="str">
        <f t="shared" si="19"/>
        <v/>
      </c>
      <c r="AC9" s="43">
        <f t="shared" si="20"/>
        <v>0</v>
      </c>
      <c r="AD9" s="43" t="str">
        <f t="shared" si="21"/>
        <v/>
      </c>
      <c r="AE9" s="43" t="str">
        <f t="shared" si="22"/>
        <v/>
      </c>
      <c r="AF9" s="43">
        <f t="shared" si="23"/>
        <v>0</v>
      </c>
      <c r="AG9" s="43" t="str">
        <f t="shared" si="24"/>
        <v/>
      </c>
      <c r="AH9" s="43" t="str">
        <f t="shared" si="25"/>
        <v/>
      </c>
      <c r="AI9" s="43" t="str">
        <f t="shared" si="26"/>
        <v/>
      </c>
      <c r="AJ9" s="43" t="str">
        <f t="shared" si="27"/>
        <v/>
      </c>
      <c r="AK9" s="43">
        <f t="shared" si="28"/>
        <v>1</v>
      </c>
      <c r="AL9" s="43" t="str">
        <f t="shared" si="29"/>
        <v/>
      </c>
      <c r="AM9" s="43">
        <f t="shared" si="30"/>
        <v>1</v>
      </c>
      <c r="AN9" s="43" t="str">
        <f t="shared" si="31"/>
        <v/>
      </c>
      <c r="AO9" s="43" t="str">
        <f t="shared" si="32"/>
        <v/>
      </c>
      <c r="AP9" s="43">
        <f t="shared" si="33"/>
        <v>0.5</v>
      </c>
      <c r="AQ9" s="43" t="str">
        <f t="shared" si="34"/>
        <v/>
      </c>
      <c r="AR9" s="43">
        <f t="shared" si="35"/>
        <v>1</v>
      </c>
      <c r="AS9" s="43" t="str">
        <f t="shared" si="36"/>
        <v/>
      </c>
      <c r="AT9" s="43" t="str">
        <f t="shared" si="37"/>
        <v/>
      </c>
      <c r="AU9" s="65">
        <f t="shared" si="38"/>
        <v>3.5</v>
      </c>
      <c r="AV9" s="65" t="str">
        <f t="shared" ref="AV9:CE9" si="44">IF(K9&lt;&gt;"",K$24,"")</f>
        <v/>
      </c>
      <c r="AW9" s="65" t="str">
        <f t="shared" si="44"/>
        <v/>
      </c>
      <c r="AX9" s="65" t="str">
        <f t="shared" si="44"/>
        <v/>
      </c>
      <c r="AY9" s="65" t="str">
        <f t="shared" si="44"/>
        <v/>
      </c>
      <c r="AZ9" s="65" t="str">
        <f t="shared" si="44"/>
        <v/>
      </c>
      <c r="BA9" s="65" t="str">
        <f t="shared" si="44"/>
        <v/>
      </c>
      <c r="BB9" s="65" t="str">
        <f t="shared" si="44"/>
        <v/>
      </c>
      <c r="BC9" s="65" t="str">
        <f t="shared" si="44"/>
        <v/>
      </c>
      <c r="BD9" s="65" t="str">
        <f t="shared" si="44"/>
        <v/>
      </c>
      <c r="BE9" s="65" t="str">
        <f t="shared" si="44"/>
        <v/>
      </c>
      <c r="BF9" s="65" t="str">
        <f t="shared" si="44"/>
        <v/>
      </c>
      <c r="BG9" s="65" t="str">
        <f t="shared" si="44"/>
        <v/>
      </c>
      <c r="BH9" s="65" t="str">
        <f t="shared" si="44"/>
        <v/>
      </c>
      <c r="BI9" s="65" t="str">
        <f t="shared" si="44"/>
        <v/>
      </c>
      <c r="BJ9" s="65" t="str">
        <f t="shared" si="44"/>
        <v/>
      </c>
      <c r="BK9" s="65" t="str">
        <f t="shared" si="44"/>
        <v/>
      </c>
      <c r="BL9" s="65" t="str">
        <f t="shared" si="44"/>
        <v/>
      </c>
      <c r="BM9" s="65" t="str">
        <f t="shared" si="44"/>
        <v/>
      </c>
      <c r="BN9" s="65">
        <f t="shared" si="44"/>
        <v>4</v>
      </c>
      <c r="BO9" s="65" t="str">
        <f t="shared" si="44"/>
        <v/>
      </c>
      <c r="BP9" s="65" t="str">
        <f t="shared" si="44"/>
        <v/>
      </c>
      <c r="BQ9" s="65">
        <f t="shared" si="44"/>
        <v>5</v>
      </c>
      <c r="BR9" s="65" t="str">
        <f t="shared" si="44"/>
        <v/>
      </c>
      <c r="BS9" s="65" t="str">
        <f t="shared" si="44"/>
        <v/>
      </c>
      <c r="BT9" s="65" t="str">
        <f t="shared" si="44"/>
        <v/>
      </c>
      <c r="BU9" s="65" t="str">
        <f t="shared" si="44"/>
        <v/>
      </c>
      <c r="BV9" s="65">
        <f t="shared" si="44"/>
        <v>0.5</v>
      </c>
      <c r="BW9" s="65" t="str">
        <f t="shared" si="44"/>
        <v/>
      </c>
      <c r="BX9" s="65">
        <f t="shared" si="44"/>
        <v>2.5</v>
      </c>
      <c r="BY9" s="65" t="str">
        <f t="shared" si="44"/>
        <v/>
      </c>
      <c r="BZ9" s="65" t="str">
        <f t="shared" si="44"/>
        <v/>
      </c>
      <c r="CA9" s="65">
        <f t="shared" si="44"/>
        <v>3.5</v>
      </c>
      <c r="CB9" s="65" t="str">
        <f t="shared" si="44"/>
        <v/>
      </c>
      <c r="CC9" s="65">
        <f t="shared" si="44"/>
        <v>2.5</v>
      </c>
      <c r="CD9" s="65" t="str">
        <f t="shared" si="44"/>
        <v/>
      </c>
      <c r="CE9" s="65" t="str">
        <f t="shared" si="44"/>
        <v/>
      </c>
      <c r="CF9" s="65">
        <f t="shared" si="40"/>
        <v>18</v>
      </c>
      <c r="CG9" s="65">
        <f t="shared" si="41"/>
        <v>17.5</v>
      </c>
      <c r="CI9" s="86">
        <f>IFNA(VLOOKUP($J9&amp;"|"&amp;K$3,$E$5:$I$233,4,0),VLOOKUP($J9,Premio_Niemann!$B$14:$L$31,11,FALSE)) - VLOOKUP($J9,Premio_Niemann!$B$14:$L$31,11,FALSE)</f>
        <v>0</v>
      </c>
      <c r="CJ9" s="86">
        <f>IFNA(VLOOKUP(K$3&amp;"|"&amp;$J9,$E$5:$I$233,5,0),VLOOKUP($J9,Premio_Niemann!$B$14:$L$31,11,FALSE))-VLOOKUP($J9,Premio_Niemann!$B$14:$L$31,11,FALSE)</f>
        <v>0</v>
      </c>
      <c r="CK9" s="86">
        <f>IFNA(VLOOKUP($J9&amp;"|"&amp;M$3,$E$5:$I$233,4,0),VLOOKUP($J9,Premio_Niemann!$B$14:$L$31,11,FALSE)) - VLOOKUP($J9,Premio_Niemann!$B$14:$L$31,11,FALSE)</f>
        <v>0</v>
      </c>
      <c r="CL9" s="86">
        <f>IFNA(VLOOKUP(M$3&amp;"|"&amp;$J9,$E$5:$I$233,5,0),VLOOKUP($J9,Premio_Niemann!$B$14:$L$31,11,FALSE))-VLOOKUP($J9,Premio_Niemann!$B$14:$L$31,11,FALSE)</f>
        <v>0</v>
      </c>
      <c r="CM9" s="86">
        <f>IFNA(VLOOKUP($J9&amp;"|"&amp;O$3,$E$5:$I$233,4,0),VLOOKUP($J9,Premio_Niemann!$B$14:$L$31,11,FALSE)) - VLOOKUP($J9,Premio_Niemann!$B$14:$L$31,11,FALSE)</f>
        <v>0</v>
      </c>
      <c r="CN9" s="86">
        <f>IFNA(VLOOKUP(O$3&amp;"|"&amp;$J9,$E$5:$I$233,5,0),VLOOKUP($J9,Premio_Niemann!$B$14:$L$31,11,FALSE))-VLOOKUP($J9,Premio_Niemann!$B$14:$L$31,11,FALSE)</f>
        <v>0</v>
      </c>
      <c r="CO9" s="86">
        <f>IFNA(VLOOKUP($J9&amp;"|"&amp;Q$3,$E$5:$I$233,4,0),VLOOKUP($J9,Premio_Niemann!$B$14:$L$31,11,FALSE)) - VLOOKUP($J9,Premio_Niemann!$B$14:$L$31,11,FALSE)</f>
        <v>0</v>
      </c>
      <c r="CP9" s="86">
        <f>IFNA(VLOOKUP(Q$3&amp;"|"&amp;$J9,$E$5:$I$233,5,0),VLOOKUP($J9,Premio_Niemann!$B$14:$L$31,11,FALSE))-VLOOKUP($J9,Premio_Niemann!$B$14:$L$31,11,FALSE)</f>
        <v>0</v>
      </c>
      <c r="CQ9" s="86">
        <f>IFNA(VLOOKUP($J9&amp;"|"&amp;S$3,$E$5:$I$233,4,0),VLOOKUP($J9,Premio_Niemann!$B$14:$L$31,11,FALSE)) - VLOOKUP($J9,Premio_Niemann!$B$14:$L$31,11,FALSE)</f>
        <v>0</v>
      </c>
      <c r="CR9" s="86">
        <f>IFNA(VLOOKUP(S$3&amp;"|"&amp;$J9,$E$5:$I$233,5,0),VLOOKUP($J9,Premio_Niemann!$B$14:$L$31,11,FALSE))-VLOOKUP($J9,Premio_Niemann!$B$14:$L$31,11,FALSE)</f>
        <v>0</v>
      </c>
      <c r="CS9" s="86">
        <f>IFNA(VLOOKUP($J9&amp;"|"&amp;U$3,$E$5:$I$233,4,0),VLOOKUP($J9,Premio_Niemann!$B$14:$L$31,11,FALSE)) - VLOOKUP($J9,Premio_Niemann!$B$14:$L$31,11,FALSE)</f>
        <v>0</v>
      </c>
      <c r="CT9" s="86">
        <f>IFNA(VLOOKUP(U$3&amp;"|"&amp;$J9,$E$5:$I$233,5,0),VLOOKUP($J9,Premio_Niemann!$B$14:$L$31,11,FALSE))-VLOOKUP($J9,Premio_Niemann!$B$14:$L$31,11,FALSE)</f>
        <v>0</v>
      </c>
      <c r="CU9" s="86">
        <f>IFNA(VLOOKUP($J9&amp;"|"&amp;W$3,$E$5:$I$233,4,0),VLOOKUP($J9,Premio_Niemann!$B$14:$L$31,11,FALSE)) - VLOOKUP($J9,Premio_Niemann!$B$14:$L$31,11,FALSE)</f>
        <v>0</v>
      </c>
      <c r="CV9" s="86">
        <f>IFNA(VLOOKUP(W$3&amp;"|"&amp;$J9,$E$5:$I$233,5,0),VLOOKUP($J9,Premio_Niemann!$B$14:$L$31,11,FALSE))-VLOOKUP($J9,Premio_Niemann!$B$14:$L$31,11,FALSE)</f>
        <v>0</v>
      </c>
      <c r="CW9" s="86">
        <f>IFNA(VLOOKUP($J9&amp;"|"&amp;Y$3,$E$5:$I$233,4,0),VLOOKUP($J9,Premio_Niemann!$B$14:$L$31,11,FALSE)) - VLOOKUP($J9,Premio_Niemann!$B$14:$L$31,11,FALSE)</f>
        <v>0</v>
      </c>
      <c r="CX9" s="86">
        <f>IFNA(VLOOKUP(Y$3&amp;"|"&amp;$J9,$E$5:$I$233,5,0),VLOOKUP($J9,Premio_Niemann!$B$14:$L$31,11,FALSE))-VLOOKUP($J9,Premio_Niemann!$B$14:$L$31,11,FALSE)</f>
        <v>0</v>
      </c>
      <c r="CY9" s="86">
        <f>IFNA(VLOOKUP($J9&amp;"|"&amp;AA$3,$E$5:$I$233,4,0),VLOOKUP($J9,Premio_Niemann!$B$14:$L$31,11,FALSE)) - VLOOKUP($J9,Premio_Niemann!$B$14:$L$31,11,FALSE)</f>
        <v>0</v>
      </c>
      <c r="CZ9" s="86">
        <f>IFNA(VLOOKUP(AA$3&amp;"|"&amp;$J9,$E$5:$I$233,5,0),VLOOKUP($J9,Premio_Niemann!$B$14:$L$31,11,FALSE))-VLOOKUP($J9,Premio_Niemann!$B$14:$L$31,11,FALSE)</f>
        <v>0</v>
      </c>
      <c r="DA9" s="86">
        <f>IFNA(VLOOKUP($J9&amp;"|"&amp;AC$3,$E$5:$I$233,4,0),VLOOKUP($J9,Premio_Niemann!$B$14:$L$31,11,FALSE)) - VLOOKUP($J9,Premio_Niemann!$B$14:$L$31,11,FALSE)</f>
        <v>-3.166666667</v>
      </c>
      <c r="DB9" s="86">
        <f>IFNA(VLOOKUP(AC$3&amp;"|"&amp;$J9,$E$5:$I$233,5,0),VLOOKUP($J9,Premio_Niemann!$B$14:$L$31,11,FALSE))-VLOOKUP($J9,Premio_Niemann!$B$14:$L$31,11,FALSE)</f>
        <v>0</v>
      </c>
      <c r="DC9" s="86">
        <f>IFNA(VLOOKUP($J9&amp;"|"&amp;AE$3,$E$5:$I$233,4,0),VLOOKUP($J9,Premio_Niemann!$B$14:$L$31,11,FALSE)) - VLOOKUP($J9,Premio_Niemann!$B$14:$L$31,11,FALSE)</f>
        <v>0</v>
      </c>
      <c r="DD9" s="86">
        <f>IFNA(VLOOKUP(AE$3&amp;"|"&amp;$J9,$E$5:$I$233,5,0),VLOOKUP($J9,Premio_Niemann!$B$14:$L$31,11,FALSE))-VLOOKUP($J9,Premio_Niemann!$B$14:$L$31,11,FALSE)</f>
        <v>-13.16666667</v>
      </c>
      <c r="DE9" s="86">
        <f>IFNA(VLOOKUP($J9&amp;"|"&amp;AG$3,$E$5:$I$233,4,0),VLOOKUP($J9,Premio_Niemann!$B$14:$L$31,11,FALSE)) - VLOOKUP($J9,Premio_Niemann!$B$14:$L$31,11,FALSE)</f>
        <v>0</v>
      </c>
      <c r="DF9" s="86">
        <f>IFNA(VLOOKUP(AG$3&amp;"|"&amp;$J9,$E$5:$I$233,5,0),VLOOKUP($J9,Premio_Niemann!$B$14:$L$31,11,FALSE))-VLOOKUP($J9,Premio_Niemann!$B$14:$L$31,11,FALSE)</f>
        <v>0</v>
      </c>
      <c r="DG9" s="86">
        <f>IFNA(VLOOKUP($J9&amp;"|"&amp;AI$3,$E$5:$I$233,4,0),VLOOKUP($J9,Premio_Niemann!$B$14:$L$31,11,FALSE)) - VLOOKUP($J9,Premio_Niemann!$B$14:$L$31,11,FALSE)</f>
        <v>0</v>
      </c>
      <c r="DH9" s="86">
        <f>IFNA(VLOOKUP(AI$3&amp;"|"&amp;$J9,$E$5:$I$233,5,0),VLOOKUP($J9,Premio_Niemann!$B$14:$L$31,11,FALSE))-VLOOKUP($J9,Premio_Niemann!$B$14:$L$31,11,FALSE)</f>
        <v>0</v>
      </c>
      <c r="DI9" s="86">
        <f>IFNA(VLOOKUP($J9&amp;"|"&amp;AK$3,$E$5:$I$233,4,0),VLOOKUP($J9,Premio_Niemann!$B$14:$L$31,11,FALSE)) - VLOOKUP($J9,Premio_Niemann!$B$14:$L$31,11,FALSE)</f>
        <v>13.83333333</v>
      </c>
      <c r="DJ9" s="86">
        <f>IFNA(VLOOKUP(AK$3&amp;"|"&amp;$J9,$E$5:$I$233,5,0),VLOOKUP($J9,Premio_Niemann!$B$14:$L$31,11,FALSE))-VLOOKUP($J9,Premio_Niemann!$B$14:$L$31,11,FALSE)</f>
        <v>0</v>
      </c>
      <c r="DK9" s="86">
        <f>IFNA(VLOOKUP($J9&amp;"|"&amp;AM$3,$E$5:$I$233,4,0),VLOOKUP($J9,Premio_Niemann!$B$14:$L$31,11,FALSE)) - VLOOKUP($J9,Premio_Niemann!$B$14:$L$31,11,FALSE)</f>
        <v>5.833333333</v>
      </c>
      <c r="DL9" s="86">
        <f>IFNA(VLOOKUP(AM$3&amp;"|"&amp;$J9,$E$5:$I$233,5,0),VLOOKUP($J9,Premio_Niemann!$B$14:$L$31,11,FALSE))-VLOOKUP($J9,Premio_Niemann!$B$14:$L$31,11,FALSE)</f>
        <v>0</v>
      </c>
      <c r="DM9" s="86">
        <f>IFNA(VLOOKUP($J9&amp;"|"&amp;AO$3,$E$5:$I$233,4,0),VLOOKUP($J9,Premio_Niemann!$B$14:$L$31,11,FALSE)) - VLOOKUP($J9,Premio_Niemann!$B$14:$L$31,11,FALSE)</f>
        <v>0</v>
      </c>
      <c r="DN9" s="86">
        <f>IFNA(VLOOKUP(AO$3&amp;"|"&amp;$J9,$E$5:$I$233,5,0),VLOOKUP($J9,Premio_Niemann!$B$14:$L$31,11,FALSE))-VLOOKUP($J9,Premio_Niemann!$B$14:$L$31,11,FALSE)</f>
        <v>-9.166666667</v>
      </c>
      <c r="DO9" s="86">
        <f>IFNA(VLOOKUP($J9&amp;"|"&amp;AQ$3,$E$5:$I$233,4,0),VLOOKUP($J9,Premio_Niemann!$B$14:$L$31,11,FALSE)) - VLOOKUP($J9,Premio_Niemann!$B$14:$L$31,11,FALSE)</f>
        <v>0</v>
      </c>
      <c r="DP9" s="86">
        <f>IFNA(VLOOKUP(AQ$3&amp;"|"&amp;$J9,$E$5:$I$233,5,0),VLOOKUP($J9,Premio_Niemann!$B$14:$L$31,11,FALSE))-VLOOKUP($J9,Premio_Niemann!$B$14:$L$31,11,FALSE)</f>
        <v>5.833333333</v>
      </c>
      <c r="DQ9" s="86">
        <f>IFNA(VLOOKUP($J9&amp;"|"&amp;AS$3,$E$5:$I$233,4,0),VLOOKUP($J9,Premio_Niemann!$B$14:$L$31,11,FALSE)) - VLOOKUP($J9,Premio_Niemann!$B$14:$L$31,11,FALSE)</f>
        <v>0</v>
      </c>
      <c r="DR9" s="86">
        <f>IFNA(VLOOKUP(AS$3&amp;"|"&amp;$J9,$E$5:$I$233,5,0),VLOOKUP($J9,Premio_Niemann!$B$14:$L$31,11,FALSE))-VLOOKUP($J9,Premio_Niemann!$B$14:$L$31,11,FALSE)</f>
        <v>0</v>
      </c>
      <c r="DT9" s="54">
        <f>CO24</f>
        <v>25.56666667</v>
      </c>
    </row>
    <row r="10">
      <c r="B10" s="65" t="s">
        <v>12</v>
      </c>
      <c r="C10" s="54">
        <v>82.16666666666667</v>
      </c>
      <c r="E10" s="1" t="str">
        <f>'La grande azzuffata 2022'!D8 &amp;"|"&amp; 'La grande azzuffata 2022'!E8</f>
        <v>Daniele Calucci|Antonello Pumilia</v>
      </c>
      <c r="F10" s="65">
        <f>'La grande azzuffata 2022'!F8</f>
        <v>1</v>
      </c>
      <c r="G10" s="62">
        <f>'La grande azzuffata 2022'!H8</f>
        <v>0</v>
      </c>
      <c r="H10" s="62">
        <f>IF(ISBLANK('La grande azzuffata 2022'!J8),#N/A,'La grande azzuffata 2022'!J8)</f>
        <v>79</v>
      </c>
      <c r="I10" s="62">
        <f>'La grande azzuffata 2022'!K8</f>
        <v>74</v>
      </c>
      <c r="J10" s="83" t="s">
        <v>33</v>
      </c>
      <c r="K10" s="84" t="str">
        <f t="shared" si="2"/>
        <v/>
      </c>
      <c r="L10" s="84" t="str">
        <f t="shared" si="3"/>
        <v/>
      </c>
      <c r="M10" s="43" t="str">
        <f t="shared" si="4"/>
        <v/>
      </c>
      <c r="N10" s="43" t="str">
        <f t="shared" si="5"/>
        <v/>
      </c>
      <c r="O10" s="43">
        <f t="shared" si="6"/>
        <v>0</v>
      </c>
      <c r="P10" s="43" t="str">
        <f t="shared" si="7"/>
        <v/>
      </c>
      <c r="Q10" s="43" t="str">
        <f t="shared" si="8"/>
        <v/>
      </c>
      <c r="R10" s="43" t="str">
        <f t="shared" si="9"/>
        <v/>
      </c>
      <c r="S10" s="43" t="str">
        <f t="shared" si="10"/>
        <v/>
      </c>
      <c r="T10" s="43" t="str">
        <f t="shared" si="11"/>
        <v/>
      </c>
      <c r="U10" s="43" t="str">
        <f t="shared" si="12"/>
        <v/>
      </c>
      <c r="V10" s="43" t="str">
        <f t="shared" si="13"/>
        <v/>
      </c>
      <c r="W10" s="43" t="str">
        <f t="shared" si="14"/>
        <v/>
      </c>
      <c r="X10" s="43" t="str">
        <f t="shared" si="15"/>
        <v/>
      </c>
      <c r="Y10" s="43" t="str">
        <f t="shared" si="16"/>
        <v/>
      </c>
      <c r="Z10" s="43" t="str">
        <f t="shared" si="17"/>
        <v/>
      </c>
      <c r="AA10" s="43" t="str">
        <f t="shared" si="18"/>
        <v/>
      </c>
      <c r="AB10" s="43" t="str">
        <f t="shared" si="19"/>
        <v/>
      </c>
      <c r="AC10" s="43" t="str">
        <f t="shared" si="20"/>
        <v/>
      </c>
      <c r="AD10" s="43" t="str">
        <f t="shared" si="21"/>
        <v/>
      </c>
      <c r="AE10" s="43" t="str">
        <f t="shared" si="22"/>
        <v/>
      </c>
      <c r="AF10" s="43">
        <f t="shared" si="23"/>
        <v>0</v>
      </c>
      <c r="AG10" s="43" t="str">
        <f t="shared" si="24"/>
        <v/>
      </c>
      <c r="AH10" s="43">
        <f t="shared" si="25"/>
        <v>1</v>
      </c>
      <c r="AI10" s="43" t="str">
        <f t="shared" si="26"/>
        <v/>
      </c>
      <c r="AJ10" s="43">
        <f t="shared" si="27"/>
        <v>1</v>
      </c>
      <c r="AK10" s="43" t="str">
        <f t="shared" si="28"/>
        <v/>
      </c>
      <c r="AL10" s="43" t="str">
        <f t="shared" si="29"/>
        <v/>
      </c>
      <c r="AM10" s="43">
        <f t="shared" si="30"/>
        <v>1</v>
      </c>
      <c r="AN10" s="43" t="str">
        <f t="shared" si="31"/>
        <v/>
      </c>
      <c r="AO10" s="43">
        <f t="shared" si="32"/>
        <v>1</v>
      </c>
      <c r="AP10" s="43" t="str">
        <f t="shared" si="33"/>
        <v/>
      </c>
      <c r="AQ10" s="43" t="str">
        <f t="shared" si="34"/>
        <v/>
      </c>
      <c r="AR10" s="43" t="str">
        <f t="shared" si="35"/>
        <v/>
      </c>
      <c r="AS10" s="43" t="str">
        <f t="shared" si="36"/>
        <v/>
      </c>
      <c r="AT10" s="43" t="str">
        <f t="shared" si="37"/>
        <v/>
      </c>
      <c r="AU10" s="65">
        <f t="shared" si="38"/>
        <v>4</v>
      </c>
      <c r="AV10" s="65" t="str">
        <f t="shared" ref="AV10:CE10" si="45">IF(K10&lt;&gt;"",K$24,"")</f>
        <v/>
      </c>
      <c r="AW10" s="65" t="str">
        <f t="shared" si="45"/>
        <v/>
      </c>
      <c r="AX10" s="65" t="str">
        <f t="shared" si="45"/>
        <v/>
      </c>
      <c r="AY10" s="65" t="str">
        <f t="shared" si="45"/>
        <v/>
      </c>
      <c r="AZ10" s="65">
        <f t="shared" si="45"/>
        <v>5</v>
      </c>
      <c r="BA10" s="65" t="str">
        <f t="shared" si="45"/>
        <v/>
      </c>
      <c r="BB10" s="65" t="str">
        <f t="shared" si="45"/>
        <v/>
      </c>
      <c r="BC10" s="65" t="str">
        <f t="shared" si="45"/>
        <v/>
      </c>
      <c r="BD10" s="65" t="str">
        <f t="shared" si="45"/>
        <v/>
      </c>
      <c r="BE10" s="65" t="str">
        <f t="shared" si="45"/>
        <v/>
      </c>
      <c r="BF10" s="65" t="str">
        <f t="shared" si="45"/>
        <v/>
      </c>
      <c r="BG10" s="65" t="str">
        <f t="shared" si="45"/>
        <v/>
      </c>
      <c r="BH10" s="65" t="str">
        <f t="shared" si="45"/>
        <v/>
      </c>
      <c r="BI10" s="65" t="str">
        <f t="shared" si="45"/>
        <v/>
      </c>
      <c r="BJ10" s="65" t="str">
        <f t="shared" si="45"/>
        <v/>
      </c>
      <c r="BK10" s="65" t="str">
        <f t="shared" si="45"/>
        <v/>
      </c>
      <c r="BL10" s="65" t="str">
        <f t="shared" si="45"/>
        <v/>
      </c>
      <c r="BM10" s="65" t="str">
        <f t="shared" si="45"/>
        <v/>
      </c>
      <c r="BN10" s="65" t="str">
        <f t="shared" si="45"/>
        <v/>
      </c>
      <c r="BO10" s="65" t="str">
        <f t="shared" si="45"/>
        <v/>
      </c>
      <c r="BP10" s="65" t="str">
        <f t="shared" si="45"/>
        <v/>
      </c>
      <c r="BQ10" s="65">
        <f t="shared" si="45"/>
        <v>5</v>
      </c>
      <c r="BR10" s="65" t="str">
        <f t="shared" si="45"/>
        <v/>
      </c>
      <c r="BS10" s="65">
        <f t="shared" si="45"/>
        <v>3</v>
      </c>
      <c r="BT10" s="65" t="str">
        <f t="shared" si="45"/>
        <v/>
      </c>
      <c r="BU10" s="65">
        <f t="shared" si="45"/>
        <v>2</v>
      </c>
      <c r="BV10" s="65" t="str">
        <f t="shared" si="45"/>
        <v/>
      </c>
      <c r="BW10" s="65" t="str">
        <f t="shared" si="45"/>
        <v/>
      </c>
      <c r="BX10" s="65">
        <f t="shared" si="45"/>
        <v>2.5</v>
      </c>
      <c r="BY10" s="65" t="str">
        <f t="shared" si="45"/>
        <v/>
      </c>
      <c r="BZ10" s="65">
        <f t="shared" si="45"/>
        <v>3.5</v>
      </c>
      <c r="CA10" s="65" t="str">
        <f t="shared" si="45"/>
        <v/>
      </c>
      <c r="CB10" s="65" t="str">
        <f t="shared" si="45"/>
        <v/>
      </c>
      <c r="CC10" s="65" t="str">
        <f t="shared" si="45"/>
        <v/>
      </c>
      <c r="CD10" s="65" t="str">
        <f t="shared" si="45"/>
        <v/>
      </c>
      <c r="CE10" s="65" t="str">
        <f t="shared" si="45"/>
        <v/>
      </c>
      <c r="CF10" s="65">
        <f t="shared" si="40"/>
        <v>21</v>
      </c>
      <c r="CG10" s="65">
        <f t="shared" si="41"/>
        <v>19</v>
      </c>
      <c r="CI10" s="86">
        <f>IFNA(VLOOKUP($J10&amp;"|"&amp;K$3,$E$5:$I$233,4,0),VLOOKUP($J10,Premio_Niemann!$B$14:$L$31,11,FALSE)) - VLOOKUP($J10,Premio_Niemann!$B$14:$L$31,11,FALSE)</f>
        <v>0</v>
      </c>
      <c r="CJ10" s="86">
        <f>IFNA(VLOOKUP(K$3&amp;"|"&amp;$J10,$E$5:$I$233,5,0),VLOOKUP($J10,Premio_Niemann!$B$14:$L$31,11,FALSE))-VLOOKUP($J10,Premio_Niemann!$B$14:$L$31,11,FALSE)</f>
        <v>0</v>
      </c>
      <c r="CK10" s="86">
        <f>IFNA(VLOOKUP($J10&amp;"|"&amp;M$3,$E$5:$I$233,4,0),VLOOKUP($J10,Premio_Niemann!$B$14:$L$31,11,FALSE)) - VLOOKUP($J10,Premio_Niemann!$B$14:$L$31,11,FALSE)</f>
        <v>0</v>
      </c>
      <c r="CL10" s="86">
        <f>IFNA(VLOOKUP(M$3&amp;"|"&amp;$J10,$E$5:$I$233,5,0),VLOOKUP($J10,Premio_Niemann!$B$14:$L$31,11,FALSE))-VLOOKUP($J10,Premio_Niemann!$B$14:$L$31,11,FALSE)</f>
        <v>0</v>
      </c>
      <c r="CM10" s="86">
        <f>IFNA(VLOOKUP($J10&amp;"|"&amp;O$3,$E$5:$I$233,4,0),VLOOKUP($J10,Premio_Niemann!$B$14:$L$31,11,FALSE)) - VLOOKUP($J10,Premio_Niemann!$B$14:$L$31,11,FALSE)</f>
        <v>-18</v>
      </c>
      <c r="CN10" s="86">
        <f>IFNA(VLOOKUP(O$3&amp;"|"&amp;$J10,$E$5:$I$233,5,0),VLOOKUP($J10,Premio_Niemann!$B$14:$L$31,11,FALSE))-VLOOKUP($J10,Premio_Niemann!$B$14:$L$31,11,FALSE)</f>
        <v>0</v>
      </c>
      <c r="CO10" s="86">
        <f>IFNA(VLOOKUP($J10&amp;"|"&amp;Q$3,$E$5:$I$233,4,0),VLOOKUP($J10,Premio_Niemann!$B$14:$L$31,11,FALSE)) - VLOOKUP($J10,Premio_Niemann!$B$14:$L$31,11,FALSE)</f>
        <v>0</v>
      </c>
      <c r="CP10" s="86">
        <f>IFNA(VLOOKUP(Q$3&amp;"|"&amp;$J10,$E$5:$I$233,5,0),VLOOKUP($J10,Premio_Niemann!$B$14:$L$31,11,FALSE))-VLOOKUP($J10,Premio_Niemann!$B$14:$L$31,11,FALSE)</f>
        <v>0</v>
      </c>
      <c r="CQ10" s="86">
        <f>IFNA(VLOOKUP($J10&amp;"|"&amp;S$3,$E$5:$I$233,4,0),VLOOKUP($J10,Premio_Niemann!$B$14:$L$31,11,FALSE)) - VLOOKUP($J10,Premio_Niemann!$B$14:$L$31,11,FALSE)</f>
        <v>0</v>
      </c>
      <c r="CR10" s="86">
        <f>IFNA(VLOOKUP(S$3&amp;"|"&amp;$J10,$E$5:$I$233,5,0),VLOOKUP($J10,Premio_Niemann!$B$14:$L$31,11,FALSE))-VLOOKUP($J10,Premio_Niemann!$B$14:$L$31,11,FALSE)</f>
        <v>0</v>
      </c>
      <c r="CS10" s="86">
        <f>IFNA(VLOOKUP($J10&amp;"|"&amp;U$3,$E$5:$I$233,4,0),VLOOKUP($J10,Premio_Niemann!$B$14:$L$31,11,FALSE)) - VLOOKUP($J10,Premio_Niemann!$B$14:$L$31,11,FALSE)</f>
        <v>0</v>
      </c>
      <c r="CT10" s="86">
        <f>IFNA(VLOOKUP(U$3&amp;"|"&amp;$J10,$E$5:$I$233,5,0),VLOOKUP($J10,Premio_Niemann!$B$14:$L$31,11,FALSE))-VLOOKUP($J10,Premio_Niemann!$B$14:$L$31,11,FALSE)</f>
        <v>0</v>
      </c>
      <c r="CU10" s="86">
        <f>IFNA(VLOOKUP($J10&amp;"|"&amp;W$3,$E$5:$I$233,4,0),VLOOKUP($J10,Premio_Niemann!$B$14:$L$31,11,FALSE)) - VLOOKUP($J10,Premio_Niemann!$B$14:$L$31,11,FALSE)</f>
        <v>0</v>
      </c>
      <c r="CV10" s="86">
        <f>IFNA(VLOOKUP(W$3&amp;"|"&amp;$J10,$E$5:$I$233,5,0),VLOOKUP($J10,Premio_Niemann!$B$14:$L$31,11,FALSE))-VLOOKUP($J10,Premio_Niemann!$B$14:$L$31,11,FALSE)</f>
        <v>0</v>
      </c>
      <c r="CW10" s="86">
        <f>IFNA(VLOOKUP($J10&amp;"|"&amp;Y$3,$E$5:$I$233,4,0),VLOOKUP($J10,Premio_Niemann!$B$14:$L$31,11,FALSE)) - VLOOKUP($J10,Premio_Niemann!$B$14:$L$31,11,FALSE)</f>
        <v>0</v>
      </c>
      <c r="CX10" s="86">
        <f>IFNA(VLOOKUP(Y$3&amp;"|"&amp;$J10,$E$5:$I$233,5,0),VLOOKUP($J10,Premio_Niemann!$B$14:$L$31,11,FALSE))-VLOOKUP($J10,Premio_Niemann!$B$14:$L$31,11,FALSE)</f>
        <v>0</v>
      </c>
      <c r="CY10" s="86">
        <f>IFNA(VLOOKUP($J10&amp;"|"&amp;AA$3,$E$5:$I$233,4,0),VLOOKUP($J10,Premio_Niemann!$B$14:$L$31,11,FALSE)) - VLOOKUP($J10,Premio_Niemann!$B$14:$L$31,11,FALSE)</f>
        <v>0</v>
      </c>
      <c r="CZ10" s="86">
        <f>IFNA(VLOOKUP(AA$3&amp;"|"&amp;$J10,$E$5:$I$233,5,0),VLOOKUP($J10,Premio_Niemann!$B$14:$L$31,11,FALSE))-VLOOKUP($J10,Premio_Niemann!$B$14:$L$31,11,FALSE)</f>
        <v>0</v>
      </c>
      <c r="DA10" s="86">
        <f>IFNA(VLOOKUP($J10&amp;"|"&amp;AC$3,$E$5:$I$233,4,0),VLOOKUP($J10,Premio_Niemann!$B$14:$L$31,11,FALSE)) - VLOOKUP($J10,Premio_Niemann!$B$14:$L$31,11,FALSE)</f>
        <v>0</v>
      </c>
      <c r="DB10" s="86">
        <f>IFNA(VLOOKUP(AC$3&amp;"|"&amp;$J10,$E$5:$I$233,5,0),VLOOKUP($J10,Premio_Niemann!$B$14:$L$31,11,FALSE))-VLOOKUP($J10,Premio_Niemann!$B$14:$L$31,11,FALSE)</f>
        <v>0</v>
      </c>
      <c r="DC10" s="86">
        <f>IFNA(VLOOKUP($J10&amp;"|"&amp;AE$3,$E$5:$I$233,4,0),VLOOKUP($J10,Premio_Niemann!$B$14:$L$31,11,FALSE)) - VLOOKUP($J10,Premio_Niemann!$B$14:$L$31,11,FALSE)</f>
        <v>0</v>
      </c>
      <c r="DD10" s="86">
        <f>IFNA(VLOOKUP(AE$3&amp;"|"&amp;$J10,$E$5:$I$233,5,0),VLOOKUP($J10,Premio_Niemann!$B$14:$L$31,11,FALSE))-VLOOKUP($J10,Premio_Niemann!$B$14:$L$31,11,FALSE)</f>
        <v>-3</v>
      </c>
      <c r="DE10" s="86">
        <f>IFNA(VLOOKUP($J10&amp;"|"&amp;AG$3,$E$5:$I$233,4,0),VLOOKUP($J10,Premio_Niemann!$B$14:$L$31,11,FALSE)) - VLOOKUP($J10,Premio_Niemann!$B$14:$L$31,11,FALSE)</f>
        <v>0</v>
      </c>
      <c r="DF10" s="86">
        <f>IFNA(VLOOKUP(AG$3&amp;"|"&amp;$J10,$E$5:$I$233,5,0),VLOOKUP($J10,Premio_Niemann!$B$14:$L$31,11,FALSE))-VLOOKUP($J10,Premio_Niemann!$B$14:$L$31,11,FALSE)</f>
        <v>16</v>
      </c>
      <c r="DG10" s="86">
        <f>IFNA(VLOOKUP($J10&amp;"|"&amp;AI$3,$E$5:$I$233,4,0),VLOOKUP($J10,Premio_Niemann!$B$14:$L$31,11,FALSE)) - VLOOKUP($J10,Premio_Niemann!$B$14:$L$31,11,FALSE)</f>
        <v>0</v>
      </c>
      <c r="DH10" s="86">
        <f>IFNA(VLOOKUP(AI$3&amp;"|"&amp;$J10,$E$5:$I$233,5,0),VLOOKUP($J10,Premio_Niemann!$B$14:$L$31,11,FALSE))-VLOOKUP($J10,Premio_Niemann!$B$14:$L$31,11,FALSE)</f>
        <v>0</v>
      </c>
      <c r="DI10" s="86">
        <f>IFNA(VLOOKUP($J10&amp;"|"&amp;AK$3,$E$5:$I$233,4,0),VLOOKUP($J10,Premio_Niemann!$B$14:$L$31,11,FALSE)) - VLOOKUP($J10,Premio_Niemann!$B$14:$L$31,11,FALSE)</f>
        <v>0</v>
      </c>
      <c r="DJ10" s="86">
        <f>IFNA(VLOOKUP(AK$3&amp;"|"&amp;$J10,$E$5:$I$233,5,0),VLOOKUP($J10,Premio_Niemann!$B$14:$L$31,11,FALSE))-VLOOKUP($J10,Premio_Niemann!$B$14:$L$31,11,FALSE)</f>
        <v>0</v>
      </c>
      <c r="DK10" s="86">
        <f>IFNA(VLOOKUP($J10&amp;"|"&amp;AM$3,$E$5:$I$233,4,0),VLOOKUP($J10,Premio_Niemann!$B$14:$L$31,11,FALSE)) - VLOOKUP($J10,Premio_Niemann!$B$14:$L$31,11,FALSE)</f>
        <v>-3</v>
      </c>
      <c r="DL10" s="86">
        <f>IFNA(VLOOKUP(AM$3&amp;"|"&amp;$J10,$E$5:$I$233,5,0),VLOOKUP($J10,Premio_Niemann!$B$14:$L$31,11,FALSE))-VLOOKUP($J10,Premio_Niemann!$B$14:$L$31,11,FALSE)</f>
        <v>0</v>
      </c>
      <c r="DM10" s="86">
        <f>IFNA(VLOOKUP($J10&amp;"|"&amp;AO$3,$E$5:$I$233,4,0),VLOOKUP($J10,Premio_Niemann!$B$14:$L$31,11,FALSE)) - VLOOKUP($J10,Premio_Niemann!$B$14:$L$31,11,FALSE)</f>
        <v>8</v>
      </c>
      <c r="DN10" s="86">
        <f>IFNA(VLOOKUP(AO$3&amp;"|"&amp;$J10,$E$5:$I$233,5,0),VLOOKUP($J10,Premio_Niemann!$B$14:$L$31,11,FALSE))-VLOOKUP($J10,Premio_Niemann!$B$14:$L$31,11,FALSE)</f>
        <v>0</v>
      </c>
      <c r="DO10" s="86">
        <f>IFNA(VLOOKUP($J10&amp;"|"&amp;AQ$3,$E$5:$I$233,4,0),VLOOKUP($J10,Premio_Niemann!$B$14:$L$31,11,FALSE)) - VLOOKUP($J10,Premio_Niemann!$B$14:$L$31,11,FALSE)</f>
        <v>0</v>
      </c>
      <c r="DP10" s="86">
        <f>IFNA(VLOOKUP(AQ$3&amp;"|"&amp;$J10,$E$5:$I$233,5,0),VLOOKUP($J10,Premio_Niemann!$B$14:$L$31,11,FALSE))-VLOOKUP($J10,Premio_Niemann!$B$14:$L$31,11,FALSE)</f>
        <v>0</v>
      </c>
      <c r="DQ10" s="86">
        <f>IFNA(VLOOKUP($J10&amp;"|"&amp;AS$3,$E$5:$I$233,4,0),VLOOKUP($J10,Premio_Niemann!$B$14:$L$31,11,FALSE)) - VLOOKUP($J10,Premio_Niemann!$B$14:$L$31,11,FALSE)</f>
        <v>0</v>
      </c>
      <c r="DR10" s="86">
        <f>IFNA(VLOOKUP(AS$3&amp;"|"&amp;$J10,$E$5:$I$233,5,0),VLOOKUP($J10,Premio_Niemann!$B$14:$L$31,11,FALSE))-VLOOKUP($J10,Premio_Niemann!$B$14:$L$31,11,FALSE)</f>
        <v>0</v>
      </c>
      <c r="DT10" s="54">
        <f>CQ24</f>
        <v>13.26666667</v>
      </c>
    </row>
    <row r="11">
      <c r="B11" s="65" t="s">
        <v>33</v>
      </c>
      <c r="C11" s="54">
        <v>82.0</v>
      </c>
      <c r="E11" s="1" t="str">
        <f>'La grande azzuffata 2022'!D9 &amp;"|"&amp; 'La grande azzuffata 2022'!E9</f>
        <v>Riccardo Dordoni|Lorenzo Divano</v>
      </c>
      <c r="F11" s="65">
        <f>'La grande azzuffata 2022'!F9</f>
        <v>0</v>
      </c>
      <c r="G11" s="62">
        <f>'La grande azzuffata 2022'!H9</f>
        <v>1</v>
      </c>
      <c r="H11" s="62">
        <f>IF(ISBLANK('La grande azzuffata 2022'!J9),#N/A,'La grande azzuffata 2022'!J9)</f>
        <v>63</v>
      </c>
      <c r="I11" s="62">
        <f>'La grande azzuffata 2022'!K9</f>
        <v>62</v>
      </c>
      <c r="J11" s="83" t="s">
        <v>37</v>
      </c>
      <c r="K11" s="84" t="str">
        <f t="shared" si="2"/>
        <v/>
      </c>
      <c r="L11" s="84" t="str">
        <f t="shared" si="3"/>
        <v/>
      </c>
      <c r="M11" s="43" t="str">
        <f t="shared" si="4"/>
        <v/>
      </c>
      <c r="N11" s="43" t="str">
        <f t="shared" si="5"/>
        <v/>
      </c>
      <c r="O11" s="43" t="str">
        <f t="shared" si="6"/>
        <v/>
      </c>
      <c r="P11" s="43" t="str">
        <f t="shared" si="7"/>
        <v/>
      </c>
      <c r="Q11" s="43" t="str">
        <f t="shared" si="8"/>
        <v/>
      </c>
      <c r="R11" s="43" t="str">
        <f t="shared" si="9"/>
        <v/>
      </c>
      <c r="S11" s="43" t="str">
        <f t="shared" si="10"/>
        <v/>
      </c>
      <c r="T11" s="43" t="str">
        <f t="shared" si="11"/>
        <v/>
      </c>
      <c r="U11" s="43" t="str">
        <f t="shared" si="12"/>
        <v/>
      </c>
      <c r="V11" s="43" t="str">
        <f t="shared" si="13"/>
        <v/>
      </c>
      <c r="W11" s="43" t="str">
        <f t="shared" si="14"/>
        <v/>
      </c>
      <c r="X11" s="43" t="str">
        <f t="shared" si="15"/>
        <v/>
      </c>
      <c r="Y11" s="43" t="str">
        <f t="shared" si="16"/>
        <v/>
      </c>
      <c r="Z11" s="43" t="str">
        <f t="shared" si="17"/>
        <v/>
      </c>
      <c r="AA11" s="43">
        <f t="shared" si="18"/>
        <v>0.5</v>
      </c>
      <c r="AB11" s="43" t="str">
        <f t="shared" si="19"/>
        <v/>
      </c>
      <c r="AC11" s="43">
        <f t="shared" si="20"/>
        <v>0</v>
      </c>
      <c r="AD11" s="43" t="str">
        <f t="shared" si="21"/>
        <v/>
      </c>
      <c r="AE11" s="43" t="str">
        <f t="shared" si="22"/>
        <v/>
      </c>
      <c r="AF11" s="43" t="str">
        <f t="shared" si="23"/>
        <v/>
      </c>
      <c r="AG11" s="43" t="str">
        <f t="shared" si="24"/>
        <v/>
      </c>
      <c r="AH11" s="43" t="str">
        <f t="shared" si="25"/>
        <v/>
      </c>
      <c r="AI11" s="43" t="str">
        <f t="shared" si="26"/>
        <v/>
      </c>
      <c r="AJ11" s="43">
        <f t="shared" si="27"/>
        <v>1</v>
      </c>
      <c r="AK11" s="43" t="str">
        <f t="shared" si="28"/>
        <v/>
      </c>
      <c r="AL11" s="43" t="str">
        <f t="shared" si="29"/>
        <v/>
      </c>
      <c r="AM11" s="43" t="str">
        <f t="shared" si="30"/>
        <v/>
      </c>
      <c r="AN11" s="43" t="str">
        <f t="shared" si="31"/>
        <v/>
      </c>
      <c r="AO11" s="43">
        <f t="shared" si="32"/>
        <v>0</v>
      </c>
      <c r="AP11" s="43" t="str">
        <f t="shared" si="33"/>
        <v/>
      </c>
      <c r="AQ11" s="43" t="str">
        <f t="shared" si="34"/>
        <v/>
      </c>
      <c r="AR11" s="43">
        <f t="shared" si="35"/>
        <v>0.5</v>
      </c>
      <c r="AS11" s="43" t="str">
        <f t="shared" si="36"/>
        <v/>
      </c>
      <c r="AT11" s="43">
        <f t="shared" si="37"/>
        <v>1</v>
      </c>
      <c r="AU11" s="65">
        <f t="shared" si="38"/>
        <v>3</v>
      </c>
      <c r="AV11" s="65" t="str">
        <f t="shared" ref="AV11:CE11" si="46">IF(K11&lt;&gt;"",K$24,"")</f>
        <v/>
      </c>
      <c r="AW11" s="65" t="str">
        <f t="shared" si="46"/>
        <v/>
      </c>
      <c r="AX11" s="65" t="str">
        <f t="shared" si="46"/>
        <v/>
      </c>
      <c r="AY11" s="65" t="str">
        <f t="shared" si="46"/>
        <v/>
      </c>
      <c r="AZ11" s="65" t="str">
        <f t="shared" si="46"/>
        <v/>
      </c>
      <c r="BA11" s="65" t="str">
        <f t="shared" si="46"/>
        <v/>
      </c>
      <c r="BB11" s="65" t="str">
        <f t="shared" si="46"/>
        <v/>
      </c>
      <c r="BC11" s="65" t="str">
        <f t="shared" si="46"/>
        <v/>
      </c>
      <c r="BD11" s="65" t="str">
        <f t="shared" si="46"/>
        <v/>
      </c>
      <c r="BE11" s="65" t="str">
        <f t="shared" si="46"/>
        <v/>
      </c>
      <c r="BF11" s="65" t="str">
        <f t="shared" si="46"/>
        <v/>
      </c>
      <c r="BG11" s="65" t="str">
        <f t="shared" si="46"/>
        <v/>
      </c>
      <c r="BH11" s="65" t="str">
        <f t="shared" si="46"/>
        <v/>
      </c>
      <c r="BI11" s="65" t="str">
        <f t="shared" si="46"/>
        <v/>
      </c>
      <c r="BJ11" s="65" t="str">
        <f t="shared" si="46"/>
        <v/>
      </c>
      <c r="BK11" s="65" t="str">
        <f t="shared" si="46"/>
        <v/>
      </c>
      <c r="BL11" s="65">
        <f t="shared" si="46"/>
        <v>2.5</v>
      </c>
      <c r="BM11" s="65" t="str">
        <f t="shared" si="46"/>
        <v/>
      </c>
      <c r="BN11" s="65">
        <f t="shared" si="46"/>
        <v>4</v>
      </c>
      <c r="BO11" s="65" t="str">
        <f t="shared" si="46"/>
        <v/>
      </c>
      <c r="BP11" s="65" t="str">
        <f t="shared" si="46"/>
        <v/>
      </c>
      <c r="BQ11" s="65" t="str">
        <f t="shared" si="46"/>
        <v/>
      </c>
      <c r="BR11" s="65" t="str">
        <f t="shared" si="46"/>
        <v/>
      </c>
      <c r="BS11" s="65" t="str">
        <f t="shared" si="46"/>
        <v/>
      </c>
      <c r="BT11" s="65" t="str">
        <f t="shared" si="46"/>
        <v/>
      </c>
      <c r="BU11" s="65">
        <f t="shared" si="46"/>
        <v>2</v>
      </c>
      <c r="BV11" s="65" t="str">
        <f t="shared" si="46"/>
        <v/>
      </c>
      <c r="BW11" s="65" t="str">
        <f t="shared" si="46"/>
        <v/>
      </c>
      <c r="BX11" s="65" t="str">
        <f t="shared" si="46"/>
        <v/>
      </c>
      <c r="BY11" s="65" t="str">
        <f t="shared" si="46"/>
        <v/>
      </c>
      <c r="BZ11" s="65">
        <f t="shared" si="46"/>
        <v>3.5</v>
      </c>
      <c r="CA11" s="65" t="str">
        <f t="shared" si="46"/>
        <v/>
      </c>
      <c r="CB11" s="65" t="str">
        <f t="shared" si="46"/>
        <v/>
      </c>
      <c r="CC11" s="65">
        <f t="shared" si="46"/>
        <v>2.5</v>
      </c>
      <c r="CD11" s="65" t="str">
        <f t="shared" si="46"/>
        <v/>
      </c>
      <c r="CE11" s="65">
        <f t="shared" si="46"/>
        <v>1.5</v>
      </c>
      <c r="CF11" s="65">
        <f t="shared" si="40"/>
        <v>16</v>
      </c>
      <c r="CG11" s="65">
        <f t="shared" si="41"/>
        <v>14.5</v>
      </c>
      <c r="CI11" s="86">
        <f>IFNA(VLOOKUP($J11&amp;"|"&amp;K$3,$E$5:$I$233,4,0),VLOOKUP($J11,Premio_Niemann!$B$14:$L$31,11,FALSE)) - VLOOKUP($J11,Premio_Niemann!$B$14:$L$31,11,FALSE)</f>
        <v>0</v>
      </c>
      <c r="CJ11" s="86">
        <f>IFNA(VLOOKUP(K$3&amp;"|"&amp;$J11,$E$5:$I$233,5,0),VLOOKUP($J11,Premio_Niemann!$B$14:$L$31,11,FALSE))-VLOOKUP($J11,Premio_Niemann!$B$14:$L$31,11,FALSE)</f>
        <v>0</v>
      </c>
      <c r="CK11" s="86">
        <f>IFNA(VLOOKUP($J11&amp;"|"&amp;M$3,$E$5:$I$233,4,0),VLOOKUP($J11,Premio_Niemann!$B$14:$L$31,11,FALSE)) - VLOOKUP($J11,Premio_Niemann!$B$14:$L$31,11,FALSE)</f>
        <v>0</v>
      </c>
      <c r="CL11" s="86">
        <f>IFNA(VLOOKUP(M$3&amp;"|"&amp;$J11,$E$5:$I$233,5,0),VLOOKUP($J11,Premio_Niemann!$B$14:$L$31,11,FALSE))-VLOOKUP($J11,Premio_Niemann!$B$14:$L$31,11,FALSE)</f>
        <v>0</v>
      </c>
      <c r="CM11" s="86">
        <f>IFNA(VLOOKUP($J11&amp;"|"&amp;O$3,$E$5:$I$233,4,0),VLOOKUP($J11,Premio_Niemann!$B$14:$L$31,11,FALSE)) - VLOOKUP($J11,Premio_Niemann!$B$14:$L$31,11,FALSE)</f>
        <v>0</v>
      </c>
      <c r="CN11" s="86">
        <f>IFNA(VLOOKUP(O$3&amp;"|"&amp;$J11,$E$5:$I$233,5,0),VLOOKUP($J11,Premio_Niemann!$B$14:$L$31,11,FALSE))-VLOOKUP($J11,Premio_Niemann!$B$14:$L$31,11,FALSE)</f>
        <v>0</v>
      </c>
      <c r="CO11" s="86">
        <f>IFNA(VLOOKUP($J11&amp;"|"&amp;Q$3,$E$5:$I$233,4,0),VLOOKUP($J11,Premio_Niemann!$B$14:$L$31,11,FALSE)) - VLOOKUP($J11,Premio_Niemann!$B$14:$L$31,11,FALSE)</f>
        <v>0</v>
      </c>
      <c r="CP11" s="86">
        <f>IFNA(VLOOKUP(Q$3&amp;"|"&amp;$J11,$E$5:$I$233,5,0),VLOOKUP($J11,Premio_Niemann!$B$14:$L$31,11,FALSE))-VLOOKUP($J11,Premio_Niemann!$B$14:$L$31,11,FALSE)</f>
        <v>0</v>
      </c>
      <c r="CQ11" s="86">
        <f>IFNA(VLOOKUP($J11&amp;"|"&amp;S$3,$E$5:$I$233,4,0),VLOOKUP($J11,Premio_Niemann!$B$14:$L$31,11,FALSE)) - VLOOKUP($J11,Premio_Niemann!$B$14:$L$31,11,FALSE)</f>
        <v>0</v>
      </c>
      <c r="CR11" s="86">
        <f>IFNA(VLOOKUP(S$3&amp;"|"&amp;$J11,$E$5:$I$233,5,0),VLOOKUP($J11,Premio_Niemann!$B$14:$L$31,11,FALSE))-VLOOKUP($J11,Premio_Niemann!$B$14:$L$31,11,FALSE)</f>
        <v>0</v>
      </c>
      <c r="CS11" s="86">
        <f>IFNA(VLOOKUP($J11&amp;"|"&amp;U$3,$E$5:$I$233,4,0),VLOOKUP($J11,Premio_Niemann!$B$14:$L$31,11,FALSE)) - VLOOKUP($J11,Premio_Niemann!$B$14:$L$31,11,FALSE)</f>
        <v>0</v>
      </c>
      <c r="CT11" s="86">
        <f>IFNA(VLOOKUP(U$3&amp;"|"&amp;$J11,$E$5:$I$233,5,0),VLOOKUP($J11,Premio_Niemann!$B$14:$L$31,11,FALSE))-VLOOKUP($J11,Premio_Niemann!$B$14:$L$31,11,FALSE)</f>
        <v>0</v>
      </c>
      <c r="CU11" s="86">
        <f>IFNA(VLOOKUP($J11&amp;"|"&amp;W$3,$E$5:$I$233,4,0),VLOOKUP($J11,Premio_Niemann!$B$14:$L$31,11,FALSE)) - VLOOKUP($J11,Premio_Niemann!$B$14:$L$31,11,FALSE)</f>
        <v>0</v>
      </c>
      <c r="CV11" s="86">
        <f>IFNA(VLOOKUP(W$3&amp;"|"&amp;$J11,$E$5:$I$233,5,0),VLOOKUP($J11,Premio_Niemann!$B$14:$L$31,11,FALSE))-VLOOKUP($J11,Premio_Niemann!$B$14:$L$31,11,FALSE)</f>
        <v>0</v>
      </c>
      <c r="CW11" s="86">
        <f>IFNA(VLOOKUP($J11&amp;"|"&amp;Y$3,$E$5:$I$233,4,0),VLOOKUP($J11,Premio_Niemann!$B$14:$L$31,11,FALSE)) - VLOOKUP($J11,Premio_Niemann!$B$14:$L$31,11,FALSE)</f>
        <v>0</v>
      </c>
      <c r="CX11" s="86">
        <f>IFNA(VLOOKUP(Y$3&amp;"|"&amp;$J11,$E$5:$I$233,5,0),VLOOKUP($J11,Premio_Niemann!$B$14:$L$31,11,FALSE))-VLOOKUP($J11,Premio_Niemann!$B$14:$L$31,11,FALSE)</f>
        <v>0</v>
      </c>
      <c r="CY11" s="86">
        <f>IFNA(VLOOKUP($J11&amp;"|"&amp;AA$3,$E$5:$I$233,4,0),VLOOKUP($J11,Premio_Niemann!$B$14:$L$31,11,FALSE)) - VLOOKUP($J11,Premio_Niemann!$B$14:$L$31,11,FALSE)</f>
        <v>1.2</v>
      </c>
      <c r="CZ11" s="86">
        <f>IFNA(VLOOKUP(AA$3&amp;"|"&amp;$J11,$E$5:$I$233,5,0),VLOOKUP($J11,Premio_Niemann!$B$14:$L$31,11,FALSE))-VLOOKUP($J11,Premio_Niemann!$B$14:$L$31,11,FALSE)</f>
        <v>0</v>
      </c>
      <c r="DA11" s="86">
        <f>IFNA(VLOOKUP($J11&amp;"|"&amp;AC$3,$E$5:$I$233,4,0),VLOOKUP($J11,Premio_Niemann!$B$14:$L$31,11,FALSE)) - VLOOKUP($J11,Premio_Niemann!$B$14:$L$31,11,FALSE)</f>
        <v>8.2</v>
      </c>
      <c r="DB11" s="86">
        <f>IFNA(VLOOKUP(AC$3&amp;"|"&amp;$J11,$E$5:$I$233,5,0),VLOOKUP($J11,Premio_Niemann!$B$14:$L$31,11,FALSE))-VLOOKUP($J11,Premio_Niemann!$B$14:$L$31,11,FALSE)</f>
        <v>0</v>
      </c>
      <c r="DC11" s="86">
        <f>IFNA(VLOOKUP($J11&amp;"|"&amp;AE$3,$E$5:$I$233,4,0),VLOOKUP($J11,Premio_Niemann!$B$14:$L$31,11,FALSE)) - VLOOKUP($J11,Premio_Niemann!$B$14:$L$31,11,FALSE)</f>
        <v>0</v>
      </c>
      <c r="DD11" s="86">
        <f>IFNA(VLOOKUP(AE$3&amp;"|"&amp;$J11,$E$5:$I$233,5,0),VLOOKUP($J11,Premio_Niemann!$B$14:$L$31,11,FALSE))-VLOOKUP($J11,Premio_Niemann!$B$14:$L$31,11,FALSE)</f>
        <v>0</v>
      </c>
      <c r="DE11" s="86">
        <f>IFNA(VLOOKUP($J11&amp;"|"&amp;AG$3,$E$5:$I$233,4,0),VLOOKUP($J11,Premio_Niemann!$B$14:$L$31,11,FALSE)) - VLOOKUP($J11,Premio_Niemann!$B$14:$L$31,11,FALSE)</f>
        <v>0</v>
      </c>
      <c r="DF11" s="86">
        <f>IFNA(VLOOKUP(AG$3&amp;"|"&amp;$J11,$E$5:$I$233,5,0),VLOOKUP($J11,Premio_Niemann!$B$14:$L$31,11,FALSE))-VLOOKUP($J11,Premio_Niemann!$B$14:$L$31,11,FALSE)</f>
        <v>0</v>
      </c>
      <c r="DG11" s="86">
        <f>IFNA(VLOOKUP($J11&amp;"|"&amp;AI$3,$E$5:$I$233,4,0),VLOOKUP($J11,Premio_Niemann!$B$14:$L$31,11,FALSE)) - VLOOKUP($J11,Premio_Niemann!$B$14:$L$31,11,FALSE)</f>
        <v>0</v>
      </c>
      <c r="DH11" s="86">
        <f>IFNA(VLOOKUP(AI$3&amp;"|"&amp;$J11,$E$5:$I$233,5,0),VLOOKUP($J11,Premio_Niemann!$B$14:$L$31,11,FALSE))-VLOOKUP($J11,Premio_Niemann!$B$14:$L$31,11,FALSE)</f>
        <v>0</v>
      </c>
      <c r="DI11" s="86">
        <f>IFNA(VLOOKUP($J11&amp;"|"&amp;AK$3,$E$5:$I$233,4,0),VLOOKUP($J11,Premio_Niemann!$B$14:$L$31,11,FALSE)) - VLOOKUP($J11,Premio_Niemann!$B$14:$L$31,11,FALSE)</f>
        <v>0</v>
      </c>
      <c r="DJ11" s="86">
        <f>IFNA(VLOOKUP(AK$3&amp;"|"&amp;$J11,$E$5:$I$233,5,0),VLOOKUP($J11,Premio_Niemann!$B$14:$L$31,11,FALSE))-VLOOKUP($J11,Premio_Niemann!$B$14:$L$31,11,FALSE)</f>
        <v>0</v>
      </c>
      <c r="DK11" s="86">
        <f>IFNA(VLOOKUP($J11&amp;"|"&amp;AM$3,$E$5:$I$233,4,0),VLOOKUP($J11,Premio_Niemann!$B$14:$L$31,11,FALSE)) - VLOOKUP($J11,Premio_Niemann!$B$14:$L$31,11,FALSE)</f>
        <v>0</v>
      </c>
      <c r="DL11" s="86">
        <f>IFNA(VLOOKUP(AM$3&amp;"|"&amp;$J11,$E$5:$I$233,5,0),VLOOKUP($J11,Premio_Niemann!$B$14:$L$31,11,FALSE))-VLOOKUP($J11,Premio_Niemann!$B$14:$L$31,11,FALSE)</f>
        <v>0</v>
      </c>
      <c r="DM11" s="86">
        <f>IFNA(VLOOKUP($J11&amp;"|"&amp;AO$3,$E$5:$I$233,4,0),VLOOKUP($J11,Premio_Niemann!$B$14:$L$31,11,FALSE)) - VLOOKUP($J11,Premio_Niemann!$B$14:$L$31,11,FALSE)</f>
        <v>-13.8</v>
      </c>
      <c r="DN11" s="86">
        <f>IFNA(VLOOKUP(AO$3&amp;"|"&amp;$J11,$E$5:$I$233,5,0),VLOOKUP($J11,Premio_Niemann!$B$14:$L$31,11,FALSE))-VLOOKUP($J11,Premio_Niemann!$B$14:$L$31,11,FALSE)</f>
        <v>0</v>
      </c>
      <c r="DO11" s="86">
        <f>IFNA(VLOOKUP($J11&amp;"|"&amp;AQ$3,$E$5:$I$233,4,0),VLOOKUP($J11,Premio_Niemann!$B$14:$L$31,11,FALSE)) - VLOOKUP($J11,Premio_Niemann!$B$14:$L$31,11,FALSE)</f>
        <v>0</v>
      </c>
      <c r="DP11" s="86">
        <f>IFNA(VLOOKUP(AQ$3&amp;"|"&amp;$J11,$E$5:$I$233,5,0),VLOOKUP($J11,Premio_Niemann!$B$14:$L$31,11,FALSE))-VLOOKUP($J11,Premio_Niemann!$B$14:$L$31,11,FALSE)</f>
        <v>3.2</v>
      </c>
      <c r="DQ11" s="86">
        <f>IFNA(VLOOKUP($J11&amp;"|"&amp;AS$3,$E$5:$I$233,4,0),VLOOKUP($J11,Premio_Niemann!$B$14:$L$31,11,FALSE)) - VLOOKUP($J11,Premio_Niemann!$B$14:$L$31,11,FALSE)</f>
        <v>0</v>
      </c>
      <c r="DR11" s="86">
        <f>IFNA(VLOOKUP(AS$3&amp;"|"&amp;$J11,$E$5:$I$233,5,0),VLOOKUP($J11,Premio_Niemann!$B$14:$L$31,11,FALSE))-VLOOKUP($J11,Premio_Niemann!$B$14:$L$31,11,FALSE)</f>
        <v>1.2</v>
      </c>
      <c r="DT11" s="54">
        <f>CS24</f>
        <v>0.8666666667</v>
      </c>
    </row>
    <row r="12">
      <c r="B12" s="65" t="s">
        <v>21</v>
      </c>
      <c r="C12" s="54">
        <v>80.5</v>
      </c>
      <c r="E12" s="1" t="str">
        <f>'La grande azzuffata 2022'!D10 &amp;"|"&amp; 'La grande azzuffata 2022'!E10</f>
        <v>Lorenzo Sangiorgi|Luigi Chirico</v>
      </c>
      <c r="F12" s="65">
        <f>'La grande azzuffata 2022'!F10</f>
        <v>0.5</v>
      </c>
      <c r="G12" s="62">
        <f>'La grande azzuffata 2022'!H10</f>
        <v>0.5</v>
      </c>
      <c r="H12" s="62">
        <f>IF(ISBLANK('La grande azzuffata 2022'!J10),#N/A,'La grande azzuffata 2022'!J10)</f>
        <v>91</v>
      </c>
      <c r="I12" s="62">
        <f>'La grande azzuffata 2022'!K10</f>
        <v>90</v>
      </c>
      <c r="J12" s="83" t="s">
        <v>41</v>
      </c>
      <c r="K12" s="84" t="str">
        <f t="shared" si="2"/>
        <v/>
      </c>
      <c r="L12" s="84" t="str">
        <f t="shared" si="3"/>
        <v/>
      </c>
      <c r="M12" s="43" t="str">
        <f t="shared" si="4"/>
        <v/>
      </c>
      <c r="N12" s="43" t="str">
        <f t="shared" si="5"/>
        <v/>
      </c>
      <c r="O12" s="43" t="str">
        <f t="shared" si="6"/>
        <v/>
      </c>
      <c r="P12" s="43" t="str">
        <f t="shared" si="7"/>
        <v/>
      </c>
      <c r="Q12" s="43" t="str">
        <f t="shared" si="8"/>
        <v/>
      </c>
      <c r="R12" s="43">
        <f t="shared" si="9"/>
        <v>1</v>
      </c>
      <c r="S12" s="43" t="str">
        <f t="shared" si="10"/>
        <v/>
      </c>
      <c r="T12" s="43" t="str">
        <f t="shared" si="11"/>
        <v/>
      </c>
      <c r="U12" s="43" t="str">
        <f t="shared" si="12"/>
        <v/>
      </c>
      <c r="V12" s="43" t="str">
        <f t="shared" si="13"/>
        <v/>
      </c>
      <c r="W12" s="43" t="str">
        <f t="shared" si="14"/>
        <v/>
      </c>
      <c r="X12" s="43" t="str">
        <f t="shared" si="15"/>
        <v/>
      </c>
      <c r="Y12" s="43" t="str">
        <f t="shared" si="16"/>
        <v/>
      </c>
      <c r="Z12" s="43" t="str">
        <f t="shared" si="17"/>
        <v/>
      </c>
      <c r="AA12" s="43" t="str">
        <f t="shared" si="18"/>
        <v/>
      </c>
      <c r="AB12" s="43" t="str">
        <f t="shared" si="19"/>
        <v/>
      </c>
      <c r="AC12" s="43" t="str">
        <f t="shared" si="20"/>
        <v/>
      </c>
      <c r="AD12" s="43" t="str">
        <f t="shared" si="21"/>
        <v/>
      </c>
      <c r="AE12" s="43" t="str">
        <f t="shared" si="22"/>
        <v/>
      </c>
      <c r="AF12" s="43" t="str">
        <f t="shared" si="23"/>
        <v/>
      </c>
      <c r="AG12" s="43">
        <f t="shared" si="24"/>
        <v>0</v>
      </c>
      <c r="AH12" s="43" t="str">
        <f t="shared" si="25"/>
        <v/>
      </c>
      <c r="AI12" s="43" t="str">
        <f t="shared" si="26"/>
        <v/>
      </c>
      <c r="AJ12" s="43">
        <f t="shared" si="27"/>
        <v>0.5</v>
      </c>
      <c r="AK12" s="43" t="str">
        <f t="shared" si="28"/>
        <v/>
      </c>
      <c r="AL12" s="43" t="str">
        <f t="shared" si="29"/>
        <v/>
      </c>
      <c r="AM12" s="43" t="str">
        <f t="shared" si="30"/>
        <v/>
      </c>
      <c r="AN12" s="43">
        <f t="shared" si="31"/>
        <v>0</v>
      </c>
      <c r="AO12" s="43" t="str">
        <f t="shared" si="32"/>
        <v/>
      </c>
      <c r="AP12" s="43" t="str">
        <f t="shared" si="33"/>
        <v/>
      </c>
      <c r="AQ12" s="43">
        <f t="shared" si="34"/>
        <v>0.5</v>
      </c>
      <c r="AR12" s="43" t="str">
        <f t="shared" si="35"/>
        <v/>
      </c>
      <c r="AS12" s="43">
        <f t="shared" si="36"/>
        <v>1</v>
      </c>
      <c r="AT12" s="43" t="str">
        <f t="shared" si="37"/>
        <v/>
      </c>
      <c r="AU12" s="65">
        <f t="shared" si="38"/>
        <v>3</v>
      </c>
      <c r="AV12" s="65" t="str">
        <f t="shared" ref="AV12:CE12" si="47">IF(K12&lt;&gt;"",K$24,"")</f>
        <v/>
      </c>
      <c r="AW12" s="65" t="str">
        <f t="shared" si="47"/>
        <v/>
      </c>
      <c r="AX12" s="65" t="str">
        <f t="shared" si="47"/>
        <v/>
      </c>
      <c r="AY12" s="65" t="str">
        <f t="shared" si="47"/>
        <v/>
      </c>
      <c r="AZ12" s="65" t="str">
        <f t="shared" si="47"/>
        <v/>
      </c>
      <c r="BA12" s="65" t="str">
        <f t="shared" si="47"/>
        <v/>
      </c>
      <c r="BB12" s="65" t="str">
        <f t="shared" si="47"/>
        <v/>
      </c>
      <c r="BC12" s="65">
        <f t="shared" si="47"/>
        <v>1.5</v>
      </c>
      <c r="BD12" s="65" t="str">
        <f t="shared" si="47"/>
        <v/>
      </c>
      <c r="BE12" s="65" t="str">
        <f t="shared" si="47"/>
        <v/>
      </c>
      <c r="BF12" s="65" t="str">
        <f t="shared" si="47"/>
        <v/>
      </c>
      <c r="BG12" s="65" t="str">
        <f t="shared" si="47"/>
        <v/>
      </c>
      <c r="BH12" s="65" t="str">
        <f t="shared" si="47"/>
        <v/>
      </c>
      <c r="BI12" s="65" t="str">
        <f t="shared" si="47"/>
        <v/>
      </c>
      <c r="BJ12" s="65" t="str">
        <f t="shared" si="47"/>
        <v/>
      </c>
      <c r="BK12" s="65" t="str">
        <f t="shared" si="47"/>
        <v/>
      </c>
      <c r="BL12" s="65" t="str">
        <f t="shared" si="47"/>
        <v/>
      </c>
      <c r="BM12" s="65" t="str">
        <f t="shared" si="47"/>
        <v/>
      </c>
      <c r="BN12" s="65" t="str">
        <f t="shared" si="47"/>
        <v/>
      </c>
      <c r="BO12" s="65" t="str">
        <f t="shared" si="47"/>
        <v/>
      </c>
      <c r="BP12" s="65" t="str">
        <f t="shared" si="47"/>
        <v/>
      </c>
      <c r="BQ12" s="65" t="str">
        <f t="shared" si="47"/>
        <v/>
      </c>
      <c r="BR12" s="65">
        <f t="shared" si="47"/>
        <v>3</v>
      </c>
      <c r="BS12" s="65" t="str">
        <f t="shared" si="47"/>
        <v/>
      </c>
      <c r="BT12" s="65" t="str">
        <f t="shared" si="47"/>
        <v/>
      </c>
      <c r="BU12" s="65">
        <f t="shared" si="47"/>
        <v>2</v>
      </c>
      <c r="BV12" s="65" t="str">
        <f t="shared" si="47"/>
        <v/>
      </c>
      <c r="BW12" s="65" t="str">
        <f t="shared" si="47"/>
        <v/>
      </c>
      <c r="BX12" s="65" t="str">
        <f t="shared" si="47"/>
        <v/>
      </c>
      <c r="BY12" s="65">
        <f t="shared" si="47"/>
        <v>2.5</v>
      </c>
      <c r="BZ12" s="65" t="str">
        <f t="shared" si="47"/>
        <v/>
      </c>
      <c r="CA12" s="65" t="str">
        <f t="shared" si="47"/>
        <v/>
      </c>
      <c r="CB12" s="65">
        <f t="shared" si="47"/>
        <v>2.5</v>
      </c>
      <c r="CC12" s="65" t="str">
        <f t="shared" si="47"/>
        <v/>
      </c>
      <c r="CD12" s="65">
        <f t="shared" si="47"/>
        <v>1.5</v>
      </c>
      <c r="CE12" s="65" t="str">
        <f t="shared" si="47"/>
        <v/>
      </c>
      <c r="CF12" s="65">
        <f t="shared" si="40"/>
        <v>13</v>
      </c>
      <c r="CG12" s="65">
        <f t="shared" si="41"/>
        <v>11.5</v>
      </c>
      <c r="CI12" s="86">
        <f>IFNA(VLOOKUP($J12&amp;"|"&amp;K$3,$E$5:$I$233,4,0),VLOOKUP($J12,Premio_Niemann!$B$14:$L$31,11,FALSE)) - VLOOKUP($J12,Premio_Niemann!$B$14:$L$31,11,FALSE)</f>
        <v>0</v>
      </c>
      <c r="CJ12" s="86">
        <f>IFNA(VLOOKUP(K$3&amp;"|"&amp;$J12,$E$5:$I$233,5,0),VLOOKUP($J12,Premio_Niemann!$B$14:$L$31,11,FALSE))-VLOOKUP($J12,Premio_Niemann!$B$14:$L$31,11,FALSE)</f>
        <v>0</v>
      </c>
      <c r="CK12" s="86">
        <f>IFNA(VLOOKUP($J12&amp;"|"&amp;M$3,$E$5:$I$233,4,0),VLOOKUP($J12,Premio_Niemann!$B$14:$L$31,11,FALSE)) - VLOOKUP($J12,Premio_Niemann!$B$14:$L$31,11,FALSE)</f>
        <v>0</v>
      </c>
      <c r="CL12" s="86">
        <f>IFNA(VLOOKUP(M$3&amp;"|"&amp;$J12,$E$5:$I$233,5,0),VLOOKUP($J12,Premio_Niemann!$B$14:$L$31,11,FALSE))-VLOOKUP($J12,Premio_Niemann!$B$14:$L$31,11,FALSE)</f>
        <v>0</v>
      </c>
      <c r="CM12" s="86">
        <f>IFNA(VLOOKUP($J12&amp;"|"&amp;O$3,$E$5:$I$233,4,0),VLOOKUP($J12,Premio_Niemann!$B$14:$L$31,11,FALSE)) - VLOOKUP($J12,Premio_Niemann!$B$14:$L$31,11,FALSE)</f>
        <v>0</v>
      </c>
      <c r="CN12" s="86">
        <f>IFNA(VLOOKUP(O$3&amp;"|"&amp;$J12,$E$5:$I$233,5,0),VLOOKUP($J12,Premio_Niemann!$B$14:$L$31,11,FALSE))-VLOOKUP($J12,Premio_Niemann!$B$14:$L$31,11,FALSE)</f>
        <v>0</v>
      </c>
      <c r="CO12" s="86">
        <f>IFNA(VLOOKUP($J12&amp;"|"&amp;Q$3,$E$5:$I$233,4,0),VLOOKUP($J12,Premio_Niemann!$B$14:$L$31,11,FALSE)) - VLOOKUP($J12,Premio_Niemann!$B$14:$L$31,11,FALSE)</f>
        <v>0</v>
      </c>
      <c r="CP12" s="86">
        <f>IFNA(VLOOKUP(Q$3&amp;"|"&amp;$J12,$E$5:$I$233,5,0),VLOOKUP($J12,Premio_Niemann!$B$14:$L$31,11,FALSE))-VLOOKUP($J12,Premio_Niemann!$B$14:$L$31,11,FALSE)</f>
        <v>7.8</v>
      </c>
      <c r="CQ12" s="86">
        <f>IFNA(VLOOKUP($J12&amp;"|"&amp;S$3,$E$5:$I$233,4,0),VLOOKUP($J12,Premio_Niemann!$B$14:$L$31,11,FALSE)) - VLOOKUP($J12,Premio_Niemann!$B$14:$L$31,11,FALSE)</f>
        <v>0</v>
      </c>
      <c r="CR12" s="86">
        <f>IFNA(VLOOKUP(S$3&amp;"|"&amp;$J12,$E$5:$I$233,5,0),VLOOKUP($J12,Premio_Niemann!$B$14:$L$31,11,FALSE))-VLOOKUP($J12,Premio_Niemann!$B$14:$L$31,11,FALSE)</f>
        <v>0</v>
      </c>
      <c r="CS12" s="86">
        <f>IFNA(VLOOKUP($J12&amp;"|"&amp;U$3,$E$5:$I$233,4,0),VLOOKUP($J12,Premio_Niemann!$B$14:$L$31,11,FALSE)) - VLOOKUP($J12,Premio_Niemann!$B$14:$L$31,11,FALSE)</f>
        <v>0</v>
      </c>
      <c r="CT12" s="86">
        <f>IFNA(VLOOKUP(U$3&amp;"|"&amp;$J12,$E$5:$I$233,5,0),VLOOKUP($J12,Premio_Niemann!$B$14:$L$31,11,FALSE))-VLOOKUP($J12,Premio_Niemann!$B$14:$L$31,11,FALSE)</f>
        <v>0</v>
      </c>
      <c r="CU12" s="86">
        <f>IFNA(VLOOKUP($J12&amp;"|"&amp;W$3,$E$5:$I$233,4,0),VLOOKUP($J12,Premio_Niemann!$B$14:$L$31,11,FALSE)) - VLOOKUP($J12,Premio_Niemann!$B$14:$L$31,11,FALSE)</f>
        <v>0</v>
      </c>
      <c r="CV12" s="86">
        <f>IFNA(VLOOKUP(W$3&amp;"|"&amp;$J12,$E$5:$I$233,5,0),VLOOKUP($J12,Premio_Niemann!$B$14:$L$31,11,FALSE))-VLOOKUP($J12,Premio_Niemann!$B$14:$L$31,11,FALSE)</f>
        <v>0</v>
      </c>
      <c r="CW12" s="86">
        <f>IFNA(VLOOKUP($J12&amp;"|"&amp;Y$3,$E$5:$I$233,4,0),VLOOKUP($J12,Premio_Niemann!$B$14:$L$31,11,FALSE)) - VLOOKUP($J12,Premio_Niemann!$B$14:$L$31,11,FALSE)</f>
        <v>0</v>
      </c>
      <c r="CX12" s="86">
        <f>IFNA(VLOOKUP(Y$3&amp;"|"&amp;$J12,$E$5:$I$233,5,0),VLOOKUP($J12,Premio_Niemann!$B$14:$L$31,11,FALSE))-VLOOKUP($J12,Premio_Niemann!$B$14:$L$31,11,FALSE)</f>
        <v>0</v>
      </c>
      <c r="CY12" s="86">
        <f>IFNA(VLOOKUP($J12&amp;"|"&amp;AA$3,$E$5:$I$233,4,0),VLOOKUP($J12,Premio_Niemann!$B$14:$L$31,11,FALSE)) - VLOOKUP($J12,Premio_Niemann!$B$14:$L$31,11,FALSE)</f>
        <v>0</v>
      </c>
      <c r="CZ12" s="86">
        <f>IFNA(VLOOKUP(AA$3&amp;"|"&amp;$J12,$E$5:$I$233,5,0),VLOOKUP($J12,Premio_Niemann!$B$14:$L$31,11,FALSE))-VLOOKUP($J12,Premio_Niemann!$B$14:$L$31,11,FALSE)</f>
        <v>0</v>
      </c>
      <c r="DA12" s="86">
        <f>IFNA(VLOOKUP($J12&amp;"|"&amp;AC$3,$E$5:$I$233,4,0),VLOOKUP($J12,Premio_Niemann!$B$14:$L$31,11,FALSE)) - VLOOKUP($J12,Premio_Niemann!$B$14:$L$31,11,FALSE)</f>
        <v>0</v>
      </c>
      <c r="DB12" s="86">
        <f>IFNA(VLOOKUP(AC$3&amp;"|"&amp;$J12,$E$5:$I$233,5,0),VLOOKUP($J12,Premio_Niemann!$B$14:$L$31,11,FALSE))-VLOOKUP($J12,Premio_Niemann!$B$14:$L$31,11,FALSE)</f>
        <v>0</v>
      </c>
      <c r="DC12" s="86">
        <f>IFNA(VLOOKUP($J12&amp;"|"&amp;AE$3,$E$5:$I$233,4,0),VLOOKUP($J12,Premio_Niemann!$B$14:$L$31,11,FALSE)) - VLOOKUP($J12,Premio_Niemann!$B$14:$L$31,11,FALSE)</f>
        <v>0</v>
      </c>
      <c r="DD12" s="86">
        <f>IFNA(VLOOKUP(AE$3&amp;"|"&amp;$J12,$E$5:$I$233,5,0),VLOOKUP($J12,Premio_Niemann!$B$14:$L$31,11,FALSE))-VLOOKUP($J12,Premio_Niemann!$B$14:$L$31,11,FALSE)</f>
        <v>0</v>
      </c>
      <c r="DE12" s="86">
        <f>IFNA(VLOOKUP($J12&amp;"|"&amp;AG$3,$E$5:$I$233,4,0),VLOOKUP($J12,Premio_Niemann!$B$14:$L$31,11,FALSE)) - VLOOKUP($J12,Premio_Niemann!$B$14:$L$31,11,FALSE)</f>
        <v>-23.2</v>
      </c>
      <c r="DF12" s="86">
        <f>IFNA(VLOOKUP(AG$3&amp;"|"&amp;$J12,$E$5:$I$233,5,0),VLOOKUP($J12,Premio_Niemann!$B$14:$L$31,11,FALSE))-VLOOKUP($J12,Premio_Niemann!$B$14:$L$31,11,FALSE)</f>
        <v>0</v>
      </c>
      <c r="DG12" s="86">
        <f>IFNA(VLOOKUP($J12&amp;"|"&amp;AI$3,$E$5:$I$233,4,0),VLOOKUP($J12,Premio_Niemann!$B$14:$L$31,11,FALSE)) - VLOOKUP($J12,Premio_Niemann!$B$14:$L$31,11,FALSE)</f>
        <v>0</v>
      </c>
      <c r="DH12" s="86">
        <f>IFNA(VLOOKUP(AI$3&amp;"|"&amp;$J12,$E$5:$I$233,5,0),VLOOKUP($J12,Premio_Niemann!$B$14:$L$31,11,FALSE))-VLOOKUP($J12,Premio_Niemann!$B$14:$L$31,11,FALSE)</f>
        <v>0</v>
      </c>
      <c r="DI12" s="86">
        <f>IFNA(VLOOKUP($J12&amp;"|"&amp;AK$3,$E$5:$I$233,4,0),VLOOKUP($J12,Premio_Niemann!$B$14:$L$31,11,FALSE)) - VLOOKUP($J12,Premio_Niemann!$B$14:$L$31,11,FALSE)</f>
        <v>0</v>
      </c>
      <c r="DJ12" s="86">
        <f>IFNA(VLOOKUP(AK$3&amp;"|"&amp;$J12,$E$5:$I$233,5,0),VLOOKUP($J12,Premio_Niemann!$B$14:$L$31,11,FALSE))-VLOOKUP($J12,Premio_Niemann!$B$14:$L$31,11,FALSE)</f>
        <v>0</v>
      </c>
      <c r="DK12" s="86">
        <f>IFNA(VLOOKUP($J12&amp;"|"&amp;AM$3,$E$5:$I$233,4,0),VLOOKUP($J12,Premio_Niemann!$B$14:$L$31,11,FALSE)) - VLOOKUP($J12,Premio_Niemann!$B$14:$L$31,11,FALSE)</f>
        <v>0</v>
      </c>
      <c r="DL12" s="86">
        <f>IFNA(VLOOKUP(AM$3&amp;"|"&amp;$J12,$E$5:$I$233,5,0),VLOOKUP($J12,Premio_Niemann!$B$14:$L$31,11,FALSE))-VLOOKUP($J12,Premio_Niemann!$B$14:$L$31,11,FALSE)</f>
        <v>1.8</v>
      </c>
      <c r="DM12" s="86">
        <f>IFNA(VLOOKUP($J12&amp;"|"&amp;AO$3,$E$5:$I$233,4,0),VLOOKUP($J12,Premio_Niemann!$B$14:$L$31,11,FALSE)) - VLOOKUP($J12,Premio_Niemann!$B$14:$L$31,11,FALSE)</f>
        <v>0</v>
      </c>
      <c r="DN12" s="86">
        <f>IFNA(VLOOKUP(AO$3&amp;"|"&amp;$J12,$E$5:$I$233,5,0),VLOOKUP($J12,Premio_Niemann!$B$14:$L$31,11,FALSE))-VLOOKUP($J12,Premio_Niemann!$B$14:$L$31,11,FALSE)</f>
        <v>0</v>
      </c>
      <c r="DO12" s="86">
        <f>IFNA(VLOOKUP($J12&amp;"|"&amp;AQ$3,$E$5:$I$233,4,0),VLOOKUP($J12,Premio_Niemann!$B$14:$L$31,11,FALSE)) - VLOOKUP($J12,Premio_Niemann!$B$14:$L$31,11,FALSE)</f>
        <v>14.8</v>
      </c>
      <c r="DP12" s="86">
        <f>IFNA(VLOOKUP(AQ$3&amp;"|"&amp;$J12,$E$5:$I$233,5,0),VLOOKUP($J12,Premio_Niemann!$B$14:$L$31,11,FALSE))-VLOOKUP($J12,Premio_Niemann!$B$14:$L$31,11,FALSE)</f>
        <v>0</v>
      </c>
      <c r="DQ12" s="86">
        <f>IFNA(VLOOKUP($J12&amp;"|"&amp;AS$3,$E$5:$I$233,4,0),VLOOKUP($J12,Premio_Niemann!$B$14:$L$31,11,FALSE)) - VLOOKUP($J12,Premio_Niemann!$B$14:$L$31,11,FALSE)</f>
        <v>-1.2</v>
      </c>
      <c r="DR12" s="86">
        <f>IFNA(VLOOKUP(AS$3&amp;"|"&amp;$J12,$E$5:$I$233,5,0),VLOOKUP($J12,Premio_Niemann!$B$14:$L$31,11,FALSE))-VLOOKUP($J12,Premio_Niemann!$B$14:$L$31,11,FALSE)</f>
        <v>0</v>
      </c>
      <c r="DT12" s="54">
        <f>CU24</f>
        <v>-9.433333333</v>
      </c>
    </row>
    <row r="13">
      <c r="B13" s="65" t="s">
        <v>17</v>
      </c>
      <c r="C13" s="54">
        <v>79.83333333333333</v>
      </c>
      <c r="E13" s="1" t="str">
        <f>'La grande azzuffata 2022'!D11 &amp;"|"&amp; 'La grande azzuffata 2022'!E11</f>
        <v>Enrico Moresco|Marco Stanizzi</v>
      </c>
      <c r="F13" s="65">
        <f>'La grande azzuffata 2022'!F11</f>
        <v>0</v>
      </c>
      <c r="G13" s="62">
        <f>'La grande azzuffata 2022'!H11</f>
        <v>1</v>
      </c>
      <c r="H13" s="62">
        <f>IF(ISBLANK('La grande azzuffata 2022'!J11),#N/A,'La grande azzuffata 2022'!J11)</f>
        <v>70</v>
      </c>
      <c r="I13" s="62">
        <f>'La grande azzuffata 2022'!K11</f>
        <v>82</v>
      </c>
      <c r="J13" s="83" t="s">
        <v>45</v>
      </c>
      <c r="K13" s="84">
        <f t="shared" si="2"/>
        <v>0</v>
      </c>
      <c r="L13" s="84" t="str">
        <f t="shared" si="3"/>
        <v/>
      </c>
      <c r="M13" s="43" t="str">
        <f t="shared" si="4"/>
        <v/>
      </c>
      <c r="N13" s="43" t="str">
        <f t="shared" si="5"/>
        <v/>
      </c>
      <c r="O13" s="43" t="str">
        <f t="shared" si="6"/>
        <v/>
      </c>
      <c r="P13" s="43" t="str">
        <f t="shared" si="7"/>
        <v/>
      </c>
      <c r="Q13" s="43" t="str">
        <f t="shared" si="8"/>
        <v/>
      </c>
      <c r="R13" s="43">
        <f t="shared" si="9"/>
        <v>1</v>
      </c>
      <c r="S13" s="43" t="str">
        <f t="shared" si="10"/>
        <v/>
      </c>
      <c r="T13" s="43" t="str">
        <f t="shared" si="11"/>
        <v/>
      </c>
      <c r="U13" s="43" t="str">
        <f t="shared" si="12"/>
        <v/>
      </c>
      <c r="V13" s="43" t="str">
        <f t="shared" si="13"/>
        <v/>
      </c>
      <c r="W13" s="43" t="str">
        <f t="shared" si="14"/>
        <v/>
      </c>
      <c r="X13" s="43">
        <f t="shared" si="15"/>
        <v>0.5</v>
      </c>
      <c r="Y13" s="43" t="str">
        <f t="shared" si="16"/>
        <v/>
      </c>
      <c r="Z13" s="43" t="str">
        <f t="shared" si="17"/>
        <v/>
      </c>
      <c r="AA13" s="43" t="str">
        <f t="shared" si="18"/>
        <v/>
      </c>
      <c r="AB13" s="43" t="str">
        <f t="shared" si="19"/>
        <v/>
      </c>
      <c r="AC13" s="43" t="str">
        <f t="shared" si="20"/>
        <v/>
      </c>
      <c r="AD13" s="43" t="str">
        <f t="shared" si="21"/>
        <v/>
      </c>
      <c r="AE13" s="43" t="str">
        <f t="shared" si="22"/>
        <v/>
      </c>
      <c r="AF13" s="43" t="str">
        <f t="shared" si="23"/>
        <v/>
      </c>
      <c r="AG13" s="43" t="str">
        <f t="shared" si="24"/>
        <v/>
      </c>
      <c r="AH13" s="43">
        <f t="shared" si="25"/>
        <v>0</v>
      </c>
      <c r="AI13" s="43" t="str">
        <f t="shared" si="26"/>
        <v/>
      </c>
      <c r="AJ13" s="43" t="str">
        <f t="shared" si="27"/>
        <v/>
      </c>
      <c r="AK13" s="43">
        <f t="shared" si="28"/>
        <v>1</v>
      </c>
      <c r="AL13" s="43" t="str">
        <f t="shared" si="29"/>
        <v/>
      </c>
      <c r="AM13" s="43" t="str">
        <f t="shared" si="30"/>
        <v/>
      </c>
      <c r="AN13" s="43" t="str">
        <f t="shared" si="31"/>
        <v/>
      </c>
      <c r="AO13" s="43" t="str">
        <f t="shared" si="32"/>
        <v/>
      </c>
      <c r="AP13" s="43" t="str">
        <f t="shared" si="33"/>
        <v/>
      </c>
      <c r="AQ13" s="43" t="str">
        <f t="shared" si="34"/>
        <v/>
      </c>
      <c r="AR13" s="43" t="str">
        <f t="shared" si="35"/>
        <v/>
      </c>
      <c r="AS13" s="43">
        <f t="shared" si="36"/>
        <v>0</v>
      </c>
      <c r="AT13" s="43" t="str">
        <f t="shared" si="37"/>
        <v/>
      </c>
      <c r="AU13" s="65">
        <f t="shared" si="38"/>
        <v>2.5</v>
      </c>
      <c r="AV13" s="65">
        <f t="shared" ref="AV13:CE13" si="48">IF(K13&lt;&gt;"",K$24,"")</f>
        <v>4</v>
      </c>
      <c r="AW13" s="65" t="str">
        <f t="shared" si="48"/>
        <v/>
      </c>
      <c r="AX13" s="65" t="str">
        <f t="shared" si="48"/>
        <v/>
      </c>
      <c r="AY13" s="65" t="str">
        <f t="shared" si="48"/>
        <v/>
      </c>
      <c r="AZ13" s="65" t="str">
        <f t="shared" si="48"/>
        <v/>
      </c>
      <c r="BA13" s="65" t="str">
        <f t="shared" si="48"/>
        <v/>
      </c>
      <c r="BB13" s="65" t="str">
        <f t="shared" si="48"/>
        <v/>
      </c>
      <c r="BC13" s="65">
        <f t="shared" si="48"/>
        <v>1.5</v>
      </c>
      <c r="BD13" s="65" t="str">
        <f t="shared" si="48"/>
        <v/>
      </c>
      <c r="BE13" s="65" t="str">
        <f t="shared" si="48"/>
        <v/>
      </c>
      <c r="BF13" s="65" t="str">
        <f t="shared" si="48"/>
        <v/>
      </c>
      <c r="BG13" s="65" t="str">
        <f t="shared" si="48"/>
        <v/>
      </c>
      <c r="BH13" s="65" t="str">
        <f t="shared" si="48"/>
        <v/>
      </c>
      <c r="BI13" s="65">
        <f t="shared" si="48"/>
        <v>3</v>
      </c>
      <c r="BJ13" s="65" t="str">
        <f t="shared" si="48"/>
        <v/>
      </c>
      <c r="BK13" s="65" t="str">
        <f t="shared" si="48"/>
        <v/>
      </c>
      <c r="BL13" s="65" t="str">
        <f t="shared" si="48"/>
        <v/>
      </c>
      <c r="BM13" s="65" t="str">
        <f t="shared" si="48"/>
        <v/>
      </c>
      <c r="BN13" s="65" t="str">
        <f t="shared" si="48"/>
        <v/>
      </c>
      <c r="BO13" s="65" t="str">
        <f t="shared" si="48"/>
        <v/>
      </c>
      <c r="BP13" s="65" t="str">
        <f t="shared" si="48"/>
        <v/>
      </c>
      <c r="BQ13" s="65" t="str">
        <f t="shared" si="48"/>
        <v/>
      </c>
      <c r="BR13" s="65" t="str">
        <f t="shared" si="48"/>
        <v/>
      </c>
      <c r="BS13" s="65">
        <f t="shared" si="48"/>
        <v>3</v>
      </c>
      <c r="BT13" s="65" t="str">
        <f t="shared" si="48"/>
        <v/>
      </c>
      <c r="BU13" s="65" t="str">
        <f t="shared" si="48"/>
        <v/>
      </c>
      <c r="BV13" s="65">
        <f t="shared" si="48"/>
        <v>0.5</v>
      </c>
      <c r="BW13" s="65" t="str">
        <f t="shared" si="48"/>
        <v/>
      </c>
      <c r="BX13" s="65" t="str">
        <f t="shared" si="48"/>
        <v/>
      </c>
      <c r="BY13" s="65" t="str">
        <f t="shared" si="48"/>
        <v/>
      </c>
      <c r="BZ13" s="65" t="str">
        <f t="shared" si="48"/>
        <v/>
      </c>
      <c r="CA13" s="65" t="str">
        <f t="shared" si="48"/>
        <v/>
      </c>
      <c r="CB13" s="65" t="str">
        <f t="shared" si="48"/>
        <v/>
      </c>
      <c r="CC13" s="65" t="str">
        <f t="shared" si="48"/>
        <v/>
      </c>
      <c r="CD13" s="65">
        <f t="shared" si="48"/>
        <v>1.5</v>
      </c>
      <c r="CE13" s="65" t="str">
        <f t="shared" si="48"/>
        <v/>
      </c>
      <c r="CF13" s="65">
        <f t="shared" si="40"/>
        <v>13.5</v>
      </c>
      <c r="CG13" s="65">
        <f t="shared" si="41"/>
        <v>13</v>
      </c>
      <c r="CI13" s="86">
        <f>IFNA(VLOOKUP($J13&amp;"|"&amp;K$3,$E$5:$I$233,4,0),VLOOKUP($J13,Premio_Niemann!$B$14:$L$31,11,FALSE)) - VLOOKUP($J13,Premio_Niemann!$B$14:$L$31,11,FALSE)</f>
        <v>-22.33333333</v>
      </c>
      <c r="CJ13" s="86">
        <f>IFNA(VLOOKUP(K$3&amp;"|"&amp;$J13,$E$5:$I$233,5,0),VLOOKUP($J13,Premio_Niemann!$B$14:$L$31,11,FALSE))-VLOOKUP($J13,Premio_Niemann!$B$14:$L$31,11,FALSE)</f>
        <v>0</v>
      </c>
      <c r="CK13" s="86">
        <f>IFNA(VLOOKUP($J13&amp;"|"&amp;M$3,$E$5:$I$233,4,0),VLOOKUP($J13,Premio_Niemann!$B$14:$L$31,11,FALSE)) - VLOOKUP($J13,Premio_Niemann!$B$14:$L$31,11,FALSE)</f>
        <v>0</v>
      </c>
      <c r="CL13" s="86">
        <f>IFNA(VLOOKUP(M$3&amp;"|"&amp;$J13,$E$5:$I$233,5,0),VLOOKUP($J13,Premio_Niemann!$B$14:$L$31,11,FALSE))-VLOOKUP($J13,Premio_Niemann!$B$14:$L$31,11,FALSE)</f>
        <v>0</v>
      </c>
      <c r="CM13" s="86">
        <f>IFNA(VLOOKUP($J13&amp;"|"&amp;O$3,$E$5:$I$233,4,0),VLOOKUP($J13,Premio_Niemann!$B$14:$L$31,11,FALSE)) - VLOOKUP($J13,Premio_Niemann!$B$14:$L$31,11,FALSE)</f>
        <v>0</v>
      </c>
      <c r="CN13" s="86">
        <f>IFNA(VLOOKUP(O$3&amp;"|"&amp;$J13,$E$5:$I$233,5,0),VLOOKUP($J13,Premio_Niemann!$B$14:$L$31,11,FALSE))-VLOOKUP($J13,Premio_Niemann!$B$14:$L$31,11,FALSE)</f>
        <v>0</v>
      </c>
      <c r="CO13" s="86">
        <f>IFNA(VLOOKUP($J13&amp;"|"&amp;Q$3,$E$5:$I$233,4,0),VLOOKUP($J13,Premio_Niemann!$B$14:$L$31,11,FALSE)) - VLOOKUP($J13,Premio_Niemann!$B$14:$L$31,11,FALSE)</f>
        <v>0</v>
      </c>
      <c r="CP13" s="86">
        <f>IFNA(VLOOKUP(Q$3&amp;"|"&amp;$J13,$E$5:$I$233,5,0),VLOOKUP($J13,Premio_Niemann!$B$14:$L$31,11,FALSE))-VLOOKUP($J13,Premio_Niemann!$B$14:$L$31,11,FALSE)</f>
        <v>12.66666667</v>
      </c>
      <c r="CQ13" s="86">
        <f>IFNA(VLOOKUP($J13&amp;"|"&amp;S$3,$E$5:$I$233,4,0),VLOOKUP($J13,Premio_Niemann!$B$14:$L$31,11,FALSE)) - VLOOKUP($J13,Premio_Niemann!$B$14:$L$31,11,FALSE)</f>
        <v>0</v>
      </c>
      <c r="CR13" s="86">
        <f>IFNA(VLOOKUP(S$3&amp;"|"&amp;$J13,$E$5:$I$233,5,0),VLOOKUP($J13,Premio_Niemann!$B$14:$L$31,11,FALSE))-VLOOKUP($J13,Premio_Niemann!$B$14:$L$31,11,FALSE)</f>
        <v>0</v>
      </c>
      <c r="CS13" s="86">
        <f>IFNA(VLOOKUP($J13&amp;"|"&amp;U$3,$E$5:$I$233,4,0),VLOOKUP($J13,Premio_Niemann!$B$14:$L$31,11,FALSE)) - VLOOKUP($J13,Premio_Niemann!$B$14:$L$31,11,FALSE)</f>
        <v>0</v>
      </c>
      <c r="CT13" s="86">
        <f>IFNA(VLOOKUP(U$3&amp;"|"&amp;$J13,$E$5:$I$233,5,0),VLOOKUP($J13,Premio_Niemann!$B$14:$L$31,11,FALSE))-VLOOKUP($J13,Premio_Niemann!$B$14:$L$31,11,FALSE)</f>
        <v>0</v>
      </c>
      <c r="CU13" s="86">
        <f>IFNA(VLOOKUP($J13&amp;"|"&amp;W$3,$E$5:$I$233,4,0),VLOOKUP($J13,Premio_Niemann!$B$14:$L$31,11,FALSE)) - VLOOKUP($J13,Premio_Niemann!$B$14:$L$31,11,FALSE)</f>
        <v>0</v>
      </c>
      <c r="CV13" s="86">
        <f>IFNA(VLOOKUP(W$3&amp;"|"&amp;$J13,$E$5:$I$233,5,0),VLOOKUP($J13,Premio_Niemann!$B$14:$L$31,11,FALSE))-VLOOKUP($J13,Premio_Niemann!$B$14:$L$31,11,FALSE)</f>
        <v>7.666666667</v>
      </c>
      <c r="CW13" s="86">
        <f>IFNA(VLOOKUP($J13&amp;"|"&amp;Y$3,$E$5:$I$233,4,0),VLOOKUP($J13,Premio_Niemann!$B$14:$L$31,11,FALSE)) - VLOOKUP($J13,Premio_Niemann!$B$14:$L$31,11,FALSE)</f>
        <v>0</v>
      </c>
      <c r="CX13" s="86">
        <f>IFNA(VLOOKUP(Y$3&amp;"|"&amp;$J13,$E$5:$I$233,5,0),VLOOKUP($J13,Premio_Niemann!$B$14:$L$31,11,FALSE))-VLOOKUP($J13,Premio_Niemann!$B$14:$L$31,11,FALSE)</f>
        <v>0</v>
      </c>
      <c r="CY13" s="86">
        <f>IFNA(VLOOKUP($J13&amp;"|"&amp;AA$3,$E$5:$I$233,4,0),VLOOKUP($J13,Premio_Niemann!$B$14:$L$31,11,FALSE)) - VLOOKUP($J13,Premio_Niemann!$B$14:$L$31,11,FALSE)</f>
        <v>0</v>
      </c>
      <c r="CZ13" s="86">
        <f>IFNA(VLOOKUP(AA$3&amp;"|"&amp;$J13,$E$5:$I$233,5,0),VLOOKUP($J13,Premio_Niemann!$B$14:$L$31,11,FALSE))-VLOOKUP($J13,Premio_Niemann!$B$14:$L$31,11,FALSE)</f>
        <v>0</v>
      </c>
      <c r="DA13" s="86">
        <f>IFNA(VLOOKUP($J13&amp;"|"&amp;AC$3,$E$5:$I$233,4,0),VLOOKUP($J13,Premio_Niemann!$B$14:$L$31,11,FALSE)) - VLOOKUP($J13,Premio_Niemann!$B$14:$L$31,11,FALSE)</f>
        <v>0</v>
      </c>
      <c r="DB13" s="86">
        <f>IFNA(VLOOKUP(AC$3&amp;"|"&amp;$J13,$E$5:$I$233,5,0),VLOOKUP($J13,Premio_Niemann!$B$14:$L$31,11,FALSE))-VLOOKUP($J13,Premio_Niemann!$B$14:$L$31,11,FALSE)</f>
        <v>0</v>
      </c>
      <c r="DC13" s="86">
        <f>IFNA(VLOOKUP($J13&amp;"|"&amp;AE$3,$E$5:$I$233,4,0),VLOOKUP($J13,Premio_Niemann!$B$14:$L$31,11,FALSE)) - VLOOKUP($J13,Premio_Niemann!$B$14:$L$31,11,FALSE)</f>
        <v>0</v>
      </c>
      <c r="DD13" s="86">
        <f>IFNA(VLOOKUP(AE$3&amp;"|"&amp;$J13,$E$5:$I$233,5,0),VLOOKUP($J13,Premio_Niemann!$B$14:$L$31,11,FALSE))-VLOOKUP($J13,Premio_Niemann!$B$14:$L$31,11,FALSE)</f>
        <v>0</v>
      </c>
      <c r="DE13" s="86">
        <f>IFNA(VLOOKUP($J13&amp;"|"&amp;AG$3,$E$5:$I$233,4,0),VLOOKUP($J13,Premio_Niemann!$B$14:$L$31,11,FALSE)) - VLOOKUP($J13,Premio_Niemann!$B$14:$L$31,11,FALSE)</f>
        <v>0</v>
      </c>
      <c r="DF13" s="86">
        <f>IFNA(VLOOKUP(AG$3&amp;"|"&amp;$J13,$E$5:$I$233,5,0),VLOOKUP($J13,Premio_Niemann!$B$14:$L$31,11,FALSE))-VLOOKUP($J13,Premio_Niemann!$B$14:$L$31,11,FALSE)</f>
        <v>2.666666667</v>
      </c>
      <c r="DG13" s="86">
        <f>IFNA(VLOOKUP($J13&amp;"|"&amp;AI$3,$E$5:$I$233,4,0),VLOOKUP($J13,Premio_Niemann!$B$14:$L$31,11,FALSE)) - VLOOKUP($J13,Premio_Niemann!$B$14:$L$31,11,FALSE)</f>
        <v>0</v>
      </c>
      <c r="DH13" s="86">
        <f>IFNA(VLOOKUP(AI$3&amp;"|"&amp;$J13,$E$5:$I$233,5,0),VLOOKUP($J13,Premio_Niemann!$B$14:$L$31,11,FALSE))-VLOOKUP($J13,Premio_Niemann!$B$14:$L$31,11,FALSE)</f>
        <v>0</v>
      </c>
      <c r="DI13" s="86">
        <f>IFNA(VLOOKUP($J13&amp;"|"&amp;AK$3,$E$5:$I$233,4,0),VLOOKUP($J13,Premio_Niemann!$B$14:$L$31,11,FALSE)) - VLOOKUP($J13,Premio_Niemann!$B$14:$L$31,11,FALSE)</f>
        <v>-0.3333333333</v>
      </c>
      <c r="DJ13" s="86">
        <f>IFNA(VLOOKUP(AK$3&amp;"|"&amp;$J13,$E$5:$I$233,5,0),VLOOKUP($J13,Premio_Niemann!$B$14:$L$31,11,FALSE))-VLOOKUP($J13,Premio_Niemann!$B$14:$L$31,11,FALSE)</f>
        <v>0</v>
      </c>
      <c r="DK13" s="86">
        <f>IFNA(VLOOKUP($J13&amp;"|"&amp;AM$3,$E$5:$I$233,4,0),VLOOKUP($J13,Premio_Niemann!$B$14:$L$31,11,FALSE)) - VLOOKUP($J13,Premio_Niemann!$B$14:$L$31,11,FALSE)</f>
        <v>0</v>
      </c>
      <c r="DL13" s="86">
        <f>IFNA(VLOOKUP(AM$3&amp;"|"&amp;$J13,$E$5:$I$233,5,0),VLOOKUP($J13,Premio_Niemann!$B$14:$L$31,11,FALSE))-VLOOKUP($J13,Premio_Niemann!$B$14:$L$31,11,FALSE)</f>
        <v>0</v>
      </c>
      <c r="DM13" s="86">
        <f>IFNA(VLOOKUP($J13&amp;"|"&amp;AO$3,$E$5:$I$233,4,0),VLOOKUP($J13,Premio_Niemann!$B$14:$L$31,11,FALSE)) - VLOOKUP($J13,Premio_Niemann!$B$14:$L$31,11,FALSE)</f>
        <v>0</v>
      </c>
      <c r="DN13" s="86">
        <f>IFNA(VLOOKUP(AO$3&amp;"|"&amp;$J13,$E$5:$I$233,5,0),VLOOKUP($J13,Premio_Niemann!$B$14:$L$31,11,FALSE))-VLOOKUP($J13,Premio_Niemann!$B$14:$L$31,11,FALSE)</f>
        <v>0</v>
      </c>
      <c r="DO13" s="86">
        <f>IFNA(VLOOKUP($J13&amp;"|"&amp;AQ$3,$E$5:$I$233,4,0),VLOOKUP($J13,Premio_Niemann!$B$14:$L$31,11,FALSE)) - VLOOKUP($J13,Premio_Niemann!$B$14:$L$31,11,FALSE)</f>
        <v>0</v>
      </c>
      <c r="DP13" s="86">
        <f>IFNA(VLOOKUP(AQ$3&amp;"|"&amp;$J13,$E$5:$I$233,5,0),VLOOKUP($J13,Premio_Niemann!$B$14:$L$31,11,FALSE))-VLOOKUP($J13,Premio_Niemann!$B$14:$L$31,11,FALSE)</f>
        <v>0</v>
      </c>
      <c r="DQ13" s="86">
        <f>IFNA(VLOOKUP($J13&amp;"|"&amp;AS$3,$E$5:$I$233,4,0),VLOOKUP($J13,Premio_Niemann!$B$14:$L$31,11,FALSE)) - VLOOKUP($J13,Premio_Niemann!$B$14:$L$31,11,FALSE)</f>
        <v>-0.3333333333</v>
      </c>
      <c r="DR13" s="86">
        <f>IFNA(VLOOKUP(AS$3&amp;"|"&amp;$J13,$E$5:$I$233,5,0),VLOOKUP($J13,Premio_Niemann!$B$14:$L$31,11,FALSE))-VLOOKUP($J13,Premio_Niemann!$B$14:$L$31,11,FALSE)</f>
        <v>0</v>
      </c>
      <c r="DT13" s="54">
        <f>CW24</f>
        <v>-3.8</v>
      </c>
    </row>
    <row r="14">
      <c r="B14" s="65" t="s">
        <v>38</v>
      </c>
      <c r="C14" s="54">
        <v>78.0</v>
      </c>
      <c r="E14" s="1" t="str">
        <f>'La grande azzuffata 2022'!D12 &amp;"|"&amp; 'La grande azzuffata 2022'!E12</f>
        <v>|</v>
      </c>
      <c r="F14" s="65" t="str">
        <f>'La grande azzuffata 2022'!F12</f>
        <v/>
      </c>
      <c r="G14" s="62" t="str">
        <f>'La grande azzuffata 2022'!H12</f>
        <v/>
      </c>
      <c r="H14" s="62" t="str">
        <f>IF(ISBLANK('La grande azzuffata 2022'!J12),#N/A,'La grande azzuffata 2022'!J12)</f>
        <v>#N/A</v>
      </c>
      <c r="I14" s="62" t="str">
        <f>'La grande azzuffata 2022'!K12</f>
        <v/>
      </c>
      <c r="J14" s="83" t="s">
        <v>13</v>
      </c>
      <c r="K14" s="84" t="str">
        <f t="shared" si="2"/>
        <v/>
      </c>
      <c r="L14" s="84">
        <f t="shared" si="3"/>
        <v>0</v>
      </c>
      <c r="M14" s="43">
        <f t="shared" si="4"/>
        <v>0.5</v>
      </c>
      <c r="N14" s="43" t="str">
        <f t="shared" si="5"/>
        <v/>
      </c>
      <c r="O14" s="43" t="str">
        <f t="shared" si="6"/>
        <v/>
      </c>
      <c r="P14" s="43" t="str">
        <f t="shared" si="7"/>
        <v/>
      </c>
      <c r="Q14" s="43">
        <f t="shared" si="8"/>
        <v>1</v>
      </c>
      <c r="R14" s="43" t="str">
        <f t="shared" si="9"/>
        <v/>
      </c>
      <c r="S14" s="43" t="str">
        <f t="shared" si="10"/>
        <v/>
      </c>
      <c r="T14" s="43">
        <f t="shared" si="11"/>
        <v>1</v>
      </c>
      <c r="U14" s="43" t="str">
        <f t="shared" si="12"/>
        <v/>
      </c>
      <c r="V14" s="43" t="str">
        <f t="shared" si="13"/>
        <v/>
      </c>
      <c r="W14" s="43" t="str">
        <f t="shared" si="14"/>
        <v/>
      </c>
      <c r="X14" s="43">
        <f t="shared" si="15"/>
        <v>1</v>
      </c>
      <c r="Y14" s="43" t="str">
        <f t="shared" si="16"/>
        <v/>
      </c>
      <c r="Z14" s="43" t="str">
        <f t="shared" si="17"/>
        <v/>
      </c>
      <c r="AA14" s="43" t="str">
        <f t="shared" si="18"/>
        <v/>
      </c>
      <c r="AB14" s="43" t="str">
        <f t="shared" si="19"/>
        <v/>
      </c>
      <c r="AC14" s="43" t="str">
        <f t="shared" si="20"/>
        <v/>
      </c>
      <c r="AD14" s="43" t="str">
        <f t="shared" si="21"/>
        <v/>
      </c>
      <c r="AE14" s="43" t="str">
        <f t="shared" si="22"/>
        <v/>
      </c>
      <c r="AF14" s="43">
        <f t="shared" si="23"/>
        <v>0.5</v>
      </c>
      <c r="AG14" s="43" t="str">
        <f t="shared" si="24"/>
        <v/>
      </c>
      <c r="AH14" s="43" t="str">
        <f t="shared" si="25"/>
        <v/>
      </c>
      <c r="AI14" s="43" t="str">
        <f t="shared" si="26"/>
        <v/>
      </c>
      <c r="AJ14" s="43" t="str">
        <f t="shared" si="27"/>
        <v/>
      </c>
      <c r="AK14" s="43" t="str">
        <f t="shared" si="28"/>
        <v/>
      </c>
      <c r="AL14" s="43" t="str">
        <f t="shared" si="29"/>
        <v/>
      </c>
      <c r="AM14" s="43" t="str">
        <f t="shared" si="30"/>
        <v/>
      </c>
      <c r="AN14" s="43" t="str">
        <f t="shared" si="31"/>
        <v/>
      </c>
      <c r="AO14" s="43" t="str">
        <f t="shared" si="32"/>
        <v/>
      </c>
      <c r="AP14" s="43" t="str">
        <f t="shared" si="33"/>
        <v/>
      </c>
      <c r="AQ14" s="43" t="str">
        <f t="shared" si="34"/>
        <v/>
      </c>
      <c r="AR14" s="43" t="str">
        <f t="shared" si="35"/>
        <v/>
      </c>
      <c r="AS14" s="43" t="str">
        <f t="shared" si="36"/>
        <v/>
      </c>
      <c r="AT14" s="43" t="str">
        <f t="shared" si="37"/>
        <v/>
      </c>
      <c r="AU14" s="65">
        <f t="shared" si="38"/>
        <v>4</v>
      </c>
      <c r="AV14" s="65" t="str">
        <f t="shared" ref="AV14:CE14" si="49">IF(K14&lt;&gt;"",K$24,"")</f>
        <v/>
      </c>
      <c r="AW14" s="65">
        <f t="shared" si="49"/>
        <v>4</v>
      </c>
      <c r="AX14" s="65">
        <f t="shared" si="49"/>
        <v>3</v>
      </c>
      <c r="AY14" s="65" t="str">
        <f t="shared" si="49"/>
        <v/>
      </c>
      <c r="AZ14" s="65" t="str">
        <f t="shared" si="49"/>
        <v/>
      </c>
      <c r="BA14" s="65" t="str">
        <f t="shared" si="49"/>
        <v/>
      </c>
      <c r="BB14" s="65">
        <f t="shared" si="49"/>
        <v>1.5</v>
      </c>
      <c r="BC14" s="65" t="str">
        <f t="shared" si="49"/>
        <v/>
      </c>
      <c r="BD14" s="65" t="str">
        <f t="shared" si="49"/>
        <v/>
      </c>
      <c r="BE14" s="65">
        <f t="shared" si="49"/>
        <v>3.5</v>
      </c>
      <c r="BF14" s="65" t="str">
        <f t="shared" si="49"/>
        <v/>
      </c>
      <c r="BG14" s="65" t="str">
        <f t="shared" si="49"/>
        <v/>
      </c>
      <c r="BH14" s="65" t="str">
        <f t="shared" si="49"/>
        <v/>
      </c>
      <c r="BI14" s="65">
        <f t="shared" si="49"/>
        <v>3</v>
      </c>
      <c r="BJ14" s="65" t="str">
        <f t="shared" si="49"/>
        <v/>
      </c>
      <c r="BK14" s="65" t="str">
        <f t="shared" si="49"/>
        <v/>
      </c>
      <c r="BL14" s="65" t="str">
        <f t="shared" si="49"/>
        <v/>
      </c>
      <c r="BM14" s="65" t="str">
        <f t="shared" si="49"/>
        <v/>
      </c>
      <c r="BN14" s="65" t="str">
        <f t="shared" si="49"/>
        <v/>
      </c>
      <c r="BO14" s="65" t="str">
        <f t="shared" si="49"/>
        <v/>
      </c>
      <c r="BP14" s="65" t="str">
        <f t="shared" si="49"/>
        <v/>
      </c>
      <c r="BQ14" s="65">
        <f t="shared" si="49"/>
        <v>5</v>
      </c>
      <c r="BR14" s="65" t="str">
        <f t="shared" si="49"/>
        <v/>
      </c>
      <c r="BS14" s="65" t="str">
        <f t="shared" si="49"/>
        <v/>
      </c>
      <c r="BT14" s="65" t="str">
        <f t="shared" si="49"/>
        <v/>
      </c>
      <c r="BU14" s="65" t="str">
        <f t="shared" si="49"/>
        <v/>
      </c>
      <c r="BV14" s="65" t="str">
        <f t="shared" si="49"/>
        <v/>
      </c>
      <c r="BW14" s="65" t="str">
        <f t="shared" si="49"/>
        <v/>
      </c>
      <c r="BX14" s="65" t="str">
        <f t="shared" si="49"/>
        <v/>
      </c>
      <c r="BY14" s="65" t="str">
        <f t="shared" si="49"/>
        <v/>
      </c>
      <c r="BZ14" s="65" t="str">
        <f t="shared" si="49"/>
        <v/>
      </c>
      <c r="CA14" s="65" t="str">
        <f t="shared" si="49"/>
        <v/>
      </c>
      <c r="CB14" s="65" t="str">
        <f t="shared" si="49"/>
        <v/>
      </c>
      <c r="CC14" s="65" t="str">
        <f t="shared" si="49"/>
        <v/>
      </c>
      <c r="CD14" s="65" t="str">
        <f t="shared" si="49"/>
        <v/>
      </c>
      <c r="CE14" s="65" t="str">
        <f t="shared" si="49"/>
        <v/>
      </c>
      <c r="CF14" s="65">
        <f t="shared" si="40"/>
        <v>20</v>
      </c>
      <c r="CG14" s="65">
        <f t="shared" si="41"/>
        <v>18.5</v>
      </c>
      <c r="CI14" s="86">
        <f>IFNA(VLOOKUP($J14&amp;"|"&amp;K$3,$E$5:$I$233,4,0),VLOOKUP($J14,Premio_Niemann!$B$14:$L$31,11,FALSE)) - VLOOKUP($J14,Premio_Niemann!$B$14:$L$31,11,FALSE)</f>
        <v>0</v>
      </c>
      <c r="CJ14" s="86">
        <f>IFNA(VLOOKUP(K$3&amp;"|"&amp;$J14,$E$5:$I$233,5,0),VLOOKUP($J14,Premio_Niemann!$B$14:$L$31,11,FALSE))-VLOOKUP($J14,Premio_Niemann!$B$14:$L$31,11,FALSE)</f>
        <v>-18.5</v>
      </c>
      <c r="CK14" s="86">
        <f>IFNA(VLOOKUP($J14&amp;"|"&amp;M$3,$E$5:$I$233,4,0),VLOOKUP($J14,Premio_Niemann!$B$14:$L$31,11,FALSE)) - VLOOKUP($J14,Premio_Niemann!$B$14:$L$31,11,FALSE)</f>
        <v>1.5</v>
      </c>
      <c r="CL14" s="86">
        <f>IFNA(VLOOKUP(M$3&amp;"|"&amp;$J14,$E$5:$I$233,5,0),VLOOKUP($J14,Premio_Niemann!$B$14:$L$31,11,FALSE))-VLOOKUP($J14,Premio_Niemann!$B$14:$L$31,11,FALSE)</f>
        <v>0</v>
      </c>
      <c r="CM14" s="86">
        <f>IFNA(VLOOKUP($J14&amp;"|"&amp;O$3,$E$5:$I$233,4,0),VLOOKUP($J14,Premio_Niemann!$B$14:$L$31,11,FALSE)) - VLOOKUP($J14,Premio_Niemann!$B$14:$L$31,11,FALSE)</f>
        <v>0</v>
      </c>
      <c r="CN14" s="86">
        <f>IFNA(VLOOKUP(O$3&amp;"|"&amp;$J14,$E$5:$I$233,5,0),VLOOKUP($J14,Premio_Niemann!$B$14:$L$31,11,FALSE))-VLOOKUP($J14,Premio_Niemann!$B$14:$L$31,11,FALSE)</f>
        <v>0</v>
      </c>
      <c r="CO14" s="86">
        <f>IFNA(VLOOKUP($J14&amp;"|"&amp;Q$3,$E$5:$I$233,4,0),VLOOKUP($J14,Premio_Niemann!$B$14:$L$31,11,FALSE)) - VLOOKUP($J14,Premio_Niemann!$B$14:$L$31,11,FALSE)</f>
        <v>6.5</v>
      </c>
      <c r="CP14" s="86">
        <f>IFNA(VLOOKUP(Q$3&amp;"|"&amp;$J14,$E$5:$I$233,5,0),VLOOKUP($J14,Premio_Niemann!$B$14:$L$31,11,FALSE))-VLOOKUP($J14,Premio_Niemann!$B$14:$L$31,11,FALSE)</f>
        <v>0</v>
      </c>
      <c r="CQ14" s="86">
        <f>IFNA(VLOOKUP($J14&amp;"|"&amp;S$3,$E$5:$I$233,4,0),VLOOKUP($J14,Premio_Niemann!$B$14:$L$31,11,FALSE)) - VLOOKUP($J14,Premio_Niemann!$B$14:$L$31,11,FALSE)</f>
        <v>0</v>
      </c>
      <c r="CR14" s="86">
        <f>IFNA(VLOOKUP(S$3&amp;"|"&amp;$J14,$E$5:$I$233,5,0),VLOOKUP($J14,Premio_Niemann!$B$14:$L$31,11,FALSE))-VLOOKUP($J14,Premio_Niemann!$B$14:$L$31,11,FALSE)</f>
        <v>4.5</v>
      </c>
      <c r="CS14" s="86">
        <f>IFNA(VLOOKUP($J14&amp;"|"&amp;U$3,$E$5:$I$233,4,0),VLOOKUP($J14,Premio_Niemann!$B$14:$L$31,11,FALSE)) - VLOOKUP($J14,Premio_Niemann!$B$14:$L$31,11,FALSE)</f>
        <v>0</v>
      </c>
      <c r="CT14" s="86">
        <f>IFNA(VLOOKUP(U$3&amp;"|"&amp;$J14,$E$5:$I$233,5,0),VLOOKUP($J14,Premio_Niemann!$B$14:$L$31,11,FALSE))-VLOOKUP($J14,Premio_Niemann!$B$14:$L$31,11,FALSE)</f>
        <v>0</v>
      </c>
      <c r="CU14" s="86">
        <f>IFNA(VLOOKUP($J14&amp;"|"&amp;W$3,$E$5:$I$233,4,0),VLOOKUP($J14,Premio_Niemann!$B$14:$L$31,11,FALSE)) - VLOOKUP($J14,Premio_Niemann!$B$14:$L$31,11,FALSE)</f>
        <v>0</v>
      </c>
      <c r="CV14" s="86">
        <f>IFNA(VLOOKUP(W$3&amp;"|"&amp;$J14,$E$5:$I$233,5,0),VLOOKUP($J14,Premio_Niemann!$B$14:$L$31,11,FALSE))-VLOOKUP($J14,Premio_Niemann!$B$14:$L$31,11,FALSE)</f>
        <v>5.5</v>
      </c>
      <c r="CW14" s="86">
        <f>IFNA(VLOOKUP($J14&amp;"|"&amp;Y$3,$E$5:$I$233,4,0),VLOOKUP($J14,Premio_Niemann!$B$14:$L$31,11,FALSE)) - VLOOKUP($J14,Premio_Niemann!$B$14:$L$31,11,FALSE)</f>
        <v>0</v>
      </c>
      <c r="CX14" s="86">
        <f>IFNA(VLOOKUP(Y$3&amp;"|"&amp;$J14,$E$5:$I$233,5,0),VLOOKUP($J14,Premio_Niemann!$B$14:$L$31,11,FALSE))-VLOOKUP($J14,Premio_Niemann!$B$14:$L$31,11,FALSE)</f>
        <v>0</v>
      </c>
      <c r="CY14" s="86">
        <f>IFNA(VLOOKUP($J14&amp;"|"&amp;AA$3,$E$5:$I$233,4,0),VLOOKUP($J14,Premio_Niemann!$B$14:$L$31,11,FALSE)) - VLOOKUP($J14,Premio_Niemann!$B$14:$L$31,11,FALSE)</f>
        <v>0</v>
      </c>
      <c r="CZ14" s="86">
        <f>IFNA(VLOOKUP(AA$3&amp;"|"&amp;$J14,$E$5:$I$233,5,0),VLOOKUP($J14,Premio_Niemann!$B$14:$L$31,11,FALSE))-VLOOKUP($J14,Premio_Niemann!$B$14:$L$31,11,FALSE)</f>
        <v>0</v>
      </c>
      <c r="DA14" s="86">
        <f>IFNA(VLOOKUP($J14&amp;"|"&amp;AC$3,$E$5:$I$233,4,0),VLOOKUP($J14,Premio_Niemann!$B$14:$L$31,11,FALSE)) - VLOOKUP($J14,Premio_Niemann!$B$14:$L$31,11,FALSE)</f>
        <v>0</v>
      </c>
      <c r="DB14" s="86">
        <f>IFNA(VLOOKUP(AC$3&amp;"|"&amp;$J14,$E$5:$I$233,5,0),VLOOKUP($J14,Premio_Niemann!$B$14:$L$31,11,FALSE))-VLOOKUP($J14,Premio_Niemann!$B$14:$L$31,11,FALSE)</f>
        <v>0</v>
      </c>
      <c r="DC14" s="86">
        <f>IFNA(VLOOKUP($J14&amp;"|"&amp;AE$3,$E$5:$I$233,4,0),VLOOKUP($J14,Premio_Niemann!$B$14:$L$31,11,FALSE)) - VLOOKUP($J14,Premio_Niemann!$B$14:$L$31,11,FALSE)</f>
        <v>0</v>
      </c>
      <c r="DD14" s="86">
        <f>IFNA(VLOOKUP(AE$3&amp;"|"&amp;$J14,$E$5:$I$233,5,0),VLOOKUP($J14,Premio_Niemann!$B$14:$L$31,11,FALSE))-VLOOKUP($J14,Premio_Niemann!$B$14:$L$31,11,FALSE)</f>
        <v>0.5</v>
      </c>
      <c r="DE14" s="86">
        <f>IFNA(VLOOKUP($J14&amp;"|"&amp;AG$3,$E$5:$I$233,4,0),VLOOKUP($J14,Premio_Niemann!$B$14:$L$31,11,FALSE)) - VLOOKUP($J14,Premio_Niemann!$B$14:$L$31,11,FALSE)</f>
        <v>0</v>
      </c>
      <c r="DF14" s="86">
        <f>IFNA(VLOOKUP(AG$3&amp;"|"&amp;$J14,$E$5:$I$233,5,0),VLOOKUP($J14,Premio_Niemann!$B$14:$L$31,11,FALSE))-VLOOKUP($J14,Premio_Niemann!$B$14:$L$31,11,FALSE)</f>
        <v>0</v>
      </c>
      <c r="DG14" s="86">
        <f>IFNA(VLOOKUP($J14&amp;"|"&amp;AI$3,$E$5:$I$233,4,0),VLOOKUP($J14,Premio_Niemann!$B$14:$L$31,11,FALSE)) - VLOOKUP($J14,Premio_Niemann!$B$14:$L$31,11,FALSE)</f>
        <v>0</v>
      </c>
      <c r="DH14" s="86">
        <f>IFNA(VLOOKUP(AI$3&amp;"|"&amp;$J14,$E$5:$I$233,5,0),VLOOKUP($J14,Premio_Niemann!$B$14:$L$31,11,FALSE))-VLOOKUP($J14,Premio_Niemann!$B$14:$L$31,11,FALSE)</f>
        <v>0</v>
      </c>
      <c r="DI14" s="86">
        <f>IFNA(VLOOKUP($J14&amp;"|"&amp;AK$3,$E$5:$I$233,4,0),VLOOKUP($J14,Premio_Niemann!$B$14:$L$31,11,FALSE)) - VLOOKUP($J14,Premio_Niemann!$B$14:$L$31,11,FALSE)</f>
        <v>0</v>
      </c>
      <c r="DJ14" s="86">
        <f>IFNA(VLOOKUP(AK$3&amp;"|"&amp;$J14,$E$5:$I$233,5,0),VLOOKUP($J14,Premio_Niemann!$B$14:$L$31,11,FALSE))-VLOOKUP($J14,Premio_Niemann!$B$14:$L$31,11,FALSE)</f>
        <v>0</v>
      </c>
      <c r="DK14" s="86">
        <f>IFNA(VLOOKUP($J14&amp;"|"&amp;AM$3,$E$5:$I$233,4,0),VLOOKUP($J14,Premio_Niemann!$B$14:$L$31,11,FALSE)) - VLOOKUP($J14,Premio_Niemann!$B$14:$L$31,11,FALSE)</f>
        <v>0</v>
      </c>
      <c r="DL14" s="86">
        <f>IFNA(VLOOKUP(AM$3&amp;"|"&amp;$J14,$E$5:$I$233,5,0),VLOOKUP($J14,Premio_Niemann!$B$14:$L$31,11,FALSE))-VLOOKUP($J14,Premio_Niemann!$B$14:$L$31,11,FALSE)</f>
        <v>0</v>
      </c>
      <c r="DM14" s="86">
        <f>IFNA(VLOOKUP($J14&amp;"|"&amp;AO$3,$E$5:$I$233,4,0),VLOOKUP($J14,Premio_Niemann!$B$14:$L$31,11,FALSE)) - VLOOKUP($J14,Premio_Niemann!$B$14:$L$31,11,FALSE)</f>
        <v>0</v>
      </c>
      <c r="DN14" s="86">
        <f>IFNA(VLOOKUP(AO$3&amp;"|"&amp;$J14,$E$5:$I$233,5,0),VLOOKUP($J14,Premio_Niemann!$B$14:$L$31,11,FALSE))-VLOOKUP($J14,Premio_Niemann!$B$14:$L$31,11,FALSE)</f>
        <v>0</v>
      </c>
      <c r="DO14" s="86">
        <f>IFNA(VLOOKUP($J14&amp;"|"&amp;AQ$3,$E$5:$I$233,4,0),VLOOKUP($J14,Premio_Niemann!$B$14:$L$31,11,FALSE)) - VLOOKUP($J14,Premio_Niemann!$B$14:$L$31,11,FALSE)</f>
        <v>0</v>
      </c>
      <c r="DP14" s="86">
        <f>IFNA(VLOOKUP(AQ$3&amp;"|"&amp;$J14,$E$5:$I$233,5,0),VLOOKUP($J14,Premio_Niemann!$B$14:$L$31,11,FALSE))-VLOOKUP($J14,Premio_Niemann!$B$14:$L$31,11,FALSE)</f>
        <v>0</v>
      </c>
      <c r="DQ14" s="86">
        <f>IFNA(VLOOKUP($J14&amp;"|"&amp;AS$3,$E$5:$I$233,4,0),VLOOKUP($J14,Premio_Niemann!$B$14:$L$31,11,FALSE)) - VLOOKUP($J14,Premio_Niemann!$B$14:$L$31,11,FALSE)</f>
        <v>0</v>
      </c>
      <c r="DR14" s="86">
        <f>IFNA(VLOOKUP(AS$3&amp;"|"&amp;$J14,$E$5:$I$233,5,0),VLOOKUP($J14,Premio_Niemann!$B$14:$L$31,11,FALSE))-VLOOKUP($J14,Premio_Niemann!$B$14:$L$31,11,FALSE)</f>
        <v>0</v>
      </c>
      <c r="DT14" s="54">
        <f>CY24</f>
        <v>-11.16666667</v>
      </c>
    </row>
    <row r="15">
      <c r="B15" s="65" t="s">
        <v>37</v>
      </c>
      <c r="C15" s="54">
        <v>76.8</v>
      </c>
      <c r="E15" s="1" t="str">
        <f>'La grande azzuffata 2022'!D13 &amp;"|"&amp; 'La grande azzuffata 2022'!E13</f>
        <v>Lorenzo Divano|Pierluigi Olivetti</v>
      </c>
      <c r="F15" s="65">
        <f>'La grande azzuffata 2022'!F13</f>
        <v>0.5</v>
      </c>
      <c r="G15" s="62">
        <f>'La grande azzuffata 2022'!H13</f>
        <v>0.5</v>
      </c>
      <c r="H15" s="62">
        <f>IF(ISBLANK('La grande azzuffata 2022'!J13),#N/A,'La grande azzuffata 2022'!J13)</f>
        <v>83</v>
      </c>
      <c r="I15" s="62">
        <f>'La grande azzuffata 2022'!K13</f>
        <v>85</v>
      </c>
      <c r="J15" s="83" t="s">
        <v>18</v>
      </c>
      <c r="K15" s="84" t="str">
        <f t="shared" si="2"/>
        <v/>
      </c>
      <c r="L15" s="84">
        <f t="shared" si="3"/>
        <v>1</v>
      </c>
      <c r="M15" s="43" t="str">
        <f t="shared" si="4"/>
        <v/>
      </c>
      <c r="N15" s="43">
        <f t="shared" si="5"/>
        <v>1</v>
      </c>
      <c r="O15" s="43" t="str">
        <f t="shared" si="6"/>
        <v/>
      </c>
      <c r="P15" s="43">
        <f t="shared" si="7"/>
        <v>0.5</v>
      </c>
      <c r="Q15" s="43" t="str">
        <f t="shared" si="8"/>
        <v/>
      </c>
      <c r="R15" s="43" t="str">
        <f t="shared" si="9"/>
        <v/>
      </c>
      <c r="S15" s="43">
        <f t="shared" si="10"/>
        <v>1</v>
      </c>
      <c r="T15" s="43" t="str">
        <f t="shared" si="11"/>
        <v/>
      </c>
      <c r="U15" s="43">
        <f t="shared" si="12"/>
        <v>1</v>
      </c>
      <c r="V15" s="43" t="str">
        <f t="shared" si="13"/>
        <v/>
      </c>
      <c r="W15" s="43" t="str">
        <f t="shared" si="14"/>
        <v/>
      </c>
      <c r="X15" s="43" t="str">
        <f t="shared" si="15"/>
        <v/>
      </c>
      <c r="Y15" s="43" t="str">
        <f t="shared" si="16"/>
        <v/>
      </c>
      <c r="Z15" s="43" t="str">
        <f t="shared" si="17"/>
        <v/>
      </c>
      <c r="AA15" s="43" t="str">
        <f t="shared" si="18"/>
        <v/>
      </c>
      <c r="AB15" s="43" t="str">
        <f t="shared" si="19"/>
        <v/>
      </c>
      <c r="AC15" s="43">
        <f t="shared" si="20"/>
        <v>0.5</v>
      </c>
      <c r="AD15" s="43" t="str">
        <f t="shared" si="21"/>
        <v/>
      </c>
      <c r="AE15" s="43" t="str">
        <f t="shared" si="22"/>
        <v/>
      </c>
      <c r="AF15" s="43" t="str">
        <f t="shared" si="23"/>
        <v/>
      </c>
      <c r="AG15" s="43" t="str">
        <f t="shared" si="24"/>
        <v/>
      </c>
      <c r="AH15" s="43" t="str">
        <f t="shared" si="25"/>
        <v/>
      </c>
      <c r="AI15" s="43" t="str">
        <f t="shared" si="26"/>
        <v/>
      </c>
      <c r="AJ15" s="43" t="str">
        <f t="shared" si="27"/>
        <v/>
      </c>
      <c r="AK15" s="43" t="str">
        <f t="shared" si="28"/>
        <v/>
      </c>
      <c r="AL15" s="43" t="str">
        <f t="shared" si="29"/>
        <v/>
      </c>
      <c r="AM15" s="43" t="str">
        <f t="shared" si="30"/>
        <v/>
      </c>
      <c r="AN15" s="43" t="str">
        <f t="shared" si="31"/>
        <v/>
      </c>
      <c r="AO15" s="43" t="str">
        <f t="shared" si="32"/>
        <v/>
      </c>
      <c r="AP15" s="43" t="str">
        <f t="shared" si="33"/>
        <v/>
      </c>
      <c r="AQ15" s="43" t="str">
        <f t="shared" si="34"/>
        <v/>
      </c>
      <c r="AR15" s="43" t="str">
        <f t="shared" si="35"/>
        <v/>
      </c>
      <c r="AS15" s="43" t="str">
        <f t="shared" si="36"/>
        <v/>
      </c>
      <c r="AT15" s="43" t="str">
        <f t="shared" si="37"/>
        <v/>
      </c>
      <c r="AU15" s="65">
        <f t="shared" si="38"/>
        <v>5</v>
      </c>
      <c r="AV15" s="65" t="str">
        <f t="shared" ref="AV15:CE15" si="50">IF(K15&lt;&gt;"",K$24,"")</f>
        <v/>
      </c>
      <c r="AW15" s="65">
        <f t="shared" si="50"/>
        <v>4</v>
      </c>
      <c r="AX15" s="65" t="str">
        <f t="shared" si="50"/>
        <v/>
      </c>
      <c r="AY15" s="65">
        <f t="shared" si="50"/>
        <v>3</v>
      </c>
      <c r="AZ15" s="65" t="str">
        <f t="shared" si="50"/>
        <v/>
      </c>
      <c r="BA15" s="65">
        <f t="shared" si="50"/>
        <v>5</v>
      </c>
      <c r="BB15" s="65" t="str">
        <f t="shared" si="50"/>
        <v/>
      </c>
      <c r="BC15" s="65" t="str">
        <f t="shared" si="50"/>
        <v/>
      </c>
      <c r="BD15" s="65">
        <f t="shared" si="50"/>
        <v>3.5</v>
      </c>
      <c r="BE15" s="65" t="str">
        <f t="shared" si="50"/>
        <v/>
      </c>
      <c r="BF15" s="65">
        <f t="shared" si="50"/>
        <v>4</v>
      </c>
      <c r="BG15" s="65" t="str">
        <f t="shared" si="50"/>
        <v/>
      </c>
      <c r="BH15" s="65" t="str">
        <f t="shared" si="50"/>
        <v/>
      </c>
      <c r="BI15" s="65" t="str">
        <f t="shared" si="50"/>
        <v/>
      </c>
      <c r="BJ15" s="65" t="str">
        <f t="shared" si="50"/>
        <v/>
      </c>
      <c r="BK15" s="65" t="str">
        <f t="shared" si="50"/>
        <v/>
      </c>
      <c r="BL15" s="65" t="str">
        <f t="shared" si="50"/>
        <v/>
      </c>
      <c r="BM15" s="65" t="str">
        <f t="shared" si="50"/>
        <v/>
      </c>
      <c r="BN15" s="65">
        <f t="shared" si="50"/>
        <v>4</v>
      </c>
      <c r="BO15" s="65" t="str">
        <f t="shared" si="50"/>
        <v/>
      </c>
      <c r="BP15" s="65" t="str">
        <f t="shared" si="50"/>
        <v/>
      </c>
      <c r="BQ15" s="65" t="str">
        <f t="shared" si="50"/>
        <v/>
      </c>
      <c r="BR15" s="65" t="str">
        <f t="shared" si="50"/>
        <v/>
      </c>
      <c r="BS15" s="65" t="str">
        <f t="shared" si="50"/>
        <v/>
      </c>
      <c r="BT15" s="65" t="str">
        <f t="shared" si="50"/>
        <v/>
      </c>
      <c r="BU15" s="65" t="str">
        <f t="shared" si="50"/>
        <v/>
      </c>
      <c r="BV15" s="65" t="str">
        <f t="shared" si="50"/>
        <v/>
      </c>
      <c r="BW15" s="65" t="str">
        <f t="shared" si="50"/>
        <v/>
      </c>
      <c r="BX15" s="65" t="str">
        <f t="shared" si="50"/>
        <v/>
      </c>
      <c r="BY15" s="65" t="str">
        <f t="shared" si="50"/>
        <v/>
      </c>
      <c r="BZ15" s="65" t="str">
        <f t="shared" si="50"/>
        <v/>
      </c>
      <c r="CA15" s="65" t="str">
        <f t="shared" si="50"/>
        <v/>
      </c>
      <c r="CB15" s="65" t="str">
        <f t="shared" si="50"/>
        <v/>
      </c>
      <c r="CC15" s="65" t="str">
        <f t="shared" si="50"/>
        <v/>
      </c>
      <c r="CD15" s="65" t="str">
        <f t="shared" si="50"/>
        <v/>
      </c>
      <c r="CE15" s="65" t="str">
        <f t="shared" si="50"/>
        <v/>
      </c>
      <c r="CF15" s="65">
        <f t="shared" si="40"/>
        <v>23.5</v>
      </c>
      <c r="CG15" s="65">
        <f t="shared" si="41"/>
        <v>20.5</v>
      </c>
      <c r="CI15" s="86">
        <f>IFNA(VLOOKUP($J15&amp;"|"&amp;K$3,$E$5:$I$233,4,0),VLOOKUP($J15,Premio_Niemann!$B$14:$L$31,11,FALSE)) - VLOOKUP($J15,Premio_Niemann!$B$14:$L$31,11,FALSE)</f>
        <v>0</v>
      </c>
      <c r="CJ15" s="86">
        <f>IFNA(VLOOKUP(K$3&amp;"|"&amp;$J15,$E$5:$I$233,5,0),VLOOKUP($J15,Premio_Niemann!$B$14:$L$31,11,FALSE))-VLOOKUP($J15,Premio_Niemann!$B$14:$L$31,11,FALSE)</f>
        <v>0.1666666667</v>
      </c>
      <c r="CK15" s="86">
        <f>IFNA(VLOOKUP($J15&amp;"|"&amp;M$3,$E$5:$I$233,4,0),VLOOKUP($J15,Premio_Niemann!$B$14:$L$31,11,FALSE)) - VLOOKUP($J15,Premio_Niemann!$B$14:$L$31,11,FALSE)</f>
        <v>0</v>
      </c>
      <c r="CL15" s="86">
        <f>IFNA(VLOOKUP(M$3&amp;"|"&amp;$J15,$E$5:$I$233,5,0),VLOOKUP($J15,Premio_Niemann!$B$14:$L$31,11,FALSE))-VLOOKUP($J15,Premio_Niemann!$B$14:$L$31,11,FALSE)</f>
        <v>6.166666667</v>
      </c>
      <c r="CM15" s="86">
        <f>IFNA(VLOOKUP($J15&amp;"|"&amp;O$3,$E$5:$I$233,4,0),VLOOKUP($J15,Premio_Niemann!$B$14:$L$31,11,FALSE)) - VLOOKUP($J15,Premio_Niemann!$B$14:$L$31,11,FALSE)</f>
        <v>0</v>
      </c>
      <c r="CN15" s="86">
        <f>IFNA(VLOOKUP(O$3&amp;"|"&amp;$J15,$E$5:$I$233,5,0),VLOOKUP($J15,Premio_Niemann!$B$14:$L$31,11,FALSE))-VLOOKUP($J15,Premio_Niemann!$B$14:$L$31,11,FALSE)</f>
        <v>-0.8333333333</v>
      </c>
      <c r="CO15" s="86">
        <f>IFNA(VLOOKUP($J15&amp;"|"&amp;Q$3,$E$5:$I$233,4,0),VLOOKUP($J15,Premio_Niemann!$B$14:$L$31,11,FALSE)) - VLOOKUP($J15,Premio_Niemann!$B$14:$L$31,11,FALSE)</f>
        <v>0</v>
      </c>
      <c r="CP15" s="86">
        <f>IFNA(VLOOKUP(Q$3&amp;"|"&amp;$J15,$E$5:$I$233,5,0),VLOOKUP($J15,Premio_Niemann!$B$14:$L$31,11,FALSE))-VLOOKUP($J15,Premio_Niemann!$B$14:$L$31,11,FALSE)</f>
        <v>0</v>
      </c>
      <c r="CQ15" s="86">
        <f>IFNA(VLOOKUP($J15&amp;"|"&amp;S$3,$E$5:$I$233,4,0),VLOOKUP($J15,Premio_Niemann!$B$14:$L$31,11,FALSE)) - VLOOKUP($J15,Premio_Niemann!$B$14:$L$31,11,FALSE)</f>
        <v>0.1666666667</v>
      </c>
      <c r="CR15" s="86">
        <f>IFNA(VLOOKUP(S$3&amp;"|"&amp;$J15,$E$5:$I$233,5,0),VLOOKUP($J15,Premio_Niemann!$B$14:$L$31,11,FALSE))-VLOOKUP($J15,Premio_Niemann!$B$14:$L$31,11,FALSE)</f>
        <v>0</v>
      </c>
      <c r="CS15" s="86">
        <f>IFNA(VLOOKUP($J15&amp;"|"&amp;U$3,$E$5:$I$233,4,0),VLOOKUP($J15,Premio_Niemann!$B$14:$L$31,11,FALSE)) - VLOOKUP($J15,Premio_Niemann!$B$14:$L$31,11,FALSE)</f>
        <v>-2.833333333</v>
      </c>
      <c r="CT15" s="86">
        <f>IFNA(VLOOKUP(U$3&amp;"|"&amp;$J15,$E$5:$I$233,5,0),VLOOKUP($J15,Premio_Niemann!$B$14:$L$31,11,FALSE))-VLOOKUP($J15,Premio_Niemann!$B$14:$L$31,11,FALSE)</f>
        <v>0</v>
      </c>
      <c r="CU15" s="86">
        <f>IFNA(VLOOKUP($J15&amp;"|"&amp;W$3,$E$5:$I$233,4,0),VLOOKUP($J15,Premio_Niemann!$B$14:$L$31,11,FALSE)) - VLOOKUP($J15,Premio_Niemann!$B$14:$L$31,11,FALSE)</f>
        <v>0</v>
      </c>
      <c r="CV15" s="86">
        <f>IFNA(VLOOKUP(W$3&amp;"|"&amp;$J15,$E$5:$I$233,5,0),VLOOKUP($J15,Premio_Niemann!$B$14:$L$31,11,FALSE))-VLOOKUP($J15,Premio_Niemann!$B$14:$L$31,11,FALSE)</f>
        <v>0</v>
      </c>
      <c r="CW15" s="86">
        <f>IFNA(VLOOKUP($J15&amp;"|"&amp;Y$3,$E$5:$I$233,4,0),VLOOKUP($J15,Premio_Niemann!$B$14:$L$31,11,FALSE)) - VLOOKUP($J15,Premio_Niemann!$B$14:$L$31,11,FALSE)</f>
        <v>0</v>
      </c>
      <c r="CX15" s="86">
        <f>IFNA(VLOOKUP(Y$3&amp;"|"&amp;$J15,$E$5:$I$233,5,0),VLOOKUP($J15,Premio_Niemann!$B$14:$L$31,11,FALSE))-VLOOKUP($J15,Premio_Niemann!$B$14:$L$31,11,FALSE)</f>
        <v>0</v>
      </c>
      <c r="CY15" s="86">
        <f>IFNA(VLOOKUP($J15&amp;"|"&amp;AA$3,$E$5:$I$233,4,0),VLOOKUP($J15,Premio_Niemann!$B$14:$L$31,11,FALSE)) - VLOOKUP($J15,Premio_Niemann!$B$14:$L$31,11,FALSE)</f>
        <v>0</v>
      </c>
      <c r="CZ15" s="86">
        <f>IFNA(VLOOKUP(AA$3&amp;"|"&amp;$J15,$E$5:$I$233,5,0),VLOOKUP($J15,Premio_Niemann!$B$14:$L$31,11,FALSE))-VLOOKUP($J15,Premio_Niemann!$B$14:$L$31,11,FALSE)</f>
        <v>0</v>
      </c>
      <c r="DA15" s="86">
        <f>IFNA(VLOOKUP($J15&amp;"|"&amp;AC$3,$E$5:$I$233,4,0),VLOOKUP($J15,Premio_Niemann!$B$14:$L$31,11,FALSE)) - VLOOKUP($J15,Premio_Niemann!$B$14:$L$31,11,FALSE)</f>
        <v>-2.833333333</v>
      </c>
      <c r="DB15" s="86">
        <f>IFNA(VLOOKUP(AC$3&amp;"|"&amp;$J15,$E$5:$I$233,5,0),VLOOKUP($J15,Premio_Niemann!$B$14:$L$31,11,FALSE))-VLOOKUP($J15,Premio_Niemann!$B$14:$L$31,11,FALSE)</f>
        <v>0</v>
      </c>
      <c r="DC15" s="86">
        <f>IFNA(VLOOKUP($J15&amp;"|"&amp;AE$3,$E$5:$I$233,4,0),VLOOKUP($J15,Premio_Niemann!$B$14:$L$31,11,FALSE)) - VLOOKUP($J15,Premio_Niemann!$B$14:$L$31,11,FALSE)</f>
        <v>0</v>
      </c>
      <c r="DD15" s="86">
        <f>IFNA(VLOOKUP(AE$3&amp;"|"&amp;$J15,$E$5:$I$233,5,0),VLOOKUP($J15,Premio_Niemann!$B$14:$L$31,11,FALSE))-VLOOKUP($J15,Premio_Niemann!$B$14:$L$31,11,FALSE)</f>
        <v>0</v>
      </c>
      <c r="DE15" s="86">
        <f>IFNA(VLOOKUP($J15&amp;"|"&amp;AG$3,$E$5:$I$233,4,0),VLOOKUP($J15,Premio_Niemann!$B$14:$L$31,11,FALSE)) - VLOOKUP($J15,Premio_Niemann!$B$14:$L$31,11,FALSE)</f>
        <v>0</v>
      </c>
      <c r="DF15" s="86">
        <f>IFNA(VLOOKUP(AG$3&amp;"|"&amp;$J15,$E$5:$I$233,5,0),VLOOKUP($J15,Premio_Niemann!$B$14:$L$31,11,FALSE))-VLOOKUP($J15,Premio_Niemann!$B$14:$L$31,11,FALSE)</f>
        <v>0</v>
      </c>
      <c r="DG15" s="86">
        <f>IFNA(VLOOKUP($J15&amp;"|"&amp;AI$3,$E$5:$I$233,4,0),VLOOKUP($J15,Premio_Niemann!$B$14:$L$31,11,FALSE)) - VLOOKUP($J15,Premio_Niemann!$B$14:$L$31,11,FALSE)</f>
        <v>0</v>
      </c>
      <c r="DH15" s="86">
        <f>IFNA(VLOOKUP(AI$3&amp;"|"&amp;$J15,$E$5:$I$233,5,0),VLOOKUP($J15,Premio_Niemann!$B$14:$L$31,11,FALSE))-VLOOKUP($J15,Premio_Niemann!$B$14:$L$31,11,FALSE)</f>
        <v>0</v>
      </c>
      <c r="DI15" s="86">
        <f>IFNA(VLOOKUP($J15&amp;"|"&amp;AK$3,$E$5:$I$233,4,0),VLOOKUP($J15,Premio_Niemann!$B$14:$L$31,11,FALSE)) - VLOOKUP($J15,Premio_Niemann!$B$14:$L$31,11,FALSE)</f>
        <v>0</v>
      </c>
      <c r="DJ15" s="86">
        <f>IFNA(VLOOKUP(AK$3&amp;"|"&amp;$J15,$E$5:$I$233,5,0),VLOOKUP($J15,Premio_Niemann!$B$14:$L$31,11,FALSE))-VLOOKUP($J15,Premio_Niemann!$B$14:$L$31,11,FALSE)</f>
        <v>0</v>
      </c>
      <c r="DK15" s="86">
        <f>IFNA(VLOOKUP($J15&amp;"|"&amp;AM$3,$E$5:$I$233,4,0),VLOOKUP($J15,Premio_Niemann!$B$14:$L$31,11,FALSE)) - VLOOKUP($J15,Premio_Niemann!$B$14:$L$31,11,FALSE)</f>
        <v>0</v>
      </c>
      <c r="DL15" s="86">
        <f>IFNA(VLOOKUP(AM$3&amp;"|"&amp;$J15,$E$5:$I$233,5,0),VLOOKUP($J15,Premio_Niemann!$B$14:$L$31,11,FALSE))-VLOOKUP($J15,Premio_Niemann!$B$14:$L$31,11,FALSE)</f>
        <v>0</v>
      </c>
      <c r="DM15" s="86">
        <f>IFNA(VLOOKUP($J15&amp;"|"&amp;AO$3,$E$5:$I$233,4,0),VLOOKUP($J15,Premio_Niemann!$B$14:$L$31,11,FALSE)) - VLOOKUP($J15,Premio_Niemann!$B$14:$L$31,11,FALSE)</f>
        <v>0</v>
      </c>
      <c r="DN15" s="86">
        <f>IFNA(VLOOKUP(AO$3&amp;"|"&amp;$J15,$E$5:$I$233,5,0),VLOOKUP($J15,Premio_Niemann!$B$14:$L$31,11,FALSE))-VLOOKUP($J15,Premio_Niemann!$B$14:$L$31,11,FALSE)</f>
        <v>0</v>
      </c>
      <c r="DO15" s="86">
        <f>IFNA(VLOOKUP($J15&amp;"|"&amp;AQ$3,$E$5:$I$233,4,0),VLOOKUP($J15,Premio_Niemann!$B$14:$L$31,11,FALSE)) - VLOOKUP($J15,Premio_Niemann!$B$14:$L$31,11,FALSE)</f>
        <v>0</v>
      </c>
      <c r="DP15" s="86">
        <f>IFNA(VLOOKUP(AQ$3&amp;"|"&amp;$J15,$E$5:$I$233,5,0),VLOOKUP($J15,Premio_Niemann!$B$14:$L$31,11,FALSE))-VLOOKUP($J15,Premio_Niemann!$B$14:$L$31,11,FALSE)</f>
        <v>0</v>
      </c>
      <c r="DQ15" s="86">
        <f>IFNA(VLOOKUP($J15&amp;"|"&amp;AS$3,$E$5:$I$233,4,0),VLOOKUP($J15,Premio_Niemann!$B$14:$L$31,11,FALSE)) - VLOOKUP($J15,Premio_Niemann!$B$14:$L$31,11,FALSE)</f>
        <v>0</v>
      </c>
      <c r="DR15" s="86">
        <f>IFNA(VLOOKUP(AS$3&amp;"|"&amp;$J15,$E$5:$I$233,5,0),VLOOKUP($J15,Premio_Niemann!$B$14:$L$31,11,FALSE))-VLOOKUP($J15,Premio_Niemann!$B$14:$L$31,11,FALSE)</f>
        <v>0</v>
      </c>
      <c r="DT15" s="54">
        <f>DA24</f>
        <v>15.8</v>
      </c>
    </row>
    <row r="16">
      <c r="B16" s="65" t="s">
        <v>41</v>
      </c>
      <c r="C16" s="54">
        <v>76.2</v>
      </c>
      <c r="E16" s="1" t="str">
        <f>'La grande azzuffata 2022'!D14 &amp;"|"&amp; 'La grande azzuffata 2022'!E14</f>
        <v>Saverio Tammarazio|Lorenzo Satta</v>
      </c>
      <c r="F16" s="65">
        <f>'La grande azzuffata 2022'!F14</f>
        <v>1</v>
      </c>
      <c r="G16" s="62">
        <f>'La grande azzuffata 2022'!H14</f>
        <v>0</v>
      </c>
      <c r="H16" s="62">
        <f>IF(ISBLANK('La grande azzuffata 2022'!J14),#N/A,'La grande azzuffata 2022'!J14)</f>
        <v>87</v>
      </c>
      <c r="I16" s="62">
        <f>'La grande azzuffata 2022'!K14</f>
        <v>72</v>
      </c>
      <c r="J16" s="83" t="s">
        <v>22</v>
      </c>
      <c r="K16" s="84" t="str">
        <f t="shared" si="2"/>
        <v/>
      </c>
      <c r="L16" s="84" t="str">
        <f t="shared" si="3"/>
        <v/>
      </c>
      <c r="M16" s="43" t="str">
        <f t="shared" si="4"/>
        <v/>
      </c>
      <c r="N16" s="43" t="str">
        <f t="shared" si="5"/>
        <v/>
      </c>
      <c r="O16" s="43" t="str">
        <f t="shared" si="6"/>
        <v/>
      </c>
      <c r="P16" s="43">
        <f t="shared" si="7"/>
        <v>0</v>
      </c>
      <c r="Q16" s="43" t="str">
        <f t="shared" si="8"/>
        <v/>
      </c>
      <c r="R16" s="43" t="str">
        <f t="shared" si="9"/>
        <v/>
      </c>
      <c r="S16" s="43" t="str">
        <f t="shared" si="10"/>
        <v/>
      </c>
      <c r="T16" s="43" t="str">
        <f t="shared" si="11"/>
        <v/>
      </c>
      <c r="U16" s="43">
        <f t="shared" si="12"/>
        <v>0</v>
      </c>
      <c r="V16" s="43" t="str">
        <f t="shared" si="13"/>
        <v/>
      </c>
      <c r="W16" s="43" t="str">
        <f t="shared" si="14"/>
        <v/>
      </c>
      <c r="X16" s="43" t="str">
        <f t="shared" si="15"/>
        <v/>
      </c>
      <c r="Y16" s="43" t="str">
        <f t="shared" si="16"/>
        <v/>
      </c>
      <c r="Z16" s="43">
        <f t="shared" si="17"/>
        <v>1</v>
      </c>
      <c r="AA16" s="43">
        <f t="shared" si="18"/>
        <v>1</v>
      </c>
      <c r="AB16" s="43" t="str">
        <f t="shared" si="19"/>
        <v/>
      </c>
      <c r="AC16" s="43" t="str">
        <f t="shared" si="20"/>
        <v/>
      </c>
      <c r="AD16" s="43" t="str">
        <f t="shared" si="21"/>
        <v/>
      </c>
      <c r="AE16" s="43" t="str">
        <f t="shared" si="22"/>
        <v/>
      </c>
      <c r="AF16" s="43" t="str">
        <f t="shared" si="23"/>
        <v/>
      </c>
      <c r="AG16" s="43" t="str">
        <f t="shared" si="24"/>
        <v/>
      </c>
      <c r="AH16" s="43" t="str">
        <f t="shared" si="25"/>
        <v/>
      </c>
      <c r="AI16" s="43" t="str">
        <f t="shared" si="26"/>
        <v/>
      </c>
      <c r="AJ16" s="43" t="str">
        <f t="shared" si="27"/>
        <v/>
      </c>
      <c r="AK16" s="43" t="str">
        <f t="shared" si="28"/>
        <v/>
      </c>
      <c r="AL16" s="43" t="str">
        <f t="shared" si="29"/>
        <v/>
      </c>
      <c r="AM16" s="43" t="str">
        <f t="shared" si="30"/>
        <v/>
      </c>
      <c r="AN16" s="43" t="str">
        <f t="shared" si="31"/>
        <v/>
      </c>
      <c r="AO16" s="43" t="str">
        <f t="shared" si="32"/>
        <v/>
      </c>
      <c r="AP16" s="43">
        <f t="shared" si="33"/>
        <v>0</v>
      </c>
      <c r="AQ16" s="43">
        <f t="shared" si="34"/>
        <v>1</v>
      </c>
      <c r="AR16" s="43" t="str">
        <f t="shared" si="35"/>
        <v/>
      </c>
      <c r="AS16" s="43" t="str">
        <f t="shared" si="36"/>
        <v/>
      </c>
      <c r="AT16" s="43" t="str">
        <f t="shared" si="37"/>
        <v/>
      </c>
      <c r="AU16" s="65">
        <f t="shared" si="38"/>
        <v>3</v>
      </c>
      <c r="AV16" s="65" t="str">
        <f t="shared" ref="AV16:CE16" si="51">IF(K16&lt;&gt;"",K$24,"")</f>
        <v/>
      </c>
      <c r="AW16" s="65" t="str">
        <f t="shared" si="51"/>
        <v/>
      </c>
      <c r="AX16" s="65" t="str">
        <f t="shared" si="51"/>
        <v/>
      </c>
      <c r="AY16" s="65" t="str">
        <f t="shared" si="51"/>
        <v/>
      </c>
      <c r="AZ16" s="65" t="str">
        <f t="shared" si="51"/>
        <v/>
      </c>
      <c r="BA16" s="65">
        <f t="shared" si="51"/>
        <v>5</v>
      </c>
      <c r="BB16" s="65" t="str">
        <f t="shared" si="51"/>
        <v/>
      </c>
      <c r="BC16" s="65" t="str">
        <f t="shared" si="51"/>
        <v/>
      </c>
      <c r="BD16" s="65" t="str">
        <f t="shared" si="51"/>
        <v/>
      </c>
      <c r="BE16" s="65" t="str">
        <f t="shared" si="51"/>
        <v/>
      </c>
      <c r="BF16" s="65">
        <f t="shared" si="51"/>
        <v>4</v>
      </c>
      <c r="BG16" s="65" t="str">
        <f t="shared" si="51"/>
        <v/>
      </c>
      <c r="BH16" s="65" t="str">
        <f t="shared" si="51"/>
        <v/>
      </c>
      <c r="BI16" s="65" t="str">
        <f t="shared" si="51"/>
        <v/>
      </c>
      <c r="BJ16" s="65" t="str">
        <f t="shared" si="51"/>
        <v/>
      </c>
      <c r="BK16" s="65">
        <f t="shared" si="51"/>
        <v>3</v>
      </c>
      <c r="BL16" s="65">
        <f t="shared" si="51"/>
        <v>2.5</v>
      </c>
      <c r="BM16" s="65" t="str">
        <f t="shared" si="51"/>
        <v/>
      </c>
      <c r="BN16" s="65" t="str">
        <f t="shared" si="51"/>
        <v/>
      </c>
      <c r="BO16" s="65" t="str">
        <f t="shared" si="51"/>
        <v/>
      </c>
      <c r="BP16" s="65" t="str">
        <f t="shared" si="51"/>
        <v/>
      </c>
      <c r="BQ16" s="65" t="str">
        <f t="shared" si="51"/>
        <v/>
      </c>
      <c r="BR16" s="65" t="str">
        <f t="shared" si="51"/>
        <v/>
      </c>
      <c r="BS16" s="65" t="str">
        <f t="shared" si="51"/>
        <v/>
      </c>
      <c r="BT16" s="65" t="str">
        <f t="shared" si="51"/>
        <v/>
      </c>
      <c r="BU16" s="65" t="str">
        <f t="shared" si="51"/>
        <v/>
      </c>
      <c r="BV16" s="65" t="str">
        <f t="shared" si="51"/>
        <v/>
      </c>
      <c r="BW16" s="65" t="str">
        <f t="shared" si="51"/>
        <v/>
      </c>
      <c r="BX16" s="65" t="str">
        <f t="shared" si="51"/>
        <v/>
      </c>
      <c r="BY16" s="65" t="str">
        <f t="shared" si="51"/>
        <v/>
      </c>
      <c r="BZ16" s="65" t="str">
        <f t="shared" si="51"/>
        <v/>
      </c>
      <c r="CA16" s="65">
        <f t="shared" si="51"/>
        <v>3.5</v>
      </c>
      <c r="CB16" s="65">
        <f t="shared" si="51"/>
        <v>2.5</v>
      </c>
      <c r="CC16" s="65" t="str">
        <f t="shared" si="51"/>
        <v/>
      </c>
      <c r="CD16" s="65" t="str">
        <f t="shared" si="51"/>
        <v/>
      </c>
      <c r="CE16" s="65" t="str">
        <f t="shared" si="51"/>
        <v/>
      </c>
      <c r="CF16" s="65">
        <f t="shared" si="40"/>
        <v>20.5</v>
      </c>
      <c r="CG16" s="65">
        <f t="shared" si="41"/>
        <v>18</v>
      </c>
      <c r="CI16" s="86">
        <f>IFNA(VLOOKUP($J16&amp;"|"&amp;K$3,$E$5:$I$233,4,0),VLOOKUP($J16,Premio_Niemann!$B$14:$L$31,11,FALSE)) - VLOOKUP($J16,Premio_Niemann!$B$14:$L$31,11,FALSE)</f>
        <v>0</v>
      </c>
      <c r="CJ16" s="86">
        <f>IFNA(VLOOKUP(K$3&amp;"|"&amp;$J16,$E$5:$I$233,5,0),VLOOKUP($J16,Premio_Niemann!$B$14:$L$31,11,FALSE))-VLOOKUP($J16,Premio_Niemann!$B$14:$L$31,11,FALSE)</f>
        <v>0</v>
      </c>
      <c r="CK16" s="86">
        <f>IFNA(VLOOKUP($J16&amp;"|"&amp;M$3,$E$5:$I$233,4,0),VLOOKUP($J16,Premio_Niemann!$B$14:$L$31,11,FALSE)) - VLOOKUP($J16,Premio_Niemann!$B$14:$L$31,11,FALSE)</f>
        <v>0</v>
      </c>
      <c r="CL16" s="86">
        <f>IFNA(VLOOKUP(M$3&amp;"|"&amp;$J16,$E$5:$I$233,5,0),VLOOKUP($J16,Premio_Niemann!$B$14:$L$31,11,FALSE))-VLOOKUP($J16,Premio_Niemann!$B$14:$L$31,11,FALSE)</f>
        <v>0</v>
      </c>
      <c r="CM16" s="86">
        <f>IFNA(VLOOKUP($J16&amp;"|"&amp;O$3,$E$5:$I$233,4,0),VLOOKUP($J16,Premio_Niemann!$B$14:$L$31,11,FALSE)) - VLOOKUP($J16,Premio_Niemann!$B$14:$L$31,11,FALSE)</f>
        <v>0</v>
      </c>
      <c r="CN16" s="86">
        <f>IFNA(VLOOKUP(O$3&amp;"|"&amp;$J16,$E$5:$I$233,5,0),VLOOKUP($J16,Premio_Niemann!$B$14:$L$31,11,FALSE))-VLOOKUP($J16,Premio_Niemann!$B$14:$L$31,11,FALSE)</f>
        <v>-32</v>
      </c>
      <c r="CO16" s="86">
        <f>IFNA(VLOOKUP($J16&amp;"|"&amp;Q$3,$E$5:$I$233,4,0),VLOOKUP($J16,Premio_Niemann!$B$14:$L$31,11,FALSE)) - VLOOKUP($J16,Premio_Niemann!$B$14:$L$31,11,FALSE)</f>
        <v>0</v>
      </c>
      <c r="CP16" s="86">
        <f>IFNA(VLOOKUP(Q$3&amp;"|"&amp;$J16,$E$5:$I$233,5,0),VLOOKUP($J16,Premio_Niemann!$B$14:$L$31,11,FALSE))-VLOOKUP($J16,Premio_Niemann!$B$14:$L$31,11,FALSE)</f>
        <v>0</v>
      </c>
      <c r="CQ16" s="86">
        <f>IFNA(VLOOKUP($J16&amp;"|"&amp;S$3,$E$5:$I$233,4,0),VLOOKUP($J16,Premio_Niemann!$B$14:$L$31,11,FALSE)) - VLOOKUP($J16,Premio_Niemann!$B$14:$L$31,11,FALSE)</f>
        <v>0</v>
      </c>
      <c r="CR16" s="86">
        <f>IFNA(VLOOKUP(S$3&amp;"|"&amp;$J16,$E$5:$I$233,5,0),VLOOKUP($J16,Premio_Niemann!$B$14:$L$31,11,FALSE))-VLOOKUP($J16,Premio_Niemann!$B$14:$L$31,11,FALSE)</f>
        <v>0</v>
      </c>
      <c r="CS16" s="86">
        <f>IFNA(VLOOKUP($J16&amp;"|"&amp;U$3,$E$5:$I$233,4,0),VLOOKUP($J16,Premio_Niemann!$B$14:$L$31,11,FALSE)) - VLOOKUP($J16,Premio_Niemann!$B$14:$L$31,11,FALSE)</f>
        <v>13</v>
      </c>
      <c r="CT16" s="86">
        <f>IFNA(VLOOKUP(U$3&amp;"|"&amp;$J16,$E$5:$I$233,5,0),VLOOKUP($J16,Premio_Niemann!$B$14:$L$31,11,FALSE))-VLOOKUP($J16,Premio_Niemann!$B$14:$L$31,11,FALSE)</f>
        <v>0</v>
      </c>
      <c r="CU16" s="86">
        <f>IFNA(VLOOKUP($J16&amp;"|"&amp;W$3,$E$5:$I$233,4,0),VLOOKUP($J16,Premio_Niemann!$B$14:$L$31,11,FALSE)) - VLOOKUP($J16,Premio_Niemann!$B$14:$L$31,11,FALSE)</f>
        <v>0</v>
      </c>
      <c r="CV16" s="86">
        <f>IFNA(VLOOKUP(W$3&amp;"|"&amp;$J16,$E$5:$I$233,5,0),VLOOKUP($J16,Premio_Niemann!$B$14:$L$31,11,FALSE))-VLOOKUP($J16,Premio_Niemann!$B$14:$L$31,11,FALSE)</f>
        <v>0</v>
      </c>
      <c r="CW16" s="86">
        <f>IFNA(VLOOKUP($J16&amp;"|"&amp;Y$3,$E$5:$I$233,4,0),VLOOKUP($J16,Premio_Niemann!$B$14:$L$31,11,FALSE)) - VLOOKUP($J16,Premio_Niemann!$B$14:$L$31,11,FALSE)</f>
        <v>0</v>
      </c>
      <c r="CX16" s="86">
        <f>IFNA(VLOOKUP(Y$3&amp;"|"&amp;$J16,$E$5:$I$233,5,0),VLOOKUP($J16,Premio_Niemann!$B$14:$L$31,11,FALSE))-VLOOKUP($J16,Premio_Niemann!$B$14:$L$31,11,FALSE)</f>
        <v>-15</v>
      </c>
      <c r="CY16" s="86">
        <f>IFNA(VLOOKUP($J16&amp;"|"&amp;AA$3,$E$5:$I$233,4,0),VLOOKUP($J16,Premio_Niemann!$B$14:$L$31,11,FALSE)) - VLOOKUP($J16,Premio_Niemann!$B$14:$L$31,11,FALSE)</f>
        <v>9</v>
      </c>
      <c r="CZ16" s="86">
        <f>IFNA(VLOOKUP(AA$3&amp;"|"&amp;$J16,$E$5:$I$233,5,0),VLOOKUP($J16,Premio_Niemann!$B$14:$L$31,11,FALSE))-VLOOKUP($J16,Premio_Niemann!$B$14:$L$31,11,FALSE)</f>
        <v>0</v>
      </c>
      <c r="DA16" s="86">
        <f>IFNA(VLOOKUP($J16&amp;"|"&amp;AC$3,$E$5:$I$233,4,0),VLOOKUP($J16,Premio_Niemann!$B$14:$L$31,11,FALSE)) - VLOOKUP($J16,Premio_Niemann!$B$14:$L$31,11,FALSE)</f>
        <v>0</v>
      </c>
      <c r="DB16" s="86">
        <f>IFNA(VLOOKUP(AC$3&amp;"|"&amp;$J16,$E$5:$I$233,5,0),VLOOKUP($J16,Premio_Niemann!$B$14:$L$31,11,FALSE))-VLOOKUP($J16,Premio_Niemann!$B$14:$L$31,11,FALSE)</f>
        <v>0</v>
      </c>
      <c r="DC16" s="86">
        <f>IFNA(VLOOKUP($J16&amp;"|"&amp;AE$3,$E$5:$I$233,4,0),VLOOKUP($J16,Premio_Niemann!$B$14:$L$31,11,FALSE)) - VLOOKUP($J16,Premio_Niemann!$B$14:$L$31,11,FALSE)</f>
        <v>0</v>
      </c>
      <c r="DD16" s="86">
        <f>IFNA(VLOOKUP(AE$3&amp;"|"&amp;$J16,$E$5:$I$233,5,0),VLOOKUP($J16,Premio_Niemann!$B$14:$L$31,11,FALSE))-VLOOKUP($J16,Premio_Niemann!$B$14:$L$31,11,FALSE)</f>
        <v>0</v>
      </c>
      <c r="DE16" s="86">
        <f>IFNA(VLOOKUP($J16&amp;"|"&amp;AG$3,$E$5:$I$233,4,0),VLOOKUP($J16,Premio_Niemann!$B$14:$L$31,11,FALSE)) - VLOOKUP($J16,Premio_Niemann!$B$14:$L$31,11,FALSE)</f>
        <v>0</v>
      </c>
      <c r="DF16" s="86">
        <f>IFNA(VLOOKUP(AG$3&amp;"|"&amp;$J16,$E$5:$I$233,5,0),VLOOKUP($J16,Premio_Niemann!$B$14:$L$31,11,FALSE))-VLOOKUP($J16,Premio_Niemann!$B$14:$L$31,11,FALSE)</f>
        <v>0</v>
      </c>
      <c r="DG16" s="86">
        <f>IFNA(VLOOKUP($J16&amp;"|"&amp;AI$3,$E$5:$I$233,4,0),VLOOKUP($J16,Premio_Niemann!$B$14:$L$31,11,FALSE)) - VLOOKUP($J16,Premio_Niemann!$B$14:$L$31,11,FALSE)</f>
        <v>0</v>
      </c>
      <c r="DH16" s="86">
        <f>IFNA(VLOOKUP(AI$3&amp;"|"&amp;$J16,$E$5:$I$233,5,0),VLOOKUP($J16,Premio_Niemann!$B$14:$L$31,11,FALSE))-VLOOKUP($J16,Premio_Niemann!$B$14:$L$31,11,FALSE)</f>
        <v>0</v>
      </c>
      <c r="DI16" s="86">
        <f>IFNA(VLOOKUP($J16&amp;"|"&amp;AK$3,$E$5:$I$233,4,0),VLOOKUP($J16,Premio_Niemann!$B$14:$L$31,11,FALSE)) - VLOOKUP($J16,Premio_Niemann!$B$14:$L$31,11,FALSE)</f>
        <v>0</v>
      </c>
      <c r="DJ16" s="86">
        <f>IFNA(VLOOKUP(AK$3&amp;"|"&amp;$J16,$E$5:$I$233,5,0),VLOOKUP($J16,Premio_Niemann!$B$14:$L$31,11,FALSE))-VLOOKUP($J16,Premio_Niemann!$B$14:$L$31,11,FALSE)</f>
        <v>0</v>
      </c>
      <c r="DK16" s="86">
        <f>IFNA(VLOOKUP($J16&amp;"|"&amp;AM$3,$E$5:$I$233,4,0),VLOOKUP($J16,Premio_Niemann!$B$14:$L$31,11,FALSE)) - VLOOKUP($J16,Premio_Niemann!$B$14:$L$31,11,FALSE)</f>
        <v>0</v>
      </c>
      <c r="DL16" s="86">
        <f>IFNA(VLOOKUP(AM$3&amp;"|"&amp;$J16,$E$5:$I$233,5,0),VLOOKUP($J16,Premio_Niemann!$B$14:$L$31,11,FALSE))-VLOOKUP($J16,Premio_Niemann!$B$14:$L$31,11,FALSE)</f>
        <v>0</v>
      </c>
      <c r="DM16" s="86">
        <f>IFNA(VLOOKUP($J16&amp;"|"&amp;AO$3,$E$5:$I$233,4,0),VLOOKUP($J16,Premio_Niemann!$B$14:$L$31,11,FALSE)) - VLOOKUP($J16,Premio_Niemann!$B$14:$L$31,11,FALSE)</f>
        <v>0</v>
      </c>
      <c r="DN16" s="86">
        <f>IFNA(VLOOKUP(AO$3&amp;"|"&amp;$J16,$E$5:$I$233,5,0),VLOOKUP($J16,Premio_Niemann!$B$14:$L$31,11,FALSE))-VLOOKUP($J16,Premio_Niemann!$B$14:$L$31,11,FALSE)</f>
        <v>8</v>
      </c>
      <c r="DO16" s="86">
        <f>IFNA(VLOOKUP($J16&amp;"|"&amp;AQ$3,$E$5:$I$233,4,0),VLOOKUP($J16,Premio_Niemann!$B$14:$L$31,11,FALSE)) - VLOOKUP($J16,Premio_Niemann!$B$14:$L$31,11,FALSE)</f>
        <v>17</v>
      </c>
      <c r="DP16" s="86">
        <f>IFNA(VLOOKUP(AQ$3&amp;"|"&amp;$J16,$E$5:$I$233,5,0),VLOOKUP($J16,Premio_Niemann!$B$14:$L$31,11,FALSE))-VLOOKUP($J16,Premio_Niemann!$B$14:$L$31,11,FALSE)</f>
        <v>0</v>
      </c>
      <c r="DQ16" s="86">
        <f>IFNA(VLOOKUP($J16&amp;"|"&amp;AS$3,$E$5:$I$233,4,0),VLOOKUP($J16,Premio_Niemann!$B$14:$L$31,11,FALSE)) - VLOOKUP($J16,Premio_Niemann!$B$14:$L$31,11,FALSE)</f>
        <v>0</v>
      </c>
      <c r="DR16" s="86">
        <f>IFNA(VLOOKUP(AS$3&amp;"|"&amp;$J16,$E$5:$I$233,5,0),VLOOKUP($J16,Premio_Niemann!$B$14:$L$31,11,FALSE))-VLOOKUP($J16,Premio_Niemann!$B$14:$L$31,11,FALSE)</f>
        <v>0</v>
      </c>
      <c r="DT16" s="54">
        <f>DC24</f>
        <v>-22.16666667</v>
      </c>
    </row>
    <row r="17">
      <c r="B17" s="65" t="s">
        <v>46</v>
      </c>
      <c r="C17" s="54">
        <v>75.39999999999999</v>
      </c>
      <c r="E17" s="1" t="str">
        <f>'La grande azzuffata 2022'!D15 &amp;"|"&amp; 'La grande azzuffata 2022'!E15</f>
        <v>Marco Stanizzi|Franco Saiano</v>
      </c>
      <c r="F17" s="65">
        <f>'La grande azzuffata 2022'!F15</f>
        <v>0</v>
      </c>
      <c r="G17" s="62">
        <f>'La grande azzuffata 2022'!H15</f>
        <v>1</v>
      </c>
      <c r="H17" s="62">
        <f>IF(ISBLANK('La grande azzuffata 2022'!J15),#N/A,'La grande azzuffata 2022'!J15)</f>
        <v>66</v>
      </c>
      <c r="I17" s="62">
        <f>'La grande azzuffata 2022'!K15</f>
        <v>89</v>
      </c>
      <c r="J17" s="83" t="s">
        <v>26</v>
      </c>
      <c r="K17" s="84" t="str">
        <f t="shared" si="2"/>
        <v/>
      </c>
      <c r="L17" s="84">
        <f t="shared" si="3"/>
        <v>0</v>
      </c>
      <c r="M17" s="43" t="str">
        <f t="shared" si="4"/>
        <v/>
      </c>
      <c r="N17" s="43" t="str">
        <f t="shared" si="5"/>
        <v/>
      </c>
      <c r="O17" s="43" t="str">
        <f t="shared" si="6"/>
        <v/>
      </c>
      <c r="P17" s="43" t="str">
        <f t="shared" si="7"/>
        <v/>
      </c>
      <c r="Q17" s="43" t="str">
        <f t="shared" si="8"/>
        <v/>
      </c>
      <c r="R17" s="43">
        <f t="shared" si="9"/>
        <v>1</v>
      </c>
      <c r="S17" s="43" t="str">
        <f t="shared" si="10"/>
        <v/>
      </c>
      <c r="T17" s="43" t="str">
        <f t="shared" si="11"/>
        <v/>
      </c>
      <c r="U17" s="43">
        <f t="shared" si="12"/>
        <v>0</v>
      </c>
      <c r="V17" s="43" t="str">
        <f t="shared" si="13"/>
        <v/>
      </c>
      <c r="W17" s="43">
        <f t="shared" si="14"/>
        <v>0</v>
      </c>
      <c r="X17" s="43" t="str">
        <f t="shared" si="15"/>
        <v/>
      </c>
      <c r="Y17" s="43">
        <f t="shared" si="16"/>
        <v>0.5</v>
      </c>
      <c r="Z17" s="43" t="str">
        <f t="shared" si="17"/>
        <v/>
      </c>
      <c r="AA17" s="43" t="str">
        <f t="shared" si="18"/>
        <v/>
      </c>
      <c r="AB17" s="43" t="str">
        <f t="shared" si="19"/>
        <v/>
      </c>
      <c r="AC17" s="43" t="str">
        <f t="shared" si="20"/>
        <v/>
      </c>
      <c r="AD17" s="43" t="str">
        <f t="shared" si="21"/>
        <v/>
      </c>
      <c r="AE17" s="43" t="str">
        <f t="shared" si="22"/>
        <v/>
      </c>
      <c r="AF17" s="43" t="str">
        <f t="shared" si="23"/>
        <v/>
      </c>
      <c r="AG17" s="43" t="str">
        <f t="shared" si="24"/>
        <v/>
      </c>
      <c r="AH17" s="43" t="str">
        <f t="shared" si="25"/>
        <v/>
      </c>
      <c r="AI17" s="43" t="str">
        <f t="shared" si="26"/>
        <v/>
      </c>
      <c r="AJ17" s="43" t="str">
        <f t="shared" si="27"/>
        <v/>
      </c>
      <c r="AK17" s="43" t="str">
        <f t="shared" si="28"/>
        <v/>
      </c>
      <c r="AL17" s="43" t="str">
        <f t="shared" si="29"/>
        <v/>
      </c>
      <c r="AM17" s="43" t="str">
        <f t="shared" si="30"/>
        <v/>
      </c>
      <c r="AN17" s="43" t="str">
        <f t="shared" si="31"/>
        <v/>
      </c>
      <c r="AO17" s="43" t="str">
        <f t="shared" si="32"/>
        <v/>
      </c>
      <c r="AP17" s="43" t="str">
        <f t="shared" si="33"/>
        <v/>
      </c>
      <c r="AQ17" s="43" t="str">
        <f t="shared" si="34"/>
        <v/>
      </c>
      <c r="AR17" s="43" t="str">
        <f t="shared" si="35"/>
        <v/>
      </c>
      <c r="AS17" s="43" t="str">
        <f t="shared" si="36"/>
        <v/>
      </c>
      <c r="AT17" s="43">
        <f t="shared" si="37"/>
        <v>0.5</v>
      </c>
      <c r="AU17" s="65">
        <f t="shared" si="38"/>
        <v>2</v>
      </c>
      <c r="AV17" s="65" t="str">
        <f t="shared" ref="AV17:CE17" si="52">IF(K17&lt;&gt;"",K$24,"")</f>
        <v/>
      </c>
      <c r="AW17" s="65">
        <f t="shared" si="52"/>
        <v>4</v>
      </c>
      <c r="AX17" s="65" t="str">
        <f t="shared" si="52"/>
        <v/>
      </c>
      <c r="AY17" s="65" t="str">
        <f t="shared" si="52"/>
        <v/>
      </c>
      <c r="AZ17" s="65" t="str">
        <f t="shared" si="52"/>
        <v/>
      </c>
      <c r="BA17" s="65" t="str">
        <f t="shared" si="52"/>
        <v/>
      </c>
      <c r="BB17" s="65" t="str">
        <f t="shared" si="52"/>
        <v/>
      </c>
      <c r="BC17" s="65">
        <f t="shared" si="52"/>
        <v>1.5</v>
      </c>
      <c r="BD17" s="65" t="str">
        <f t="shared" si="52"/>
        <v/>
      </c>
      <c r="BE17" s="65" t="str">
        <f t="shared" si="52"/>
        <v/>
      </c>
      <c r="BF17" s="65">
        <f t="shared" si="52"/>
        <v>4</v>
      </c>
      <c r="BG17" s="65" t="str">
        <f t="shared" si="52"/>
        <v/>
      </c>
      <c r="BH17" s="65">
        <f t="shared" si="52"/>
        <v>3</v>
      </c>
      <c r="BI17" s="65" t="str">
        <f t="shared" si="52"/>
        <v/>
      </c>
      <c r="BJ17" s="65">
        <f t="shared" si="52"/>
        <v>3</v>
      </c>
      <c r="BK17" s="65" t="str">
        <f t="shared" si="52"/>
        <v/>
      </c>
      <c r="BL17" s="65" t="str">
        <f t="shared" si="52"/>
        <v/>
      </c>
      <c r="BM17" s="65" t="str">
        <f t="shared" si="52"/>
        <v/>
      </c>
      <c r="BN17" s="65" t="str">
        <f t="shared" si="52"/>
        <v/>
      </c>
      <c r="BO17" s="65" t="str">
        <f t="shared" si="52"/>
        <v/>
      </c>
      <c r="BP17" s="65" t="str">
        <f t="shared" si="52"/>
        <v/>
      </c>
      <c r="BQ17" s="65" t="str">
        <f t="shared" si="52"/>
        <v/>
      </c>
      <c r="BR17" s="65" t="str">
        <f t="shared" si="52"/>
        <v/>
      </c>
      <c r="BS17" s="65" t="str">
        <f t="shared" si="52"/>
        <v/>
      </c>
      <c r="BT17" s="65" t="str">
        <f t="shared" si="52"/>
        <v/>
      </c>
      <c r="BU17" s="65" t="str">
        <f t="shared" si="52"/>
        <v/>
      </c>
      <c r="BV17" s="65" t="str">
        <f t="shared" si="52"/>
        <v/>
      </c>
      <c r="BW17" s="65" t="str">
        <f t="shared" si="52"/>
        <v/>
      </c>
      <c r="BX17" s="65" t="str">
        <f t="shared" si="52"/>
        <v/>
      </c>
      <c r="BY17" s="65" t="str">
        <f t="shared" si="52"/>
        <v/>
      </c>
      <c r="BZ17" s="65" t="str">
        <f t="shared" si="52"/>
        <v/>
      </c>
      <c r="CA17" s="65" t="str">
        <f t="shared" si="52"/>
        <v/>
      </c>
      <c r="CB17" s="65" t="str">
        <f t="shared" si="52"/>
        <v/>
      </c>
      <c r="CC17" s="65" t="str">
        <f t="shared" si="52"/>
        <v/>
      </c>
      <c r="CD17" s="65" t="str">
        <f t="shared" si="52"/>
        <v/>
      </c>
      <c r="CE17" s="65">
        <f t="shared" si="52"/>
        <v>1.5</v>
      </c>
      <c r="CF17" s="65">
        <f t="shared" si="40"/>
        <v>17</v>
      </c>
      <c r="CG17" s="65">
        <f t="shared" si="41"/>
        <v>15.5</v>
      </c>
      <c r="CI17" s="86">
        <f>IFNA(VLOOKUP($J17&amp;"|"&amp;K$3,$E$5:$I$233,4,0),VLOOKUP($J17,Premio_Niemann!$B$14:$L$31,11,FALSE)) - VLOOKUP($J17,Premio_Niemann!$B$14:$L$31,11,FALSE)</f>
        <v>0</v>
      </c>
      <c r="CJ17" s="86">
        <f>IFNA(VLOOKUP(K$3&amp;"|"&amp;$J17,$E$5:$I$233,5,0),VLOOKUP($J17,Premio_Niemann!$B$14:$L$31,11,FALSE))-VLOOKUP($J17,Premio_Niemann!$B$14:$L$31,11,FALSE)</f>
        <v>-11</v>
      </c>
      <c r="CK17" s="86">
        <f>IFNA(VLOOKUP($J17&amp;"|"&amp;M$3,$E$5:$I$233,4,0),VLOOKUP($J17,Premio_Niemann!$B$14:$L$31,11,FALSE)) - VLOOKUP($J17,Premio_Niemann!$B$14:$L$31,11,FALSE)</f>
        <v>0</v>
      </c>
      <c r="CL17" s="86">
        <f>IFNA(VLOOKUP(M$3&amp;"|"&amp;$J17,$E$5:$I$233,5,0),VLOOKUP($J17,Premio_Niemann!$B$14:$L$31,11,FALSE))-VLOOKUP($J17,Premio_Niemann!$B$14:$L$31,11,FALSE)</f>
        <v>0</v>
      </c>
      <c r="CM17" s="86">
        <f>IFNA(VLOOKUP($J17&amp;"|"&amp;O$3,$E$5:$I$233,4,0),VLOOKUP($J17,Premio_Niemann!$B$14:$L$31,11,FALSE)) - VLOOKUP($J17,Premio_Niemann!$B$14:$L$31,11,FALSE)</f>
        <v>0</v>
      </c>
      <c r="CN17" s="86">
        <f>IFNA(VLOOKUP(O$3&amp;"|"&amp;$J17,$E$5:$I$233,5,0),VLOOKUP($J17,Premio_Niemann!$B$14:$L$31,11,FALSE))-VLOOKUP($J17,Premio_Niemann!$B$14:$L$31,11,FALSE)</f>
        <v>0</v>
      </c>
      <c r="CO17" s="86">
        <f>IFNA(VLOOKUP($J17&amp;"|"&amp;Q$3,$E$5:$I$233,4,0),VLOOKUP($J17,Premio_Niemann!$B$14:$L$31,11,FALSE)) - VLOOKUP($J17,Premio_Niemann!$B$14:$L$31,11,FALSE)</f>
        <v>0</v>
      </c>
      <c r="CP17" s="86">
        <f>IFNA(VLOOKUP(Q$3&amp;"|"&amp;$J17,$E$5:$I$233,5,0),VLOOKUP($J17,Premio_Niemann!$B$14:$L$31,11,FALSE))-VLOOKUP($J17,Premio_Niemann!$B$14:$L$31,11,FALSE)</f>
        <v>15</v>
      </c>
      <c r="CQ17" s="86">
        <f>IFNA(VLOOKUP($J17&amp;"|"&amp;S$3,$E$5:$I$233,4,0),VLOOKUP($J17,Premio_Niemann!$B$14:$L$31,11,FALSE)) - VLOOKUP($J17,Premio_Niemann!$B$14:$L$31,11,FALSE)</f>
        <v>0</v>
      </c>
      <c r="CR17" s="86">
        <f>IFNA(VLOOKUP(S$3&amp;"|"&amp;$J17,$E$5:$I$233,5,0),VLOOKUP($J17,Premio_Niemann!$B$14:$L$31,11,FALSE))-VLOOKUP($J17,Premio_Niemann!$B$14:$L$31,11,FALSE)</f>
        <v>0</v>
      </c>
      <c r="CS17" s="86">
        <f>IFNA(VLOOKUP($J17&amp;"|"&amp;U$3,$E$5:$I$233,4,0),VLOOKUP($J17,Premio_Niemann!$B$14:$L$31,11,FALSE)) - VLOOKUP($J17,Premio_Niemann!$B$14:$L$31,11,FALSE)</f>
        <v>-4</v>
      </c>
      <c r="CT17" s="86">
        <f>IFNA(VLOOKUP(U$3&amp;"|"&amp;$J17,$E$5:$I$233,5,0),VLOOKUP($J17,Premio_Niemann!$B$14:$L$31,11,FALSE))-VLOOKUP($J17,Premio_Niemann!$B$14:$L$31,11,FALSE)</f>
        <v>0</v>
      </c>
      <c r="CU17" s="86">
        <f>IFNA(VLOOKUP($J17&amp;"|"&amp;W$3,$E$5:$I$233,4,0),VLOOKUP($J17,Premio_Niemann!$B$14:$L$31,11,FALSE)) - VLOOKUP($J17,Premio_Niemann!$B$14:$L$31,11,FALSE)</f>
        <v>0</v>
      </c>
      <c r="CV17" s="86">
        <f>IFNA(VLOOKUP(W$3&amp;"|"&amp;$J17,$E$5:$I$233,5,0),VLOOKUP($J17,Premio_Niemann!$B$14:$L$31,11,FALSE))-VLOOKUP($J17,Premio_Niemann!$B$14:$L$31,11,FALSE)</f>
        <v>0</v>
      </c>
      <c r="CW17" s="86">
        <f>IFNA(VLOOKUP($J17&amp;"|"&amp;Y$3,$E$5:$I$233,4,0),VLOOKUP($J17,Premio_Niemann!$B$14:$L$31,11,FALSE)) - VLOOKUP($J17,Premio_Niemann!$B$14:$L$31,11,FALSE)</f>
        <v>0</v>
      </c>
      <c r="CX17" s="86">
        <f>IFNA(VLOOKUP(Y$3&amp;"|"&amp;$J17,$E$5:$I$233,5,0),VLOOKUP($J17,Premio_Niemann!$B$14:$L$31,11,FALSE))-VLOOKUP($J17,Premio_Niemann!$B$14:$L$31,11,FALSE)</f>
        <v>0</v>
      </c>
      <c r="CY17" s="86">
        <f>IFNA(VLOOKUP($J17&amp;"|"&amp;AA$3,$E$5:$I$233,4,0),VLOOKUP($J17,Premio_Niemann!$B$14:$L$31,11,FALSE)) - VLOOKUP($J17,Premio_Niemann!$B$14:$L$31,11,FALSE)</f>
        <v>0</v>
      </c>
      <c r="CZ17" s="86">
        <f>IFNA(VLOOKUP(AA$3&amp;"|"&amp;$J17,$E$5:$I$233,5,0),VLOOKUP($J17,Premio_Niemann!$B$14:$L$31,11,FALSE))-VLOOKUP($J17,Premio_Niemann!$B$14:$L$31,11,FALSE)</f>
        <v>0</v>
      </c>
      <c r="DA17" s="86">
        <f>IFNA(VLOOKUP($J17&amp;"|"&amp;AC$3,$E$5:$I$233,4,0),VLOOKUP($J17,Premio_Niemann!$B$14:$L$31,11,FALSE)) - VLOOKUP($J17,Premio_Niemann!$B$14:$L$31,11,FALSE)</f>
        <v>0</v>
      </c>
      <c r="DB17" s="86">
        <f>IFNA(VLOOKUP(AC$3&amp;"|"&amp;$J17,$E$5:$I$233,5,0),VLOOKUP($J17,Premio_Niemann!$B$14:$L$31,11,FALSE))-VLOOKUP($J17,Premio_Niemann!$B$14:$L$31,11,FALSE)</f>
        <v>0</v>
      </c>
      <c r="DC17" s="86">
        <f>IFNA(VLOOKUP($J17&amp;"|"&amp;AE$3,$E$5:$I$233,4,0),VLOOKUP($J17,Premio_Niemann!$B$14:$L$31,11,FALSE)) - VLOOKUP($J17,Premio_Niemann!$B$14:$L$31,11,FALSE)</f>
        <v>0</v>
      </c>
      <c r="DD17" s="86">
        <f>IFNA(VLOOKUP(AE$3&amp;"|"&amp;$J17,$E$5:$I$233,5,0),VLOOKUP($J17,Premio_Niemann!$B$14:$L$31,11,FALSE))-VLOOKUP($J17,Premio_Niemann!$B$14:$L$31,11,FALSE)</f>
        <v>0</v>
      </c>
      <c r="DE17" s="86">
        <f>IFNA(VLOOKUP($J17&amp;"|"&amp;AG$3,$E$5:$I$233,4,0),VLOOKUP($J17,Premio_Niemann!$B$14:$L$31,11,FALSE)) - VLOOKUP($J17,Premio_Niemann!$B$14:$L$31,11,FALSE)</f>
        <v>0</v>
      </c>
      <c r="DF17" s="86">
        <f>IFNA(VLOOKUP(AG$3&amp;"|"&amp;$J17,$E$5:$I$233,5,0),VLOOKUP($J17,Premio_Niemann!$B$14:$L$31,11,FALSE))-VLOOKUP($J17,Premio_Niemann!$B$14:$L$31,11,FALSE)</f>
        <v>0</v>
      </c>
      <c r="DG17" s="86">
        <f>IFNA(VLOOKUP($J17&amp;"|"&amp;AI$3,$E$5:$I$233,4,0),VLOOKUP($J17,Premio_Niemann!$B$14:$L$31,11,FALSE)) - VLOOKUP($J17,Premio_Niemann!$B$14:$L$31,11,FALSE)</f>
        <v>0</v>
      </c>
      <c r="DH17" s="86">
        <f>IFNA(VLOOKUP(AI$3&amp;"|"&amp;$J17,$E$5:$I$233,5,0),VLOOKUP($J17,Premio_Niemann!$B$14:$L$31,11,FALSE))-VLOOKUP($J17,Premio_Niemann!$B$14:$L$31,11,FALSE)</f>
        <v>0</v>
      </c>
      <c r="DI17" s="86">
        <f>IFNA(VLOOKUP($J17&amp;"|"&amp;AK$3,$E$5:$I$233,4,0),VLOOKUP($J17,Premio_Niemann!$B$14:$L$31,11,FALSE)) - VLOOKUP($J17,Premio_Niemann!$B$14:$L$31,11,FALSE)</f>
        <v>0</v>
      </c>
      <c r="DJ17" s="86">
        <f>IFNA(VLOOKUP(AK$3&amp;"|"&amp;$J17,$E$5:$I$233,5,0),VLOOKUP($J17,Premio_Niemann!$B$14:$L$31,11,FALSE))-VLOOKUP($J17,Premio_Niemann!$B$14:$L$31,11,FALSE)</f>
        <v>0</v>
      </c>
      <c r="DK17" s="86">
        <f>IFNA(VLOOKUP($J17&amp;"|"&amp;AM$3,$E$5:$I$233,4,0),VLOOKUP($J17,Premio_Niemann!$B$14:$L$31,11,FALSE)) - VLOOKUP($J17,Premio_Niemann!$B$14:$L$31,11,FALSE)</f>
        <v>0</v>
      </c>
      <c r="DL17" s="86">
        <f>IFNA(VLOOKUP(AM$3&amp;"|"&amp;$J17,$E$5:$I$233,5,0),VLOOKUP($J17,Premio_Niemann!$B$14:$L$31,11,FALSE))-VLOOKUP($J17,Premio_Niemann!$B$14:$L$31,11,FALSE)</f>
        <v>0</v>
      </c>
      <c r="DM17" s="86">
        <f>IFNA(VLOOKUP($J17&amp;"|"&amp;AO$3,$E$5:$I$233,4,0),VLOOKUP($J17,Premio_Niemann!$B$14:$L$31,11,FALSE)) - VLOOKUP($J17,Premio_Niemann!$B$14:$L$31,11,FALSE)</f>
        <v>0</v>
      </c>
      <c r="DN17" s="86">
        <f>IFNA(VLOOKUP(AO$3&amp;"|"&amp;$J17,$E$5:$I$233,5,0),VLOOKUP($J17,Premio_Niemann!$B$14:$L$31,11,FALSE))-VLOOKUP($J17,Premio_Niemann!$B$14:$L$31,11,FALSE)</f>
        <v>0</v>
      </c>
      <c r="DO17" s="86">
        <f>IFNA(VLOOKUP($J17&amp;"|"&amp;AQ$3,$E$5:$I$233,4,0),VLOOKUP($J17,Premio_Niemann!$B$14:$L$31,11,FALSE)) - VLOOKUP($J17,Premio_Niemann!$B$14:$L$31,11,FALSE)</f>
        <v>0</v>
      </c>
      <c r="DP17" s="86">
        <f>IFNA(VLOOKUP(AQ$3&amp;"|"&amp;$J17,$E$5:$I$233,5,0),VLOOKUP($J17,Premio_Niemann!$B$14:$L$31,11,FALSE))-VLOOKUP($J17,Premio_Niemann!$B$14:$L$31,11,FALSE)</f>
        <v>0</v>
      </c>
      <c r="DQ17" s="86">
        <f>IFNA(VLOOKUP($J17&amp;"|"&amp;AS$3,$E$5:$I$233,4,0),VLOOKUP($J17,Premio_Niemann!$B$14:$L$31,11,FALSE)) - VLOOKUP($J17,Premio_Niemann!$B$14:$L$31,11,FALSE)</f>
        <v>0</v>
      </c>
      <c r="DR17" s="86">
        <f>IFNA(VLOOKUP(AS$3&amp;"|"&amp;$J17,$E$5:$I$233,5,0),VLOOKUP($J17,Premio_Niemann!$B$14:$L$31,11,FALSE))-VLOOKUP($J17,Premio_Niemann!$B$14:$L$31,11,FALSE)</f>
        <v>0</v>
      </c>
      <c r="DT17" s="54">
        <f>DE24</f>
        <v>-26.23333333</v>
      </c>
    </row>
    <row r="18">
      <c r="B18" s="65" t="s">
        <v>25</v>
      </c>
      <c r="C18" s="54">
        <v>73.39999999999999</v>
      </c>
      <c r="E18" s="1" t="str">
        <f>'La grande azzuffata 2022'!D16 &amp;"|"&amp; 'La grande azzuffata 2022'!E16</f>
        <v>Ezio Del Nero|Daniele Calucci</v>
      </c>
      <c r="F18" s="65">
        <f>'La grande azzuffata 2022'!F16</f>
        <v>0</v>
      </c>
      <c r="G18" s="62">
        <f>'La grande azzuffata 2022'!H16</f>
        <v>1</v>
      </c>
      <c r="H18" s="62">
        <f>IF(ISBLANK('La grande azzuffata 2022'!J16),#N/A,'La grande azzuffata 2022'!J16)</f>
        <v>60</v>
      </c>
      <c r="I18" s="62">
        <f>'La grande azzuffata 2022'!K16</f>
        <v>82</v>
      </c>
      <c r="J18" s="83" t="s">
        <v>30</v>
      </c>
      <c r="K18" s="84" t="str">
        <f t="shared" si="2"/>
        <v/>
      </c>
      <c r="L18" s="84" t="str">
        <f t="shared" si="3"/>
        <v/>
      </c>
      <c r="M18" s="43">
        <f t="shared" si="4"/>
        <v>0</v>
      </c>
      <c r="N18" s="43" t="str">
        <f t="shared" si="5"/>
        <v/>
      </c>
      <c r="O18" s="43" t="str">
        <f t="shared" si="6"/>
        <v/>
      </c>
      <c r="P18" s="43" t="str">
        <f t="shared" si="7"/>
        <v/>
      </c>
      <c r="Q18" s="43" t="str">
        <f t="shared" si="8"/>
        <v/>
      </c>
      <c r="R18" s="43">
        <f t="shared" si="9"/>
        <v>0</v>
      </c>
      <c r="S18" s="43" t="str">
        <f t="shared" si="10"/>
        <v/>
      </c>
      <c r="T18" s="43">
        <f t="shared" si="11"/>
        <v>0</v>
      </c>
      <c r="U18" s="43" t="str">
        <f t="shared" si="12"/>
        <v/>
      </c>
      <c r="V18" s="43" t="str">
        <f t="shared" si="13"/>
        <v/>
      </c>
      <c r="W18" s="43" t="str">
        <f t="shared" si="14"/>
        <v/>
      </c>
      <c r="X18" s="43" t="str">
        <f t="shared" si="15"/>
        <v/>
      </c>
      <c r="Y18" s="43" t="str">
        <f t="shared" si="16"/>
        <v/>
      </c>
      <c r="Z18" s="43" t="str">
        <f t="shared" si="17"/>
        <v/>
      </c>
      <c r="AA18" s="43" t="str">
        <f t="shared" si="18"/>
        <v/>
      </c>
      <c r="AB18" s="43">
        <f t="shared" si="19"/>
        <v>0</v>
      </c>
      <c r="AC18" s="43" t="str">
        <f t="shared" si="20"/>
        <v/>
      </c>
      <c r="AD18" s="43" t="str">
        <f t="shared" si="21"/>
        <v/>
      </c>
      <c r="AE18" s="43" t="str">
        <f t="shared" si="22"/>
        <v/>
      </c>
      <c r="AF18" s="43" t="str">
        <f t="shared" si="23"/>
        <v/>
      </c>
      <c r="AG18" s="43" t="str">
        <f t="shared" si="24"/>
        <v/>
      </c>
      <c r="AH18" s="43" t="str">
        <f t="shared" si="25"/>
        <v/>
      </c>
      <c r="AI18" s="43" t="str">
        <f t="shared" si="26"/>
        <v/>
      </c>
      <c r="AJ18" s="43" t="str">
        <f t="shared" si="27"/>
        <v/>
      </c>
      <c r="AK18" s="43" t="str">
        <f t="shared" si="28"/>
        <v/>
      </c>
      <c r="AL18" s="43" t="str">
        <f t="shared" si="29"/>
        <v/>
      </c>
      <c r="AM18" s="43" t="str">
        <f t="shared" si="30"/>
        <v/>
      </c>
      <c r="AN18" s="43">
        <f t="shared" si="31"/>
        <v>0</v>
      </c>
      <c r="AO18" s="43" t="str">
        <f t="shared" si="32"/>
        <v/>
      </c>
      <c r="AP18" s="43" t="str">
        <f t="shared" si="33"/>
        <v/>
      </c>
      <c r="AQ18" s="43">
        <f t="shared" si="34"/>
        <v>0.5</v>
      </c>
      <c r="AR18" s="43" t="str">
        <f t="shared" si="35"/>
        <v/>
      </c>
      <c r="AS18" s="43" t="str">
        <f t="shared" si="36"/>
        <v/>
      </c>
      <c r="AT18" s="43" t="str">
        <f t="shared" si="37"/>
        <v/>
      </c>
      <c r="AU18" s="65">
        <f t="shared" si="38"/>
        <v>0.5</v>
      </c>
      <c r="AV18" s="65" t="str">
        <f t="shared" ref="AV18:CE18" si="53">IF(K18&lt;&gt;"",K$24,"")</f>
        <v/>
      </c>
      <c r="AW18" s="65" t="str">
        <f t="shared" si="53"/>
        <v/>
      </c>
      <c r="AX18" s="65">
        <f t="shared" si="53"/>
        <v>3</v>
      </c>
      <c r="AY18" s="65" t="str">
        <f t="shared" si="53"/>
        <v/>
      </c>
      <c r="AZ18" s="65" t="str">
        <f t="shared" si="53"/>
        <v/>
      </c>
      <c r="BA18" s="65" t="str">
        <f t="shared" si="53"/>
        <v/>
      </c>
      <c r="BB18" s="65" t="str">
        <f t="shared" si="53"/>
        <v/>
      </c>
      <c r="BC18" s="65">
        <f t="shared" si="53"/>
        <v>1.5</v>
      </c>
      <c r="BD18" s="65" t="str">
        <f t="shared" si="53"/>
        <v/>
      </c>
      <c r="BE18" s="65">
        <f t="shared" si="53"/>
        <v>3.5</v>
      </c>
      <c r="BF18" s="65" t="str">
        <f t="shared" si="53"/>
        <v/>
      </c>
      <c r="BG18" s="65" t="str">
        <f t="shared" si="53"/>
        <v/>
      </c>
      <c r="BH18" s="65" t="str">
        <f t="shared" si="53"/>
        <v/>
      </c>
      <c r="BI18" s="65" t="str">
        <f t="shared" si="53"/>
        <v/>
      </c>
      <c r="BJ18" s="65" t="str">
        <f t="shared" si="53"/>
        <v/>
      </c>
      <c r="BK18" s="65" t="str">
        <f t="shared" si="53"/>
        <v/>
      </c>
      <c r="BL18" s="65" t="str">
        <f t="shared" si="53"/>
        <v/>
      </c>
      <c r="BM18" s="65">
        <f t="shared" si="53"/>
        <v>2.5</v>
      </c>
      <c r="BN18" s="65" t="str">
        <f t="shared" si="53"/>
        <v/>
      </c>
      <c r="BO18" s="65" t="str">
        <f t="shared" si="53"/>
        <v/>
      </c>
      <c r="BP18" s="65" t="str">
        <f t="shared" si="53"/>
        <v/>
      </c>
      <c r="BQ18" s="65" t="str">
        <f t="shared" si="53"/>
        <v/>
      </c>
      <c r="BR18" s="65" t="str">
        <f t="shared" si="53"/>
        <v/>
      </c>
      <c r="BS18" s="65" t="str">
        <f t="shared" si="53"/>
        <v/>
      </c>
      <c r="BT18" s="65" t="str">
        <f t="shared" si="53"/>
        <v/>
      </c>
      <c r="BU18" s="65" t="str">
        <f t="shared" si="53"/>
        <v/>
      </c>
      <c r="BV18" s="65" t="str">
        <f t="shared" si="53"/>
        <v/>
      </c>
      <c r="BW18" s="65" t="str">
        <f t="shared" si="53"/>
        <v/>
      </c>
      <c r="BX18" s="65" t="str">
        <f t="shared" si="53"/>
        <v/>
      </c>
      <c r="BY18" s="65">
        <f t="shared" si="53"/>
        <v>2.5</v>
      </c>
      <c r="BZ18" s="65" t="str">
        <f t="shared" si="53"/>
        <v/>
      </c>
      <c r="CA18" s="65" t="str">
        <f t="shared" si="53"/>
        <v/>
      </c>
      <c r="CB18" s="65">
        <f t="shared" si="53"/>
        <v>2.5</v>
      </c>
      <c r="CC18" s="65" t="str">
        <f t="shared" si="53"/>
        <v/>
      </c>
      <c r="CD18" s="65" t="str">
        <f t="shared" si="53"/>
        <v/>
      </c>
      <c r="CE18" s="65" t="str">
        <f t="shared" si="53"/>
        <v/>
      </c>
      <c r="CF18" s="65">
        <f t="shared" si="40"/>
        <v>15.5</v>
      </c>
      <c r="CG18" s="65">
        <f t="shared" si="41"/>
        <v>14</v>
      </c>
      <c r="CI18" s="86">
        <f>IFNA(VLOOKUP($J18&amp;"|"&amp;K$3,$E$5:$I$233,4,0),VLOOKUP($J18,Premio_Niemann!$B$14:$L$31,11,FALSE)) - VLOOKUP($J18,Premio_Niemann!$B$14:$L$31,11,FALSE)</f>
        <v>0</v>
      </c>
      <c r="CJ18" s="86">
        <f>IFNA(VLOOKUP(K$3&amp;"|"&amp;$J18,$E$5:$I$233,5,0),VLOOKUP($J18,Premio_Niemann!$B$14:$L$31,11,FALSE))-VLOOKUP($J18,Premio_Niemann!$B$14:$L$31,11,FALSE)</f>
        <v>0</v>
      </c>
      <c r="CK18" s="86">
        <f>IFNA(VLOOKUP($J18&amp;"|"&amp;M$3,$E$5:$I$233,4,0),VLOOKUP($J18,Premio_Niemann!$B$14:$L$31,11,FALSE)) - VLOOKUP($J18,Premio_Niemann!$B$14:$L$31,11,FALSE)</f>
        <v>2.6</v>
      </c>
      <c r="CL18" s="86">
        <f>IFNA(VLOOKUP(M$3&amp;"|"&amp;$J18,$E$5:$I$233,5,0),VLOOKUP($J18,Premio_Niemann!$B$14:$L$31,11,FALSE))-VLOOKUP($J18,Premio_Niemann!$B$14:$L$31,11,FALSE)</f>
        <v>0</v>
      </c>
      <c r="CM18" s="86">
        <f>IFNA(VLOOKUP($J18&amp;"|"&amp;O$3,$E$5:$I$233,4,0),VLOOKUP($J18,Premio_Niemann!$B$14:$L$31,11,FALSE)) - VLOOKUP($J18,Premio_Niemann!$B$14:$L$31,11,FALSE)</f>
        <v>0</v>
      </c>
      <c r="CN18" s="86">
        <f>IFNA(VLOOKUP(O$3&amp;"|"&amp;$J18,$E$5:$I$233,5,0),VLOOKUP($J18,Premio_Niemann!$B$14:$L$31,11,FALSE))-VLOOKUP($J18,Premio_Niemann!$B$14:$L$31,11,FALSE)</f>
        <v>0</v>
      </c>
      <c r="CO18" s="86">
        <f>IFNA(VLOOKUP($J18&amp;"|"&amp;Q$3,$E$5:$I$233,4,0),VLOOKUP($J18,Premio_Niemann!$B$14:$L$31,11,FALSE)) - VLOOKUP($J18,Premio_Niemann!$B$14:$L$31,11,FALSE)</f>
        <v>0</v>
      </c>
      <c r="CP18" s="86">
        <f>IFNA(VLOOKUP(Q$3&amp;"|"&amp;$J18,$E$5:$I$233,5,0),VLOOKUP($J18,Premio_Niemann!$B$14:$L$31,11,FALSE))-VLOOKUP($J18,Premio_Niemann!$B$14:$L$31,11,FALSE)</f>
        <v>-16.4</v>
      </c>
      <c r="CQ18" s="86">
        <f>IFNA(VLOOKUP($J18&amp;"|"&amp;S$3,$E$5:$I$233,4,0),VLOOKUP($J18,Premio_Niemann!$B$14:$L$31,11,FALSE)) - VLOOKUP($J18,Premio_Niemann!$B$14:$L$31,11,FALSE)</f>
        <v>0</v>
      </c>
      <c r="CR18" s="86">
        <f>IFNA(VLOOKUP(S$3&amp;"|"&amp;$J18,$E$5:$I$233,5,0),VLOOKUP($J18,Premio_Niemann!$B$14:$L$31,11,FALSE))-VLOOKUP($J18,Premio_Niemann!$B$14:$L$31,11,FALSE)</f>
        <v>12.6</v>
      </c>
      <c r="CS18" s="86">
        <f>IFNA(VLOOKUP($J18&amp;"|"&amp;U$3,$E$5:$I$233,4,0),VLOOKUP($J18,Premio_Niemann!$B$14:$L$31,11,FALSE)) - VLOOKUP($J18,Premio_Niemann!$B$14:$L$31,11,FALSE)</f>
        <v>0</v>
      </c>
      <c r="CT18" s="86">
        <f>IFNA(VLOOKUP(U$3&amp;"|"&amp;$J18,$E$5:$I$233,5,0),VLOOKUP($J18,Premio_Niemann!$B$14:$L$31,11,FALSE))-VLOOKUP($J18,Premio_Niemann!$B$14:$L$31,11,FALSE)</f>
        <v>0</v>
      </c>
      <c r="CU18" s="86">
        <f>IFNA(VLOOKUP($J18&amp;"|"&amp;W$3,$E$5:$I$233,4,0),VLOOKUP($J18,Premio_Niemann!$B$14:$L$31,11,FALSE)) - VLOOKUP($J18,Premio_Niemann!$B$14:$L$31,11,FALSE)</f>
        <v>0</v>
      </c>
      <c r="CV18" s="86">
        <f>IFNA(VLOOKUP(W$3&amp;"|"&amp;$J18,$E$5:$I$233,5,0),VLOOKUP($J18,Premio_Niemann!$B$14:$L$31,11,FALSE))-VLOOKUP($J18,Premio_Niemann!$B$14:$L$31,11,FALSE)</f>
        <v>0</v>
      </c>
      <c r="CW18" s="86">
        <f>IFNA(VLOOKUP($J18&amp;"|"&amp;Y$3,$E$5:$I$233,4,0),VLOOKUP($J18,Premio_Niemann!$B$14:$L$31,11,FALSE)) - VLOOKUP($J18,Premio_Niemann!$B$14:$L$31,11,FALSE)</f>
        <v>0</v>
      </c>
      <c r="CX18" s="86">
        <f>IFNA(VLOOKUP(Y$3&amp;"|"&amp;$J18,$E$5:$I$233,5,0),VLOOKUP($J18,Premio_Niemann!$B$14:$L$31,11,FALSE))-VLOOKUP($J18,Premio_Niemann!$B$14:$L$31,11,FALSE)</f>
        <v>0</v>
      </c>
      <c r="CY18" s="86">
        <f>IFNA(VLOOKUP($J18&amp;"|"&amp;AA$3,$E$5:$I$233,4,0),VLOOKUP($J18,Premio_Niemann!$B$14:$L$31,11,FALSE)) - VLOOKUP($J18,Premio_Niemann!$B$14:$L$31,11,FALSE)</f>
        <v>0</v>
      </c>
      <c r="CZ18" s="86">
        <f>IFNA(VLOOKUP(AA$3&amp;"|"&amp;$J18,$E$5:$I$233,5,0),VLOOKUP($J18,Premio_Niemann!$B$14:$L$31,11,FALSE))-VLOOKUP($J18,Premio_Niemann!$B$14:$L$31,11,FALSE)</f>
        <v>-11.4</v>
      </c>
      <c r="DA18" s="86">
        <f>IFNA(VLOOKUP($J18&amp;"|"&amp;AC$3,$E$5:$I$233,4,0),VLOOKUP($J18,Premio_Niemann!$B$14:$L$31,11,FALSE)) - VLOOKUP($J18,Premio_Niemann!$B$14:$L$31,11,FALSE)</f>
        <v>0</v>
      </c>
      <c r="DB18" s="86">
        <f>IFNA(VLOOKUP(AC$3&amp;"|"&amp;$J18,$E$5:$I$233,5,0),VLOOKUP($J18,Premio_Niemann!$B$14:$L$31,11,FALSE))-VLOOKUP($J18,Premio_Niemann!$B$14:$L$31,11,FALSE)</f>
        <v>0</v>
      </c>
      <c r="DC18" s="86">
        <f>IFNA(VLOOKUP($J18&amp;"|"&amp;AE$3,$E$5:$I$233,4,0),VLOOKUP($J18,Premio_Niemann!$B$14:$L$31,11,FALSE)) - VLOOKUP($J18,Premio_Niemann!$B$14:$L$31,11,FALSE)</f>
        <v>0</v>
      </c>
      <c r="DD18" s="86">
        <f>IFNA(VLOOKUP(AE$3&amp;"|"&amp;$J18,$E$5:$I$233,5,0),VLOOKUP($J18,Premio_Niemann!$B$14:$L$31,11,FALSE))-VLOOKUP($J18,Premio_Niemann!$B$14:$L$31,11,FALSE)</f>
        <v>0</v>
      </c>
      <c r="DE18" s="86">
        <f>IFNA(VLOOKUP($J18&amp;"|"&amp;AG$3,$E$5:$I$233,4,0),VLOOKUP($J18,Premio_Niemann!$B$14:$L$31,11,FALSE)) - VLOOKUP($J18,Premio_Niemann!$B$14:$L$31,11,FALSE)</f>
        <v>0</v>
      </c>
      <c r="DF18" s="86">
        <f>IFNA(VLOOKUP(AG$3&amp;"|"&amp;$J18,$E$5:$I$233,5,0),VLOOKUP($J18,Premio_Niemann!$B$14:$L$31,11,FALSE))-VLOOKUP($J18,Premio_Niemann!$B$14:$L$31,11,FALSE)</f>
        <v>0</v>
      </c>
      <c r="DG18" s="86">
        <f>IFNA(VLOOKUP($J18&amp;"|"&amp;AI$3,$E$5:$I$233,4,0),VLOOKUP($J18,Premio_Niemann!$B$14:$L$31,11,FALSE)) - VLOOKUP($J18,Premio_Niemann!$B$14:$L$31,11,FALSE)</f>
        <v>0</v>
      </c>
      <c r="DH18" s="86">
        <f>IFNA(VLOOKUP(AI$3&amp;"|"&amp;$J18,$E$5:$I$233,5,0),VLOOKUP($J18,Premio_Niemann!$B$14:$L$31,11,FALSE))-VLOOKUP($J18,Premio_Niemann!$B$14:$L$31,11,FALSE)</f>
        <v>0</v>
      </c>
      <c r="DI18" s="86">
        <f>IFNA(VLOOKUP($J18&amp;"|"&amp;AK$3,$E$5:$I$233,4,0),VLOOKUP($J18,Premio_Niemann!$B$14:$L$31,11,FALSE)) - VLOOKUP($J18,Premio_Niemann!$B$14:$L$31,11,FALSE)</f>
        <v>0</v>
      </c>
      <c r="DJ18" s="86">
        <f>IFNA(VLOOKUP(AK$3&amp;"|"&amp;$J18,$E$5:$I$233,5,0),VLOOKUP($J18,Premio_Niemann!$B$14:$L$31,11,FALSE))-VLOOKUP($J18,Premio_Niemann!$B$14:$L$31,11,FALSE)</f>
        <v>0</v>
      </c>
      <c r="DK18" s="86">
        <f>IFNA(VLOOKUP($J18&amp;"|"&amp;AM$3,$E$5:$I$233,4,0),VLOOKUP($J18,Premio_Niemann!$B$14:$L$31,11,FALSE)) - VLOOKUP($J18,Premio_Niemann!$B$14:$L$31,11,FALSE)</f>
        <v>0</v>
      </c>
      <c r="DL18" s="86">
        <f>IFNA(VLOOKUP(AM$3&amp;"|"&amp;$J18,$E$5:$I$233,5,0),VLOOKUP($J18,Premio_Niemann!$B$14:$L$31,11,FALSE))-VLOOKUP($J18,Premio_Niemann!$B$14:$L$31,11,FALSE)</f>
        <v>12.6</v>
      </c>
      <c r="DM18" s="86">
        <f>IFNA(VLOOKUP($J18&amp;"|"&amp;AO$3,$E$5:$I$233,4,0),VLOOKUP($J18,Premio_Niemann!$B$14:$L$31,11,FALSE)) - VLOOKUP($J18,Premio_Niemann!$B$14:$L$31,11,FALSE)</f>
        <v>0</v>
      </c>
      <c r="DN18" s="86">
        <f>IFNA(VLOOKUP(AO$3&amp;"|"&amp;$J18,$E$5:$I$233,5,0),VLOOKUP($J18,Premio_Niemann!$B$14:$L$31,11,FALSE))-VLOOKUP($J18,Premio_Niemann!$B$14:$L$31,11,FALSE)</f>
        <v>0</v>
      </c>
      <c r="DO18" s="86">
        <f>IFNA(VLOOKUP($J18&amp;"|"&amp;AQ$3,$E$5:$I$233,4,0),VLOOKUP($J18,Premio_Niemann!$B$14:$L$31,11,FALSE)) - VLOOKUP($J18,Premio_Niemann!$B$14:$L$31,11,FALSE)</f>
        <v>0</v>
      </c>
      <c r="DP18" s="86">
        <f>IFNA(VLOOKUP(AQ$3&amp;"|"&amp;$J18,$E$5:$I$233,5,0),VLOOKUP($J18,Premio_Niemann!$B$14:$L$31,11,FALSE))-VLOOKUP($J18,Premio_Niemann!$B$14:$L$31,11,FALSE)</f>
        <v>0</v>
      </c>
      <c r="DQ18" s="86">
        <f>IFNA(VLOOKUP($J18&amp;"|"&amp;AS$3,$E$5:$I$233,4,0),VLOOKUP($J18,Premio_Niemann!$B$14:$L$31,11,FALSE)) - VLOOKUP($J18,Premio_Niemann!$B$14:$L$31,11,FALSE)</f>
        <v>0</v>
      </c>
      <c r="DR18" s="86">
        <f>IFNA(VLOOKUP(AS$3&amp;"|"&amp;$J18,$E$5:$I$233,5,0),VLOOKUP($J18,Premio_Niemann!$B$14:$L$31,11,FALSE))-VLOOKUP($J18,Premio_Niemann!$B$14:$L$31,11,FALSE)</f>
        <v>0</v>
      </c>
      <c r="DT18" s="54">
        <f>DG24</f>
        <v>0.4333333333</v>
      </c>
    </row>
    <row r="19">
      <c r="B19" s="65" t="s">
        <v>22</v>
      </c>
      <c r="C19" s="54">
        <v>71.0</v>
      </c>
      <c r="E19" s="1" t="str">
        <f>'La grande azzuffata 2022'!D17 &amp;"|"&amp; 'La grande azzuffata 2022'!E17</f>
        <v>Antonello Pumilia|Lorenzo Sangiorgi</v>
      </c>
      <c r="F19" s="65">
        <f>'La grande azzuffata 2022'!F17</f>
        <v>1</v>
      </c>
      <c r="G19" s="62">
        <f>'La grande azzuffata 2022'!H17</f>
        <v>0</v>
      </c>
      <c r="H19" s="62">
        <f>IF(ISBLANK('La grande azzuffata 2022'!J17),#N/A,'La grande azzuffata 2022'!J17)</f>
        <v>87</v>
      </c>
      <c r="I19" s="62">
        <f>'La grande azzuffata 2022'!K17</f>
        <v>78</v>
      </c>
      <c r="J19" s="83" t="s">
        <v>34</v>
      </c>
      <c r="K19" s="84" t="str">
        <f t="shared" si="2"/>
        <v/>
      </c>
      <c r="L19" s="84" t="str">
        <f t="shared" si="3"/>
        <v/>
      </c>
      <c r="M19" s="43" t="str">
        <f t="shared" si="4"/>
        <v/>
      </c>
      <c r="N19" s="43">
        <f t="shared" si="5"/>
        <v>0</v>
      </c>
      <c r="O19" s="43" t="str">
        <f t="shared" si="6"/>
        <v/>
      </c>
      <c r="P19" s="43" t="str">
        <f t="shared" si="7"/>
        <v/>
      </c>
      <c r="Q19" s="43">
        <f t="shared" si="8"/>
        <v>0.5</v>
      </c>
      <c r="R19" s="43" t="str">
        <f t="shared" si="9"/>
        <v/>
      </c>
      <c r="S19" s="43" t="str">
        <f t="shared" si="10"/>
        <v/>
      </c>
      <c r="T19" s="43">
        <f t="shared" si="11"/>
        <v>0</v>
      </c>
      <c r="U19" s="43" t="str">
        <f t="shared" si="12"/>
        <v/>
      </c>
      <c r="V19" s="43">
        <f t="shared" si="13"/>
        <v>0</v>
      </c>
      <c r="W19" s="43" t="str">
        <f t="shared" si="14"/>
        <v/>
      </c>
      <c r="X19" s="43" t="str">
        <f t="shared" si="15"/>
        <v/>
      </c>
      <c r="Y19" s="43">
        <f t="shared" si="16"/>
        <v>1</v>
      </c>
      <c r="Z19" s="43" t="str">
        <f t="shared" si="17"/>
        <v/>
      </c>
      <c r="AA19" s="43" t="str">
        <f t="shared" si="18"/>
        <v/>
      </c>
      <c r="AB19" s="43" t="str">
        <f t="shared" si="19"/>
        <v/>
      </c>
      <c r="AC19" s="43" t="str">
        <f t="shared" si="20"/>
        <v/>
      </c>
      <c r="AD19" s="43" t="str">
        <f t="shared" si="21"/>
        <v/>
      </c>
      <c r="AE19" s="43" t="str">
        <f t="shared" si="22"/>
        <v/>
      </c>
      <c r="AF19" s="43" t="str">
        <f t="shared" si="23"/>
        <v/>
      </c>
      <c r="AG19" s="43" t="str">
        <f t="shared" si="24"/>
        <v/>
      </c>
      <c r="AH19" s="43" t="str">
        <f t="shared" si="25"/>
        <v/>
      </c>
      <c r="AI19" s="43" t="str">
        <f t="shared" si="26"/>
        <v/>
      </c>
      <c r="AJ19" s="43" t="str">
        <f t="shared" si="27"/>
        <v/>
      </c>
      <c r="AK19" s="43">
        <f t="shared" si="28"/>
        <v>1</v>
      </c>
      <c r="AL19" s="43" t="str">
        <f t="shared" si="29"/>
        <v/>
      </c>
      <c r="AM19" s="43" t="str">
        <f t="shared" si="30"/>
        <v/>
      </c>
      <c r="AN19" s="43" t="str">
        <f t="shared" si="31"/>
        <v/>
      </c>
      <c r="AO19" s="43" t="str">
        <f t="shared" si="32"/>
        <v/>
      </c>
      <c r="AP19" s="43" t="str">
        <f t="shared" si="33"/>
        <v/>
      </c>
      <c r="AQ19" s="43" t="str">
        <f t="shared" si="34"/>
        <v/>
      </c>
      <c r="AR19" s="43" t="str">
        <f t="shared" si="35"/>
        <v/>
      </c>
      <c r="AS19" s="43" t="str">
        <f t="shared" si="36"/>
        <v/>
      </c>
      <c r="AT19" s="43" t="str">
        <f t="shared" si="37"/>
        <v/>
      </c>
      <c r="AU19" s="65">
        <f t="shared" si="38"/>
        <v>2.5</v>
      </c>
      <c r="AV19" s="65" t="str">
        <f t="shared" ref="AV19:CE19" si="54">IF(K19&lt;&gt;"",K$24,"")</f>
        <v/>
      </c>
      <c r="AW19" s="65" t="str">
        <f t="shared" si="54"/>
        <v/>
      </c>
      <c r="AX19" s="65" t="str">
        <f t="shared" si="54"/>
        <v/>
      </c>
      <c r="AY19" s="65">
        <f t="shared" si="54"/>
        <v>3</v>
      </c>
      <c r="AZ19" s="65" t="str">
        <f t="shared" si="54"/>
        <v/>
      </c>
      <c r="BA19" s="65" t="str">
        <f t="shared" si="54"/>
        <v/>
      </c>
      <c r="BB19" s="65">
        <f t="shared" si="54"/>
        <v>1.5</v>
      </c>
      <c r="BC19" s="65" t="str">
        <f t="shared" si="54"/>
        <v/>
      </c>
      <c r="BD19" s="65" t="str">
        <f t="shared" si="54"/>
        <v/>
      </c>
      <c r="BE19" s="65">
        <f t="shared" si="54"/>
        <v>3.5</v>
      </c>
      <c r="BF19" s="65" t="str">
        <f t="shared" si="54"/>
        <v/>
      </c>
      <c r="BG19" s="65">
        <f t="shared" si="54"/>
        <v>4</v>
      </c>
      <c r="BH19" s="65" t="str">
        <f t="shared" si="54"/>
        <v/>
      </c>
      <c r="BI19" s="65" t="str">
        <f t="shared" si="54"/>
        <v/>
      </c>
      <c r="BJ19" s="65">
        <f t="shared" si="54"/>
        <v>3</v>
      </c>
      <c r="BK19" s="65" t="str">
        <f t="shared" si="54"/>
        <v/>
      </c>
      <c r="BL19" s="65" t="str">
        <f t="shared" si="54"/>
        <v/>
      </c>
      <c r="BM19" s="65" t="str">
        <f t="shared" si="54"/>
        <v/>
      </c>
      <c r="BN19" s="65" t="str">
        <f t="shared" si="54"/>
        <v/>
      </c>
      <c r="BO19" s="65" t="str">
        <f t="shared" si="54"/>
        <v/>
      </c>
      <c r="BP19" s="65" t="str">
        <f t="shared" si="54"/>
        <v/>
      </c>
      <c r="BQ19" s="65" t="str">
        <f t="shared" si="54"/>
        <v/>
      </c>
      <c r="BR19" s="65" t="str">
        <f t="shared" si="54"/>
        <v/>
      </c>
      <c r="BS19" s="65" t="str">
        <f t="shared" si="54"/>
        <v/>
      </c>
      <c r="BT19" s="65" t="str">
        <f t="shared" si="54"/>
        <v/>
      </c>
      <c r="BU19" s="65" t="str">
        <f t="shared" si="54"/>
        <v/>
      </c>
      <c r="BV19" s="65">
        <f t="shared" si="54"/>
        <v>0.5</v>
      </c>
      <c r="BW19" s="65" t="str">
        <f t="shared" si="54"/>
        <v/>
      </c>
      <c r="BX19" s="65" t="str">
        <f t="shared" si="54"/>
        <v/>
      </c>
      <c r="BY19" s="65" t="str">
        <f t="shared" si="54"/>
        <v/>
      </c>
      <c r="BZ19" s="65" t="str">
        <f t="shared" si="54"/>
        <v/>
      </c>
      <c r="CA19" s="65" t="str">
        <f t="shared" si="54"/>
        <v/>
      </c>
      <c r="CB19" s="65" t="str">
        <f t="shared" si="54"/>
        <v/>
      </c>
      <c r="CC19" s="65" t="str">
        <f t="shared" si="54"/>
        <v/>
      </c>
      <c r="CD19" s="65" t="str">
        <f t="shared" si="54"/>
        <v/>
      </c>
      <c r="CE19" s="65" t="str">
        <f t="shared" si="54"/>
        <v/>
      </c>
      <c r="CF19" s="65">
        <f t="shared" si="40"/>
        <v>15.5</v>
      </c>
      <c r="CG19" s="65">
        <f t="shared" si="41"/>
        <v>15</v>
      </c>
      <c r="CI19" s="86">
        <f>IFNA(VLOOKUP($J19&amp;"|"&amp;K$3,$E$5:$I$233,4,0),VLOOKUP($J19,Premio_Niemann!$B$14:$L$31,11,FALSE)) - VLOOKUP($J19,Premio_Niemann!$B$14:$L$31,11,FALSE)</f>
        <v>0</v>
      </c>
      <c r="CJ19" s="86">
        <f>IFNA(VLOOKUP(K$3&amp;"|"&amp;$J19,$E$5:$I$233,5,0),VLOOKUP($J19,Premio_Niemann!$B$14:$L$31,11,FALSE))-VLOOKUP($J19,Premio_Niemann!$B$14:$L$31,11,FALSE)</f>
        <v>0</v>
      </c>
      <c r="CK19" s="86">
        <f>IFNA(VLOOKUP($J19&amp;"|"&amp;M$3,$E$5:$I$233,4,0),VLOOKUP($J19,Premio_Niemann!$B$14:$L$31,11,FALSE)) - VLOOKUP($J19,Premio_Niemann!$B$14:$L$31,11,FALSE)</f>
        <v>0</v>
      </c>
      <c r="CL19" s="86">
        <f>IFNA(VLOOKUP(M$3&amp;"|"&amp;$J19,$E$5:$I$233,5,0),VLOOKUP($J19,Premio_Niemann!$B$14:$L$31,11,FALSE))-VLOOKUP($J19,Premio_Niemann!$B$14:$L$31,11,FALSE)</f>
        <v>-1.8</v>
      </c>
      <c r="CM19" s="86">
        <f>IFNA(VLOOKUP($J19&amp;"|"&amp;O$3,$E$5:$I$233,4,0),VLOOKUP($J19,Premio_Niemann!$B$14:$L$31,11,FALSE)) - VLOOKUP($J19,Premio_Niemann!$B$14:$L$31,11,FALSE)</f>
        <v>0</v>
      </c>
      <c r="CN19" s="86">
        <f>IFNA(VLOOKUP(O$3&amp;"|"&amp;$J19,$E$5:$I$233,5,0),VLOOKUP($J19,Premio_Niemann!$B$14:$L$31,11,FALSE))-VLOOKUP($J19,Premio_Niemann!$B$14:$L$31,11,FALSE)</f>
        <v>0</v>
      </c>
      <c r="CO19" s="86">
        <f>IFNA(VLOOKUP($J19&amp;"|"&amp;Q$3,$E$5:$I$233,4,0),VLOOKUP($J19,Premio_Niemann!$B$14:$L$31,11,FALSE)) - VLOOKUP($J19,Premio_Niemann!$B$14:$L$31,11,FALSE)</f>
        <v>0</v>
      </c>
      <c r="CP19" s="86">
        <f>IFNA(VLOOKUP(Q$3&amp;"|"&amp;$J19,$E$5:$I$233,5,0),VLOOKUP($J19,Premio_Niemann!$B$14:$L$31,11,FALSE))-VLOOKUP($J19,Premio_Niemann!$B$14:$L$31,11,FALSE)</f>
        <v>0</v>
      </c>
      <c r="CQ19" s="86">
        <f>IFNA(VLOOKUP($J19&amp;"|"&amp;S$3,$E$5:$I$233,4,0),VLOOKUP($J19,Premio_Niemann!$B$14:$L$31,11,FALSE)) - VLOOKUP($J19,Premio_Niemann!$B$14:$L$31,11,FALSE)</f>
        <v>0</v>
      </c>
      <c r="CR19" s="86">
        <f>IFNA(VLOOKUP(S$3&amp;"|"&amp;$J19,$E$5:$I$233,5,0),VLOOKUP($J19,Premio_Niemann!$B$14:$L$31,11,FALSE))-VLOOKUP($J19,Premio_Niemann!$B$14:$L$31,11,FALSE)</f>
        <v>-2.8</v>
      </c>
      <c r="CS19" s="86">
        <f>IFNA(VLOOKUP($J19&amp;"|"&amp;U$3,$E$5:$I$233,4,0),VLOOKUP($J19,Premio_Niemann!$B$14:$L$31,11,FALSE)) - VLOOKUP($J19,Premio_Niemann!$B$14:$L$31,11,FALSE)</f>
        <v>0</v>
      </c>
      <c r="CT19" s="86">
        <f>IFNA(VLOOKUP(U$3&amp;"|"&amp;$J19,$E$5:$I$233,5,0),VLOOKUP($J19,Premio_Niemann!$B$14:$L$31,11,FALSE))-VLOOKUP($J19,Premio_Niemann!$B$14:$L$31,11,FALSE)</f>
        <v>-9.8</v>
      </c>
      <c r="CU19" s="86">
        <f>IFNA(VLOOKUP($J19&amp;"|"&amp;W$3,$E$5:$I$233,4,0),VLOOKUP($J19,Premio_Niemann!$B$14:$L$31,11,FALSE)) - VLOOKUP($J19,Premio_Niemann!$B$14:$L$31,11,FALSE)</f>
        <v>0</v>
      </c>
      <c r="CV19" s="86">
        <f>IFNA(VLOOKUP(W$3&amp;"|"&amp;$J19,$E$5:$I$233,5,0),VLOOKUP($J19,Premio_Niemann!$B$14:$L$31,11,FALSE))-VLOOKUP($J19,Premio_Niemann!$B$14:$L$31,11,FALSE)</f>
        <v>0</v>
      </c>
      <c r="CW19" s="86">
        <f>IFNA(VLOOKUP($J19&amp;"|"&amp;Y$3,$E$5:$I$233,4,0),VLOOKUP($J19,Premio_Niemann!$B$14:$L$31,11,FALSE)) - VLOOKUP($J19,Premio_Niemann!$B$14:$L$31,11,FALSE)</f>
        <v>3.2</v>
      </c>
      <c r="CX19" s="86">
        <f>IFNA(VLOOKUP(Y$3&amp;"|"&amp;$J19,$E$5:$I$233,5,0),VLOOKUP($J19,Premio_Niemann!$B$14:$L$31,11,FALSE))-VLOOKUP($J19,Premio_Niemann!$B$14:$L$31,11,FALSE)</f>
        <v>0</v>
      </c>
      <c r="CY19" s="86">
        <f>IFNA(VLOOKUP($J19&amp;"|"&amp;AA$3,$E$5:$I$233,4,0),VLOOKUP($J19,Premio_Niemann!$B$14:$L$31,11,FALSE)) - VLOOKUP($J19,Premio_Niemann!$B$14:$L$31,11,FALSE)</f>
        <v>0</v>
      </c>
      <c r="CZ19" s="86">
        <f>IFNA(VLOOKUP(AA$3&amp;"|"&amp;$J19,$E$5:$I$233,5,0),VLOOKUP($J19,Premio_Niemann!$B$14:$L$31,11,FALSE))-VLOOKUP($J19,Premio_Niemann!$B$14:$L$31,11,FALSE)</f>
        <v>0</v>
      </c>
      <c r="DA19" s="86">
        <f>IFNA(VLOOKUP($J19&amp;"|"&amp;AC$3,$E$5:$I$233,4,0),VLOOKUP($J19,Premio_Niemann!$B$14:$L$31,11,FALSE)) - VLOOKUP($J19,Premio_Niemann!$B$14:$L$31,11,FALSE)</f>
        <v>0</v>
      </c>
      <c r="DB19" s="86">
        <f>IFNA(VLOOKUP(AC$3&amp;"|"&amp;$J19,$E$5:$I$233,5,0),VLOOKUP($J19,Premio_Niemann!$B$14:$L$31,11,FALSE))-VLOOKUP($J19,Premio_Niemann!$B$14:$L$31,11,FALSE)</f>
        <v>0</v>
      </c>
      <c r="DC19" s="86">
        <f>IFNA(VLOOKUP($J19&amp;"|"&amp;AE$3,$E$5:$I$233,4,0),VLOOKUP($J19,Premio_Niemann!$B$14:$L$31,11,FALSE)) - VLOOKUP($J19,Premio_Niemann!$B$14:$L$31,11,FALSE)</f>
        <v>0</v>
      </c>
      <c r="DD19" s="86">
        <f>IFNA(VLOOKUP(AE$3&amp;"|"&amp;$J19,$E$5:$I$233,5,0),VLOOKUP($J19,Premio_Niemann!$B$14:$L$31,11,FALSE))-VLOOKUP($J19,Premio_Niemann!$B$14:$L$31,11,FALSE)</f>
        <v>0</v>
      </c>
      <c r="DE19" s="86">
        <f>IFNA(VLOOKUP($J19&amp;"|"&amp;AG$3,$E$5:$I$233,4,0),VLOOKUP($J19,Premio_Niemann!$B$14:$L$31,11,FALSE)) - VLOOKUP($J19,Premio_Niemann!$B$14:$L$31,11,FALSE)</f>
        <v>0</v>
      </c>
      <c r="DF19" s="86">
        <f>IFNA(VLOOKUP(AG$3&amp;"|"&amp;$J19,$E$5:$I$233,5,0),VLOOKUP($J19,Premio_Niemann!$B$14:$L$31,11,FALSE))-VLOOKUP($J19,Premio_Niemann!$B$14:$L$31,11,FALSE)</f>
        <v>0</v>
      </c>
      <c r="DG19" s="86">
        <f>IFNA(VLOOKUP($J19&amp;"|"&amp;AI$3,$E$5:$I$233,4,0),VLOOKUP($J19,Premio_Niemann!$B$14:$L$31,11,FALSE)) - VLOOKUP($J19,Premio_Niemann!$B$14:$L$31,11,FALSE)</f>
        <v>0</v>
      </c>
      <c r="DH19" s="86">
        <f>IFNA(VLOOKUP(AI$3&amp;"|"&amp;$J19,$E$5:$I$233,5,0),VLOOKUP($J19,Premio_Niemann!$B$14:$L$31,11,FALSE))-VLOOKUP($J19,Premio_Niemann!$B$14:$L$31,11,FALSE)</f>
        <v>0</v>
      </c>
      <c r="DI19" s="86">
        <f>IFNA(VLOOKUP($J19&amp;"|"&amp;AK$3,$E$5:$I$233,4,0),VLOOKUP($J19,Premio_Niemann!$B$14:$L$31,11,FALSE)) - VLOOKUP($J19,Premio_Niemann!$B$14:$L$31,11,FALSE)</f>
        <v>11.2</v>
      </c>
      <c r="DJ19" s="86">
        <f>IFNA(VLOOKUP(AK$3&amp;"|"&amp;$J19,$E$5:$I$233,5,0),VLOOKUP($J19,Premio_Niemann!$B$14:$L$31,11,FALSE))-VLOOKUP($J19,Premio_Niemann!$B$14:$L$31,11,FALSE)</f>
        <v>0</v>
      </c>
      <c r="DK19" s="86">
        <f>IFNA(VLOOKUP($J19&amp;"|"&amp;AM$3,$E$5:$I$233,4,0),VLOOKUP($J19,Premio_Niemann!$B$14:$L$31,11,FALSE)) - VLOOKUP($J19,Premio_Niemann!$B$14:$L$31,11,FALSE)</f>
        <v>0</v>
      </c>
      <c r="DL19" s="86">
        <f>IFNA(VLOOKUP(AM$3&amp;"|"&amp;$J19,$E$5:$I$233,5,0),VLOOKUP($J19,Premio_Niemann!$B$14:$L$31,11,FALSE))-VLOOKUP($J19,Premio_Niemann!$B$14:$L$31,11,FALSE)</f>
        <v>0</v>
      </c>
      <c r="DM19" s="86">
        <f>IFNA(VLOOKUP($J19&amp;"|"&amp;AO$3,$E$5:$I$233,4,0),VLOOKUP($J19,Premio_Niemann!$B$14:$L$31,11,FALSE)) - VLOOKUP($J19,Premio_Niemann!$B$14:$L$31,11,FALSE)</f>
        <v>0</v>
      </c>
      <c r="DN19" s="86">
        <f>IFNA(VLOOKUP(AO$3&amp;"|"&amp;$J19,$E$5:$I$233,5,0),VLOOKUP($J19,Premio_Niemann!$B$14:$L$31,11,FALSE))-VLOOKUP($J19,Premio_Niemann!$B$14:$L$31,11,FALSE)</f>
        <v>0</v>
      </c>
      <c r="DO19" s="86">
        <f>IFNA(VLOOKUP($J19&amp;"|"&amp;AQ$3,$E$5:$I$233,4,0),VLOOKUP($J19,Premio_Niemann!$B$14:$L$31,11,FALSE)) - VLOOKUP($J19,Premio_Niemann!$B$14:$L$31,11,FALSE)</f>
        <v>0</v>
      </c>
      <c r="DP19" s="86">
        <f>IFNA(VLOOKUP(AQ$3&amp;"|"&amp;$J19,$E$5:$I$233,5,0),VLOOKUP($J19,Premio_Niemann!$B$14:$L$31,11,FALSE))-VLOOKUP($J19,Premio_Niemann!$B$14:$L$31,11,FALSE)</f>
        <v>0</v>
      </c>
      <c r="DQ19" s="86">
        <f>IFNA(VLOOKUP($J19&amp;"|"&amp;AS$3,$E$5:$I$233,4,0),VLOOKUP($J19,Premio_Niemann!$B$14:$L$31,11,FALSE)) - VLOOKUP($J19,Premio_Niemann!$B$14:$L$31,11,FALSE)</f>
        <v>0</v>
      </c>
      <c r="DR19" s="86">
        <f>IFNA(VLOOKUP(AS$3&amp;"|"&amp;$J19,$E$5:$I$233,5,0),VLOOKUP($J19,Premio_Niemann!$B$14:$L$31,11,FALSE))-VLOOKUP($J19,Premio_Niemann!$B$14:$L$31,11,FALSE)</f>
        <v>0</v>
      </c>
      <c r="DT19" s="54">
        <f>DI24</f>
        <v>16.46666667</v>
      </c>
    </row>
    <row r="20">
      <c r="B20" s="65" t="s">
        <v>45</v>
      </c>
      <c r="C20" s="54">
        <v>70.33333333333333</v>
      </c>
      <c r="E20" s="1" t="str">
        <f>'La grande azzuffata 2022'!D18 &amp;"|"&amp; 'La grande azzuffata 2022'!E18</f>
        <v>Luigi Chirico|Riccardo Dordoni</v>
      </c>
      <c r="F20" s="65">
        <f>'La grande azzuffata 2022'!F18</f>
        <v>0.5</v>
      </c>
      <c r="G20" s="62">
        <f>'La grande azzuffata 2022'!H18</f>
        <v>0.5</v>
      </c>
      <c r="H20" s="62">
        <f>IF(ISBLANK('La grande azzuffata 2022'!J18),#N/A,'La grande azzuffata 2022'!J18)</f>
        <v>82</v>
      </c>
      <c r="I20" s="62">
        <f>'La grande azzuffata 2022'!K18</f>
        <v>80</v>
      </c>
      <c r="J20" s="83" t="s">
        <v>38</v>
      </c>
      <c r="K20" s="84">
        <f t="shared" si="2"/>
        <v>0.5</v>
      </c>
      <c r="L20" s="84" t="str">
        <f t="shared" si="3"/>
        <v/>
      </c>
      <c r="M20" s="43" t="str">
        <f t="shared" si="4"/>
        <v/>
      </c>
      <c r="N20" s="43">
        <f t="shared" si="5"/>
        <v>0.5</v>
      </c>
      <c r="O20" s="43" t="str">
        <f t="shared" si="6"/>
        <v/>
      </c>
      <c r="P20" s="43" t="str">
        <f t="shared" si="7"/>
        <v/>
      </c>
      <c r="Q20" s="43" t="str">
        <f t="shared" si="8"/>
        <v/>
      </c>
      <c r="R20" s="43" t="str">
        <f t="shared" si="9"/>
        <v/>
      </c>
      <c r="S20" s="43">
        <f t="shared" si="10"/>
        <v>0.5</v>
      </c>
      <c r="T20" s="43" t="str">
        <f t="shared" si="11"/>
        <v/>
      </c>
      <c r="U20" s="43" t="str">
        <f t="shared" si="12"/>
        <v/>
      </c>
      <c r="V20" s="43">
        <f t="shared" si="13"/>
        <v>0</v>
      </c>
      <c r="W20" s="43" t="str">
        <f t="shared" si="14"/>
        <v/>
      </c>
      <c r="X20" s="43">
        <f t="shared" si="15"/>
        <v>1</v>
      </c>
      <c r="Y20" s="43" t="str">
        <f t="shared" si="16"/>
        <v/>
      </c>
      <c r="Z20" s="43" t="str">
        <f t="shared" si="17"/>
        <v/>
      </c>
      <c r="AA20" s="43" t="str">
        <f t="shared" si="18"/>
        <v/>
      </c>
      <c r="AB20" s="43" t="str">
        <f t="shared" si="19"/>
        <v/>
      </c>
      <c r="AC20" s="43" t="str">
        <f t="shared" si="20"/>
        <v/>
      </c>
      <c r="AD20" s="43" t="str">
        <f t="shared" si="21"/>
        <v/>
      </c>
      <c r="AE20" s="43" t="str">
        <f t="shared" si="22"/>
        <v/>
      </c>
      <c r="AF20" s="43" t="str">
        <f t="shared" si="23"/>
        <v/>
      </c>
      <c r="AG20" s="43">
        <f t="shared" si="24"/>
        <v>1</v>
      </c>
      <c r="AH20" s="43" t="str">
        <f t="shared" si="25"/>
        <v/>
      </c>
      <c r="AI20" s="43" t="str">
        <f t="shared" si="26"/>
        <v/>
      </c>
      <c r="AJ20" s="43" t="str">
        <f t="shared" si="27"/>
        <v/>
      </c>
      <c r="AK20" s="43" t="str">
        <f t="shared" si="28"/>
        <v/>
      </c>
      <c r="AL20" s="43" t="str">
        <f t="shared" si="29"/>
        <v/>
      </c>
      <c r="AM20" s="43" t="str">
        <f t="shared" si="30"/>
        <v/>
      </c>
      <c r="AN20" s="43" t="str">
        <f t="shared" si="31"/>
        <v/>
      </c>
      <c r="AO20" s="43" t="str">
        <f t="shared" si="32"/>
        <v/>
      </c>
      <c r="AP20" s="43" t="str">
        <f t="shared" si="33"/>
        <v/>
      </c>
      <c r="AQ20" s="43" t="str">
        <f t="shared" si="34"/>
        <v/>
      </c>
      <c r="AR20" s="43" t="str">
        <f t="shared" si="35"/>
        <v/>
      </c>
      <c r="AS20" s="43" t="str">
        <f t="shared" si="36"/>
        <v/>
      </c>
      <c r="AT20" s="43" t="str">
        <f t="shared" si="37"/>
        <v/>
      </c>
      <c r="AU20" s="65">
        <f t="shared" si="38"/>
        <v>3.5</v>
      </c>
      <c r="AV20" s="65">
        <f t="shared" ref="AV20:CE20" si="55">IF(K20&lt;&gt;"",K$24,"")</f>
        <v>4</v>
      </c>
      <c r="AW20" s="65" t="str">
        <f t="shared" si="55"/>
        <v/>
      </c>
      <c r="AX20" s="65" t="str">
        <f t="shared" si="55"/>
        <v/>
      </c>
      <c r="AY20" s="65">
        <f t="shared" si="55"/>
        <v>3</v>
      </c>
      <c r="AZ20" s="65" t="str">
        <f t="shared" si="55"/>
        <v/>
      </c>
      <c r="BA20" s="65" t="str">
        <f t="shared" si="55"/>
        <v/>
      </c>
      <c r="BB20" s="65" t="str">
        <f t="shared" si="55"/>
        <v/>
      </c>
      <c r="BC20" s="65" t="str">
        <f t="shared" si="55"/>
        <v/>
      </c>
      <c r="BD20" s="65">
        <f t="shared" si="55"/>
        <v>3.5</v>
      </c>
      <c r="BE20" s="65" t="str">
        <f t="shared" si="55"/>
        <v/>
      </c>
      <c r="BF20" s="65" t="str">
        <f t="shared" si="55"/>
        <v/>
      </c>
      <c r="BG20" s="65">
        <f t="shared" si="55"/>
        <v>4</v>
      </c>
      <c r="BH20" s="65" t="str">
        <f t="shared" si="55"/>
        <v/>
      </c>
      <c r="BI20" s="65">
        <f t="shared" si="55"/>
        <v>3</v>
      </c>
      <c r="BJ20" s="65" t="str">
        <f t="shared" si="55"/>
        <v/>
      </c>
      <c r="BK20" s="65" t="str">
        <f t="shared" si="55"/>
        <v/>
      </c>
      <c r="BL20" s="65" t="str">
        <f t="shared" si="55"/>
        <v/>
      </c>
      <c r="BM20" s="65" t="str">
        <f t="shared" si="55"/>
        <v/>
      </c>
      <c r="BN20" s="65" t="str">
        <f t="shared" si="55"/>
        <v/>
      </c>
      <c r="BO20" s="65" t="str">
        <f t="shared" si="55"/>
        <v/>
      </c>
      <c r="BP20" s="65" t="str">
        <f t="shared" si="55"/>
        <v/>
      </c>
      <c r="BQ20" s="65" t="str">
        <f t="shared" si="55"/>
        <v/>
      </c>
      <c r="BR20" s="65">
        <f t="shared" si="55"/>
        <v>3</v>
      </c>
      <c r="BS20" s="65" t="str">
        <f t="shared" si="55"/>
        <v/>
      </c>
      <c r="BT20" s="65" t="str">
        <f t="shared" si="55"/>
        <v/>
      </c>
      <c r="BU20" s="65" t="str">
        <f t="shared" si="55"/>
        <v/>
      </c>
      <c r="BV20" s="65" t="str">
        <f t="shared" si="55"/>
        <v/>
      </c>
      <c r="BW20" s="65" t="str">
        <f t="shared" si="55"/>
        <v/>
      </c>
      <c r="BX20" s="65" t="str">
        <f t="shared" si="55"/>
        <v/>
      </c>
      <c r="BY20" s="65" t="str">
        <f t="shared" si="55"/>
        <v/>
      </c>
      <c r="BZ20" s="65" t="str">
        <f t="shared" si="55"/>
        <v/>
      </c>
      <c r="CA20" s="65" t="str">
        <f t="shared" si="55"/>
        <v/>
      </c>
      <c r="CB20" s="65" t="str">
        <f t="shared" si="55"/>
        <v/>
      </c>
      <c r="CC20" s="65" t="str">
        <f t="shared" si="55"/>
        <v/>
      </c>
      <c r="CD20" s="65" t="str">
        <f t="shared" si="55"/>
        <v/>
      </c>
      <c r="CE20" s="65" t="str">
        <f t="shared" si="55"/>
        <v/>
      </c>
      <c r="CF20" s="65">
        <f t="shared" si="40"/>
        <v>20.5</v>
      </c>
      <c r="CG20" s="65">
        <f t="shared" si="41"/>
        <v>17.5</v>
      </c>
      <c r="CI20" s="86">
        <f>IFNA(VLOOKUP($J20&amp;"|"&amp;K$3,$E$5:$I$233,4,0),VLOOKUP($J20,Premio_Niemann!$B$14:$L$31,11,FALSE)) - VLOOKUP($J20,Premio_Niemann!$B$14:$L$31,11,FALSE)</f>
        <v>5</v>
      </c>
      <c r="CJ20" s="86">
        <f>IFNA(VLOOKUP(K$3&amp;"|"&amp;$J20,$E$5:$I$233,5,0),VLOOKUP($J20,Premio_Niemann!$B$14:$L$31,11,FALSE))-VLOOKUP($J20,Premio_Niemann!$B$14:$L$31,11,FALSE)</f>
        <v>0</v>
      </c>
      <c r="CK20" s="86">
        <f>IFNA(VLOOKUP($J20&amp;"|"&amp;M$3,$E$5:$I$233,4,0),VLOOKUP($J20,Premio_Niemann!$B$14:$L$31,11,FALSE)) - VLOOKUP($J20,Premio_Niemann!$B$14:$L$31,11,FALSE)</f>
        <v>0</v>
      </c>
      <c r="CL20" s="86">
        <f>IFNA(VLOOKUP(M$3&amp;"|"&amp;$J20,$E$5:$I$233,5,0),VLOOKUP($J20,Premio_Niemann!$B$14:$L$31,11,FALSE))-VLOOKUP($J20,Premio_Niemann!$B$14:$L$31,11,FALSE)</f>
        <v>-8</v>
      </c>
      <c r="CM20" s="86">
        <f>IFNA(VLOOKUP($J20&amp;"|"&amp;O$3,$E$5:$I$233,4,0),VLOOKUP($J20,Premio_Niemann!$B$14:$L$31,11,FALSE)) - VLOOKUP($J20,Premio_Niemann!$B$14:$L$31,11,FALSE)</f>
        <v>0</v>
      </c>
      <c r="CN20" s="86">
        <f>IFNA(VLOOKUP(O$3&amp;"|"&amp;$J20,$E$5:$I$233,5,0),VLOOKUP($J20,Premio_Niemann!$B$14:$L$31,11,FALSE))-VLOOKUP($J20,Premio_Niemann!$B$14:$L$31,11,FALSE)</f>
        <v>0</v>
      </c>
      <c r="CO20" s="86">
        <f>IFNA(VLOOKUP($J20&amp;"|"&amp;Q$3,$E$5:$I$233,4,0),VLOOKUP($J20,Premio_Niemann!$B$14:$L$31,11,FALSE)) - VLOOKUP($J20,Premio_Niemann!$B$14:$L$31,11,FALSE)</f>
        <v>0</v>
      </c>
      <c r="CP20" s="86">
        <f>IFNA(VLOOKUP(Q$3&amp;"|"&amp;$J20,$E$5:$I$233,5,0),VLOOKUP($J20,Premio_Niemann!$B$14:$L$31,11,FALSE))-VLOOKUP($J20,Premio_Niemann!$B$14:$L$31,11,FALSE)</f>
        <v>0</v>
      </c>
      <c r="CQ20" s="86">
        <f>IFNA(VLOOKUP($J20&amp;"|"&amp;S$3,$E$5:$I$233,4,0),VLOOKUP($J20,Premio_Niemann!$B$14:$L$31,11,FALSE)) - VLOOKUP($J20,Premio_Niemann!$B$14:$L$31,11,FALSE)</f>
        <v>0</v>
      </c>
      <c r="CR20" s="86">
        <f>IFNA(VLOOKUP(S$3&amp;"|"&amp;$J20,$E$5:$I$233,5,0),VLOOKUP($J20,Premio_Niemann!$B$14:$L$31,11,FALSE))-VLOOKUP($J20,Premio_Niemann!$B$14:$L$31,11,FALSE)</f>
        <v>0</v>
      </c>
      <c r="CS20" s="86">
        <f>IFNA(VLOOKUP($J20&amp;"|"&amp;U$3,$E$5:$I$233,4,0),VLOOKUP($J20,Premio_Niemann!$B$14:$L$31,11,FALSE)) - VLOOKUP($J20,Premio_Niemann!$B$14:$L$31,11,FALSE)</f>
        <v>0</v>
      </c>
      <c r="CT20" s="86">
        <f>IFNA(VLOOKUP(U$3&amp;"|"&amp;$J20,$E$5:$I$233,5,0),VLOOKUP($J20,Premio_Niemann!$B$14:$L$31,11,FALSE))-VLOOKUP($J20,Premio_Niemann!$B$14:$L$31,11,FALSE)</f>
        <v>5</v>
      </c>
      <c r="CU20" s="86">
        <f>IFNA(VLOOKUP($J20&amp;"|"&amp;W$3,$E$5:$I$233,4,0),VLOOKUP($J20,Premio_Niemann!$B$14:$L$31,11,FALSE)) - VLOOKUP($J20,Premio_Niemann!$B$14:$L$31,11,FALSE)</f>
        <v>0</v>
      </c>
      <c r="CV20" s="86">
        <f>IFNA(VLOOKUP(W$3&amp;"|"&amp;$J20,$E$5:$I$233,5,0),VLOOKUP($J20,Premio_Niemann!$B$14:$L$31,11,FALSE))-VLOOKUP($J20,Premio_Niemann!$B$14:$L$31,11,FALSE)</f>
        <v>-16</v>
      </c>
      <c r="CW20" s="86">
        <f>IFNA(VLOOKUP($J20&amp;"|"&amp;Y$3,$E$5:$I$233,4,0),VLOOKUP($J20,Premio_Niemann!$B$14:$L$31,11,FALSE)) - VLOOKUP($J20,Premio_Niemann!$B$14:$L$31,11,FALSE)</f>
        <v>0</v>
      </c>
      <c r="CX20" s="86">
        <f>IFNA(VLOOKUP(Y$3&amp;"|"&amp;$J20,$E$5:$I$233,5,0),VLOOKUP($J20,Premio_Niemann!$B$14:$L$31,11,FALSE))-VLOOKUP($J20,Premio_Niemann!$B$14:$L$31,11,FALSE)</f>
        <v>0</v>
      </c>
      <c r="CY20" s="86">
        <f>IFNA(VLOOKUP($J20&amp;"|"&amp;AA$3,$E$5:$I$233,4,0),VLOOKUP($J20,Premio_Niemann!$B$14:$L$31,11,FALSE)) - VLOOKUP($J20,Premio_Niemann!$B$14:$L$31,11,FALSE)</f>
        <v>0</v>
      </c>
      <c r="CZ20" s="86">
        <f>IFNA(VLOOKUP(AA$3&amp;"|"&amp;$J20,$E$5:$I$233,5,0),VLOOKUP($J20,Premio_Niemann!$B$14:$L$31,11,FALSE))-VLOOKUP($J20,Premio_Niemann!$B$14:$L$31,11,FALSE)</f>
        <v>0</v>
      </c>
      <c r="DA20" s="86">
        <f>IFNA(VLOOKUP($J20&amp;"|"&amp;AC$3,$E$5:$I$233,4,0),VLOOKUP($J20,Premio_Niemann!$B$14:$L$31,11,FALSE)) - VLOOKUP($J20,Premio_Niemann!$B$14:$L$31,11,FALSE)</f>
        <v>0</v>
      </c>
      <c r="DB20" s="86">
        <f>IFNA(VLOOKUP(AC$3&amp;"|"&amp;$J20,$E$5:$I$233,5,0),VLOOKUP($J20,Premio_Niemann!$B$14:$L$31,11,FALSE))-VLOOKUP($J20,Premio_Niemann!$B$14:$L$31,11,FALSE)</f>
        <v>0</v>
      </c>
      <c r="DC20" s="86">
        <f>IFNA(VLOOKUP($J20&amp;"|"&amp;AE$3,$E$5:$I$233,4,0),VLOOKUP($J20,Premio_Niemann!$B$14:$L$31,11,FALSE)) - VLOOKUP($J20,Premio_Niemann!$B$14:$L$31,11,FALSE)</f>
        <v>0</v>
      </c>
      <c r="DD20" s="86">
        <f>IFNA(VLOOKUP(AE$3&amp;"|"&amp;$J20,$E$5:$I$233,5,0),VLOOKUP($J20,Premio_Niemann!$B$14:$L$31,11,FALSE))-VLOOKUP($J20,Premio_Niemann!$B$14:$L$31,11,FALSE)</f>
        <v>0</v>
      </c>
      <c r="DE20" s="86">
        <f>IFNA(VLOOKUP($J20&amp;"|"&amp;AG$3,$E$5:$I$233,4,0),VLOOKUP($J20,Premio_Niemann!$B$14:$L$31,11,FALSE)) - VLOOKUP($J20,Premio_Niemann!$B$14:$L$31,11,FALSE)</f>
        <v>6</v>
      </c>
      <c r="DF20" s="86">
        <f>IFNA(VLOOKUP(AG$3&amp;"|"&amp;$J20,$E$5:$I$233,5,0),VLOOKUP($J20,Premio_Niemann!$B$14:$L$31,11,FALSE))-VLOOKUP($J20,Premio_Niemann!$B$14:$L$31,11,FALSE)</f>
        <v>0</v>
      </c>
      <c r="DG20" s="86">
        <f>IFNA(VLOOKUP($J20&amp;"|"&amp;AI$3,$E$5:$I$233,4,0),VLOOKUP($J20,Premio_Niemann!$B$14:$L$31,11,FALSE)) - VLOOKUP($J20,Premio_Niemann!$B$14:$L$31,11,FALSE)</f>
        <v>0</v>
      </c>
      <c r="DH20" s="86">
        <f>IFNA(VLOOKUP(AI$3&amp;"|"&amp;$J20,$E$5:$I$233,5,0),VLOOKUP($J20,Premio_Niemann!$B$14:$L$31,11,FALSE))-VLOOKUP($J20,Premio_Niemann!$B$14:$L$31,11,FALSE)</f>
        <v>0</v>
      </c>
      <c r="DI20" s="86">
        <f>IFNA(VLOOKUP($J20&amp;"|"&amp;AK$3,$E$5:$I$233,4,0),VLOOKUP($J20,Premio_Niemann!$B$14:$L$31,11,FALSE)) - VLOOKUP($J20,Premio_Niemann!$B$14:$L$31,11,FALSE)</f>
        <v>0</v>
      </c>
      <c r="DJ20" s="86">
        <f>IFNA(VLOOKUP(AK$3&amp;"|"&amp;$J20,$E$5:$I$233,5,0),VLOOKUP($J20,Premio_Niemann!$B$14:$L$31,11,FALSE))-VLOOKUP($J20,Premio_Niemann!$B$14:$L$31,11,FALSE)</f>
        <v>0</v>
      </c>
      <c r="DK20" s="86">
        <f>IFNA(VLOOKUP($J20&amp;"|"&amp;AM$3,$E$5:$I$233,4,0),VLOOKUP($J20,Premio_Niemann!$B$14:$L$31,11,FALSE)) - VLOOKUP($J20,Premio_Niemann!$B$14:$L$31,11,FALSE)</f>
        <v>0</v>
      </c>
      <c r="DL20" s="86">
        <f>IFNA(VLOOKUP(AM$3&amp;"|"&amp;$J20,$E$5:$I$233,5,0),VLOOKUP($J20,Premio_Niemann!$B$14:$L$31,11,FALSE))-VLOOKUP($J20,Premio_Niemann!$B$14:$L$31,11,FALSE)</f>
        <v>0</v>
      </c>
      <c r="DM20" s="86">
        <f>IFNA(VLOOKUP($J20&amp;"|"&amp;AO$3,$E$5:$I$233,4,0),VLOOKUP($J20,Premio_Niemann!$B$14:$L$31,11,FALSE)) - VLOOKUP($J20,Premio_Niemann!$B$14:$L$31,11,FALSE)</f>
        <v>0</v>
      </c>
      <c r="DN20" s="86">
        <f>IFNA(VLOOKUP(AO$3&amp;"|"&amp;$J20,$E$5:$I$233,5,0),VLOOKUP($J20,Premio_Niemann!$B$14:$L$31,11,FALSE))-VLOOKUP($J20,Premio_Niemann!$B$14:$L$31,11,FALSE)</f>
        <v>0</v>
      </c>
      <c r="DO20" s="86">
        <f>IFNA(VLOOKUP($J20&amp;"|"&amp;AQ$3,$E$5:$I$233,4,0),VLOOKUP($J20,Premio_Niemann!$B$14:$L$31,11,FALSE)) - VLOOKUP($J20,Premio_Niemann!$B$14:$L$31,11,FALSE)</f>
        <v>0</v>
      </c>
      <c r="DP20" s="86">
        <f>IFNA(VLOOKUP(AQ$3&amp;"|"&amp;$J20,$E$5:$I$233,5,0),VLOOKUP($J20,Premio_Niemann!$B$14:$L$31,11,FALSE))-VLOOKUP($J20,Premio_Niemann!$B$14:$L$31,11,FALSE)</f>
        <v>0</v>
      </c>
      <c r="DQ20" s="86">
        <f>IFNA(VLOOKUP($J20&amp;"|"&amp;AS$3,$E$5:$I$233,4,0),VLOOKUP($J20,Premio_Niemann!$B$14:$L$31,11,FALSE)) - VLOOKUP($J20,Premio_Niemann!$B$14:$L$31,11,FALSE)</f>
        <v>0</v>
      </c>
      <c r="DR20" s="86">
        <f>IFNA(VLOOKUP(AS$3&amp;"|"&amp;$J20,$E$5:$I$233,5,0),VLOOKUP($J20,Premio_Niemann!$B$14:$L$31,11,FALSE))-VLOOKUP($J20,Premio_Niemann!$B$14:$L$31,11,FALSE)</f>
        <v>0</v>
      </c>
      <c r="DT20" s="54">
        <f>DK24</f>
        <v>25.4</v>
      </c>
    </row>
    <row r="21">
      <c r="B21" s="65" t="s">
        <v>30</v>
      </c>
      <c r="C21" s="54">
        <v>67.39999999999999</v>
      </c>
      <c r="E21" s="1" t="str">
        <f>'La grande azzuffata 2022'!D19 &amp;"|"&amp; 'La grande azzuffata 2022'!E19</f>
        <v>Matteo Alticozzi|Enrico Moresco</v>
      </c>
      <c r="F21" s="65">
        <f>'La grande azzuffata 2022'!F19</f>
        <v>1</v>
      </c>
      <c r="G21" s="62">
        <f>'La grande azzuffata 2022'!H19</f>
        <v>0</v>
      </c>
      <c r="H21" s="62">
        <f>IF(ISBLANK('La grande azzuffata 2022'!J19),#N/A,'La grande azzuffata 2022'!J19)</f>
        <v>80</v>
      </c>
      <c r="I21" s="62">
        <f>'La grande azzuffata 2022'!K19</f>
        <v>73</v>
      </c>
      <c r="J21" s="83" t="s">
        <v>42</v>
      </c>
      <c r="K21" s="84" t="str">
        <f t="shared" si="2"/>
        <v/>
      </c>
      <c r="L21" s="84" t="str">
        <f t="shared" si="3"/>
        <v/>
      </c>
      <c r="M21" s="43" t="str">
        <f t="shared" si="4"/>
        <v/>
      </c>
      <c r="N21" s="43" t="str">
        <f t="shared" si="5"/>
        <v/>
      </c>
      <c r="O21" s="43" t="str">
        <f t="shared" si="6"/>
        <v/>
      </c>
      <c r="P21" s="43" t="str">
        <f t="shared" si="7"/>
        <v/>
      </c>
      <c r="Q21" s="43" t="str">
        <f t="shared" si="8"/>
        <v/>
      </c>
      <c r="R21" s="43" t="str">
        <f t="shared" si="9"/>
        <v/>
      </c>
      <c r="S21" s="43">
        <f t="shared" si="10"/>
        <v>0</v>
      </c>
      <c r="T21" s="43" t="str">
        <f t="shared" si="11"/>
        <v/>
      </c>
      <c r="U21" s="43" t="str">
        <f t="shared" si="12"/>
        <v/>
      </c>
      <c r="V21" s="43" t="str">
        <f t="shared" si="13"/>
        <v/>
      </c>
      <c r="W21" s="43">
        <f t="shared" si="14"/>
        <v>0.5</v>
      </c>
      <c r="X21" s="43" t="str">
        <f t="shared" si="15"/>
        <v/>
      </c>
      <c r="Y21" s="43" t="str">
        <f t="shared" si="16"/>
        <v/>
      </c>
      <c r="Z21" s="43">
        <f t="shared" si="17"/>
        <v>0.5</v>
      </c>
      <c r="AA21" s="43" t="str">
        <f t="shared" si="18"/>
        <v/>
      </c>
      <c r="AB21" s="43" t="str">
        <f t="shared" si="19"/>
        <v/>
      </c>
      <c r="AC21" s="43" t="str">
        <f t="shared" si="20"/>
        <v/>
      </c>
      <c r="AD21" s="43" t="str">
        <f t="shared" si="21"/>
        <v/>
      </c>
      <c r="AE21" s="43" t="str">
        <f t="shared" si="22"/>
        <v/>
      </c>
      <c r="AF21" s="43" t="str">
        <f t="shared" si="23"/>
        <v/>
      </c>
      <c r="AG21" s="43" t="str">
        <f t="shared" si="24"/>
        <v/>
      </c>
      <c r="AH21" s="43">
        <f t="shared" si="25"/>
        <v>0</v>
      </c>
      <c r="AI21" s="43" t="str">
        <f t="shared" si="26"/>
        <v/>
      </c>
      <c r="AJ21" s="43" t="str">
        <f t="shared" si="27"/>
        <v/>
      </c>
      <c r="AK21" s="43" t="str">
        <f t="shared" si="28"/>
        <v/>
      </c>
      <c r="AL21" s="43">
        <f t="shared" si="29"/>
        <v>0.5</v>
      </c>
      <c r="AM21" s="43" t="str">
        <f t="shared" si="30"/>
        <v/>
      </c>
      <c r="AN21" s="43" t="str">
        <f t="shared" si="31"/>
        <v/>
      </c>
      <c r="AO21" s="43" t="str">
        <f t="shared" si="32"/>
        <v/>
      </c>
      <c r="AP21" s="43" t="str">
        <f t="shared" si="33"/>
        <v/>
      </c>
      <c r="AQ21" s="43" t="str">
        <f t="shared" si="34"/>
        <v/>
      </c>
      <c r="AR21" s="43" t="str">
        <f t="shared" si="35"/>
        <v/>
      </c>
      <c r="AS21" s="43">
        <f t="shared" si="36"/>
        <v>1</v>
      </c>
      <c r="AT21" s="43" t="str">
        <f t="shared" si="37"/>
        <v/>
      </c>
      <c r="AU21" s="65">
        <f t="shared" si="38"/>
        <v>2.5</v>
      </c>
      <c r="AV21" s="65" t="str">
        <f t="shared" ref="AV21:CE21" si="56">IF(K21&lt;&gt;"",K$24,"")</f>
        <v/>
      </c>
      <c r="AW21" s="65" t="str">
        <f t="shared" si="56"/>
        <v/>
      </c>
      <c r="AX21" s="65" t="str">
        <f t="shared" si="56"/>
        <v/>
      </c>
      <c r="AY21" s="65" t="str">
        <f t="shared" si="56"/>
        <v/>
      </c>
      <c r="AZ21" s="65" t="str">
        <f t="shared" si="56"/>
        <v/>
      </c>
      <c r="BA21" s="65" t="str">
        <f t="shared" si="56"/>
        <v/>
      </c>
      <c r="BB21" s="65" t="str">
        <f t="shared" si="56"/>
        <v/>
      </c>
      <c r="BC21" s="65" t="str">
        <f t="shared" si="56"/>
        <v/>
      </c>
      <c r="BD21" s="65">
        <f t="shared" si="56"/>
        <v>3.5</v>
      </c>
      <c r="BE21" s="65" t="str">
        <f t="shared" si="56"/>
        <v/>
      </c>
      <c r="BF21" s="65" t="str">
        <f t="shared" si="56"/>
        <v/>
      </c>
      <c r="BG21" s="65" t="str">
        <f t="shared" si="56"/>
        <v/>
      </c>
      <c r="BH21" s="65">
        <f t="shared" si="56"/>
        <v>3</v>
      </c>
      <c r="BI21" s="65" t="str">
        <f t="shared" si="56"/>
        <v/>
      </c>
      <c r="BJ21" s="65" t="str">
        <f t="shared" si="56"/>
        <v/>
      </c>
      <c r="BK21" s="65">
        <f t="shared" si="56"/>
        <v>3</v>
      </c>
      <c r="BL21" s="65" t="str">
        <f t="shared" si="56"/>
        <v/>
      </c>
      <c r="BM21" s="65" t="str">
        <f t="shared" si="56"/>
        <v/>
      </c>
      <c r="BN21" s="65" t="str">
        <f t="shared" si="56"/>
        <v/>
      </c>
      <c r="BO21" s="65" t="str">
        <f t="shared" si="56"/>
        <v/>
      </c>
      <c r="BP21" s="65" t="str">
        <f t="shared" si="56"/>
        <v/>
      </c>
      <c r="BQ21" s="65" t="str">
        <f t="shared" si="56"/>
        <v/>
      </c>
      <c r="BR21" s="65" t="str">
        <f t="shared" si="56"/>
        <v/>
      </c>
      <c r="BS21" s="65">
        <f t="shared" si="56"/>
        <v>3</v>
      </c>
      <c r="BT21" s="65" t="str">
        <f t="shared" si="56"/>
        <v/>
      </c>
      <c r="BU21" s="65" t="str">
        <f t="shared" si="56"/>
        <v/>
      </c>
      <c r="BV21" s="65" t="str">
        <f t="shared" si="56"/>
        <v/>
      </c>
      <c r="BW21" s="65">
        <f t="shared" si="56"/>
        <v>0.5</v>
      </c>
      <c r="BX21" s="65" t="str">
        <f t="shared" si="56"/>
        <v/>
      </c>
      <c r="BY21" s="65" t="str">
        <f t="shared" si="56"/>
        <v/>
      </c>
      <c r="BZ21" s="65" t="str">
        <f t="shared" si="56"/>
        <v/>
      </c>
      <c r="CA21" s="65" t="str">
        <f t="shared" si="56"/>
        <v/>
      </c>
      <c r="CB21" s="65" t="str">
        <f t="shared" si="56"/>
        <v/>
      </c>
      <c r="CC21" s="65" t="str">
        <f t="shared" si="56"/>
        <v/>
      </c>
      <c r="CD21" s="65">
        <f t="shared" si="56"/>
        <v>1.5</v>
      </c>
      <c r="CE21" s="65" t="str">
        <f t="shared" si="56"/>
        <v/>
      </c>
      <c r="CF21" s="65">
        <f t="shared" si="40"/>
        <v>14.5</v>
      </c>
      <c r="CG21" s="65">
        <f t="shared" si="41"/>
        <v>14</v>
      </c>
      <c r="CI21" s="86">
        <f>IFNA(VLOOKUP($J21&amp;"|"&amp;K$3,$E$5:$I$233,4,0),VLOOKUP($J21,Premio_Niemann!$B$14:$L$31,11,FALSE)) - VLOOKUP($J21,Premio_Niemann!$B$14:$L$31,11,FALSE)</f>
        <v>0</v>
      </c>
      <c r="CJ21" s="86">
        <f>IFNA(VLOOKUP(K$3&amp;"|"&amp;$J21,$E$5:$I$233,5,0),VLOOKUP($J21,Premio_Niemann!$B$14:$L$31,11,FALSE))-VLOOKUP($J21,Premio_Niemann!$B$14:$L$31,11,FALSE)</f>
        <v>0</v>
      </c>
      <c r="CK21" s="86">
        <f>IFNA(VLOOKUP($J21&amp;"|"&amp;M$3,$E$5:$I$233,4,0),VLOOKUP($J21,Premio_Niemann!$B$14:$L$31,11,FALSE)) - VLOOKUP($J21,Premio_Niemann!$B$14:$L$31,11,FALSE)</f>
        <v>0</v>
      </c>
      <c r="CL21" s="86">
        <f>IFNA(VLOOKUP(M$3&amp;"|"&amp;$J21,$E$5:$I$233,5,0),VLOOKUP($J21,Premio_Niemann!$B$14:$L$31,11,FALSE))-VLOOKUP($J21,Premio_Niemann!$B$14:$L$31,11,FALSE)</f>
        <v>0</v>
      </c>
      <c r="CM21" s="86">
        <f>IFNA(VLOOKUP($J21&amp;"|"&amp;O$3,$E$5:$I$233,4,0),VLOOKUP($J21,Premio_Niemann!$B$14:$L$31,11,FALSE)) - VLOOKUP($J21,Premio_Niemann!$B$14:$L$31,11,FALSE)</f>
        <v>0</v>
      </c>
      <c r="CN21" s="86">
        <f>IFNA(VLOOKUP(O$3&amp;"|"&amp;$J21,$E$5:$I$233,5,0),VLOOKUP($J21,Premio_Niemann!$B$14:$L$31,11,FALSE))-VLOOKUP($J21,Premio_Niemann!$B$14:$L$31,11,FALSE)</f>
        <v>0</v>
      </c>
      <c r="CO21" s="86">
        <f>IFNA(VLOOKUP($J21&amp;"|"&amp;Q$3,$E$5:$I$233,4,0),VLOOKUP($J21,Premio_Niemann!$B$14:$L$31,11,FALSE)) - VLOOKUP($J21,Premio_Niemann!$B$14:$L$31,11,FALSE)</f>
        <v>0</v>
      </c>
      <c r="CP21" s="86">
        <f>IFNA(VLOOKUP(Q$3&amp;"|"&amp;$J21,$E$5:$I$233,5,0),VLOOKUP($J21,Premio_Niemann!$B$14:$L$31,11,FALSE))-VLOOKUP($J21,Premio_Niemann!$B$14:$L$31,11,FALSE)</f>
        <v>0</v>
      </c>
      <c r="CQ21" s="86">
        <f>IFNA(VLOOKUP($J21&amp;"|"&amp;S$3,$E$5:$I$233,4,0),VLOOKUP($J21,Premio_Niemann!$B$14:$L$31,11,FALSE)) - VLOOKUP($J21,Premio_Niemann!$B$14:$L$31,11,FALSE)</f>
        <v>-1.2</v>
      </c>
      <c r="CR21" s="86">
        <f>IFNA(VLOOKUP(S$3&amp;"|"&amp;$J21,$E$5:$I$233,5,0),VLOOKUP($J21,Premio_Niemann!$B$14:$L$31,11,FALSE))-VLOOKUP($J21,Premio_Niemann!$B$14:$L$31,11,FALSE)</f>
        <v>0</v>
      </c>
      <c r="CS21" s="86">
        <f>IFNA(VLOOKUP($J21&amp;"|"&amp;U$3,$E$5:$I$233,4,0),VLOOKUP($J21,Premio_Niemann!$B$14:$L$31,11,FALSE)) - VLOOKUP($J21,Premio_Niemann!$B$14:$L$31,11,FALSE)</f>
        <v>0</v>
      </c>
      <c r="CT21" s="86">
        <f>IFNA(VLOOKUP(U$3&amp;"|"&amp;$J21,$E$5:$I$233,5,0),VLOOKUP($J21,Premio_Niemann!$B$14:$L$31,11,FALSE))-VLOOKUP($J21,Premio_Niemann!$B$14:$L$31,11,FALSE)</f>
        <v>0</v>
      </c>
      <c r="CU21" s="86">
        <f>IFNA(VLOOKUP($J21&amp;"|"&amp;W$3,$E$5:$I$233,4,0),VLOOKUP($J21,Premio_Niemann!$B$14:$L$31,11,FALSE)) - VLOOKUP($J21,Premio_Niemann!$B$14:$L$31,11,FALSE)</f>
        <v>-4.2</v>
      </c>
      <c r="CV21" s="86">
        <f>IFNA(VLOOKUP(W$3&amp;"|"&amp;$J21,$E$5:$I$233,5,0),VLOOKUP($J21,Premio_Niemann!$B$14:$L$31,11,FALSE))-VLOOKUP($J21,Premio_Niemann!$B$14:$L$31,11,FALSE)</f>
        <v>0</v>
      </c>
      <c r="CW21" s="86">
        <f>IFNA(VLOOKUP($J21&amp;"|"&amp;Y$3,$E$5:$I$233,4,0),VLOOKUP($J21,Premio_Niemann!$B$14:$L$31,11,FALSE)) - VLOOKUP($J21,Premio_Niemann!$B$14:$L$31,11,FALSE)</f>
        <v>0</v>
      </c>
      <c r="CX21" s="86">
        <f>IFNA(VLOOKUP(Y$3&amp;"|"&amp;$J21,$E$5:$I$233,5,0),VLOOKUP($J21,Premio_Niemann!$B$14:$L$31,11,FALSE))-VLOOKUP($J21,Premio_Niemann!$B$14:$L$31,11,FALSE)</f>
        <v>3.8</v>
      </c>
      <c r="CY21" s="86">
        <f>IFNA(VLOOKUP($J21&amp;"|"&amp;AA$3,$E$5:$I$233,4,0),VLOOKUP($J21,Premio_Niemann!$B$14:$L$31,11,FALSE)) - VLOOKUP($J21,Premio_Niemann!$B$14:$L$31,11,FALSE)</f>
        <v>0</v>
      </c>
      <c r="CZ21" s="86">
        <f>IFNA(VLOOKUP(AA$3&amp;"|"&amp;$J21,$E$5:$I$233,5,0),VLOOKUP($J21,Premio_Niemann!$B$14:$L$31,11,FALSE))-VLOOKUP($J21,Premio_Niemann!$B$14:$L$31,11,FALSE)</f>
        <v>0</v>
      </c>
      <c r="DA21" s="86">
        <f>IFNA(VLOOKUP($J21&amp;"|"&amp;AC$3,$E$5:$I$233,4,0),VLOOKUP($J21,Premio_Niemann!$B$14:$L$31,11,FALSE)) - VLOOKUP($J21,Premio_Niemann!$B$14:$L$31,11,FALSE)</f>
        <v>0</v>
      </c>
      <c r="DB21" s="86">
        <f>IFNA(VLOOKUP(AC$3&amp;"|"&amp;$J21,$E$5:$I$233,5,0),VLOOKUP($J21,Premio_Niemann!$B$14:$L$31,11,FALSE))-VLOOKUP($J21,Premio_Niemann!$B$14:$L$31,11,FALSE)</f>
        <v>0</v>
      </c>
      <c r="DC21" s="86">
        <f>IFNA(VLOOKUP($J21&amp;"|"&amp;AE$3,$E$5:$I$233,4,0),VLOOKUP($J21,Premio_Niemann!$B$14:$L$31,11,FALSE)) - VLOOKUP($J21,Premio_Niemann!$B$14:$L$31,11,FALSE)</f>
        <v>0</v>
      </c>
      <c r="DD21" s="86">
        <f>IFNA(VLOOKUP(AE$3&amp;"|"&amp;$J21,$E$5:$I$233,5,0),VLOOKUP($J21,Premio_Niemann!$B$14:$L$31,11,FALSE))-VLOOKUP($J21,Premio_Niemann!$B$14:$L$31,11,FALSE)</f>
        <v>0</v>
      </c>
      <c r="DE21" s="86">
        <f>IFNA(VLOOKUP($J21&amp;"|"&amp;AG$3,$E$5:$I$233,4,0),VLOOKUP($J21,Premio_Niemann!$B$14:$L$31,11,FALSE)) - VLOOKUP($J21,Premio_Niemann!$B$14:$L$31,11,FALSE)</f>
        <v>0</v>
      </c>
      <c r="DF21" s="86">
        <f>IFNA(VLOOKUP(AG$3&amp;"|"&amp;$J21,$E$5:$I$233,5,0),VLOOKUP($J21,Premio_Niemann!$B$14:$L$31,11,FALSE))-VLOOKUP($J21,Premio_Niemann!$B$14:$L$31,11,FALSE)</f>
        <v>-7.2</v>
      </c>
      <c r="DG21" s="86">
        <f>IFNA(VLOOKUP($J21&amp;"|"&amp;AI$3,$E$5:$I$233,4,0),VLOOKUP($J21,Premio_Niemann!$B$14:$L$31,11,FALSE)) - VLOOKUP($J21,Premio_Niemann!$B$14:$L$31,11,FALSE)</f>
        <v>0</v>
      </c>
      <c r="DH21" s="86">
        <f>IFNA(VLOOKUP(AI$3&amp;"|"&amp;$J21,$E$5:$I$233,5,0),VLOOKUP($J21,Premio_Niemann!$B$14:$L$31,11,FALSE))-VLOOKUP($J21,Premio_Niemann!$B$14:$L$31,11,FALSE)</f>
        <v>0</v>
      </c>
      <c r="DI21" s="86">
        <f>IFNA(VLOOKUP($J21&amp;"|"&amp;AK$3,$E$5:$I$233,4,0),VLOOKUP($J21,Premio_Niemann!$B$14:$L$31,11,FALSE)) - VLOOKUP($J21,Premio_Niemann!$B$14:$L$31,11,FALSE)</f>
        <v>0</v>
      </c>
      <c r="DJ21" s="86">
        <f>IFNA(VLOOKUP(AK$3&amp;"|"&amp;$J21,$E$5:$I$233,5,0),VLOOKUP($J21,Premio_Niemann!$B$14:$L$31,11,FALSE))-VLOOKUP($J21,Premio_Niemann!$B$14:$L$31,11,FALSE)</f>
        <v>0</v>
      </c>
      <c r="DK21" s="86">
        <f>IFNA(VLOOKUP($J21&amp;"|"&amp;AM$3,$E$5:$I$233,4,0),VLOOKUP($J21,Premio_Niemann!$B$14:$L$31,11,FALSE)) - VLOOKUP($J21,Premio_Niemann!$B$14:$L$31,11,FALSE)</f>
        <v>0</v>
      </c>
      <c r="DL21" s="86">
        <f>IFNA(VLOOKUP(AM$3&amp;"|"&amp;$J21,$E$5:$I$233,5,0),VLOOKUP($J21,Premio_Niemann!$B$14:$L$31,11,FALSE))-VLOOKUP($J21,Premio_Niemann!$B$14:$L$31,11,FALSE)</f>
        <v>0</v>
      </c>
      <c r="DM21" s="86">
        <f>IFNA(VLOOKUP($J21&amp;"|"&amp;AO$3,$E$5:$I$233,4,0),VLOOKUP($J21,Premio_Niemann!$B$14:$L$31,11,FALSE)) - VLOOKUP($J21,Premio_Niemann!$B$14:$L$31,11,FALSE)</f>
        <v>0</v>
      </c>
      <c r="DN21" s="86">
        <f>IFNA(VLOOKUP(AO$3&amp;"|"&amp;$J21,$E$5:$I$233,5,0),VLOOKUP($J21,Premio_Niemann!$B$14:$L$31,11,FALSE))-VLOOKUP($J21,Premio_Niemann!$B$14:$L$31,11,FALSE)</f>
        <v>0</v>
      </c>
      <c r="DO21" s="86">
        <f>IFNA(VLOOKUP($J21&amp;"|"&amp;AQ$3,$E$5:$I$233,4,0),VLOOKUP($J21,Premio_Niemann!$B$14:$L$31,11,FALSE)) - VLOOKUP($J21,Premio_Niemann!$B$14:$L$31,11,FALSE)</f>
        <v>0</v>
      </c>
      <c r="DP21" s="86">
        <f>IFNA(VLOOKUP(AQ$3&amp;"|"&amp;$J21,$E$5:$I$233,5,0),VLOOKUP($J21,Premio_Niemann!$B$14:$L$31,11,FALSE))-VLOOKUP($J21,Premio_Niemann!$B$14:$L$31,11,FALSE)</f>
        <v>0</v>
      </c>
      <c r="DQ21" s="86">
        <f>IFNA(VLOOKUP($J21&amp;"|"&amp;AS$3,$E$5:$I$233,4,0),VLOOKUP($J21,Premio_Niemann!$B$14:$L$31,11,FALSE)) - VLOOKUP($J21,Premio_Niemann!$B$14:$L$31,11,FALSE)</f>
        <v>8.8</v>
      </c>
      <c r="DR21" s="86">
        <f>IFNA(VLOOKUP(AS$3&amp;"|"&amp;$J21,$E$5:$I$233,5,0),VLOOKUP($J21,Premio_Niemann!$B$14:$L$31,11,FALSE))-VLOOKUP($J21,Premio_Niemann!$B$14:$L$31,11,FALSE)</f>
        <v>0</v>
      </c>
      <c r="DT21" s="54">
        <f>DO24</f>
        <v>46.43333333</v>
      </c>
    </row>
    <row r="22">
      <c r="B22" s="65" t="s">
        <v>26</v>
      </c>
      <c r="C22" s="54">
        <v>64.0</v>
      </c>
      <c r="E22" s="1" t="str">
        <f>'La grande azzuffata 2022'!D20 &amp;"|"&amp; 'La grande azzuffata 2022'!E20</f>
        <v>Alessandro Piazza|Pietro Andreetta</v>
      </c>
      <c r="F22" s="65">
        <f>'La grande azzuffata 2022'!F20</f>
        <v>1</v>
      </c>
      <c r="G22" s="62">
        <f>'La grande azzuffata 2022'!H20</f>
        <v>0</v>
      </c>
      <c r="H22" s="62">
        <f>IF(ISBLANK('La grande azzuffata 2022'!J20),#N/A,'La grande azzuffata 2022'!J20)</f>
        <v>91</v>
      </c>
      <c r="I22" s="62">
        <f>'La grande azzuffata 2022'!K20</f>
        <v>84</v>
      </c>
      <c r="J22" s="83" t="s">
        <v>46</v>
      </c>
      <c r="K22" s="84" t="str">
        <f t="shared" si="2"/>
        <v/>
      </c>
      <c r="L22" s="84" t="str">
        <f t="shared" si="3"/>
        <v/>
      </c>
      <c r="M22" s="43" t="str">
        <f t="shared" si="4"/>
        <v/>
      </c>
      <c r="N22" s="43" t="str">
        <f t="shared" si="5"/>
        <v/>
      </c>
      <c r="O22" s="43">
        <f t="shared" si="6"/>
        <v>0</v>
      </c>
      <c r="P22" s="43" t="str">
        <f t="shared" si="7"/>
        <v/>
      </c>
      <c r="Q22" s="43" t="str">
        <f t="shared" si="8"/>
        <v/>
      </c>
      <c r="R22" s="43" t="str">
        <f t="shared" si="9"/>
        <v/>
      </c>
      <c r="S22" s="43" t="str">
        <f t="shared" si="10"/>
        <v/>
      </c>
      <c r="T22" s="43" t="str">
        <f t="shared" si="11"/>
        <v/>
      </c>
      <c r="U22" s="43" t="str">
        <f t="shared" si="12"/>
        <v/>
      </c>
      <c r="V22" s="43" t="str">
        <f t="shared" si="13"/>
        <v/>
      </c>
      <c r="W22" s="43">
        <f t="shared" si="14"/>
        <v>0</v>
      </c>
      <c r="X22" s="43" t="str">
        <f t="shared" si="15"/>
        <v/>
      </c>
      <c r="Y22" s="43" t="str">
        <f t="shared" si="16"/>
        <v/>
      </c>
      <c r="Z22" s="43">
        <f t="shared" si="17"/>
        <v>0</v>
      </c>
      <c r="AA22" s="43" t="str">
        <f t="shared" si="18"/>
        <v/>
      </c>
      <c r="AB22" s="43">
        <f t="shared" si="19"/>
        <v>1</v>
      </c>
      <c r="AC22" s="43" t="str">
        <f t="shared" si="20"/>
        <v/>
      </c>
      <c r="AD22" s="43" t="str">
        <f t="shared" si="21"/>
        <v/>
      </c>
      <c r="AE22" s="43" t="str">
        <f t="shared" si="22"/>
        <v/>
      </c>
      <c r="AF22" s="43" t="str">
        <f t="shared" si="23"/>
        <v/>
      </c>
      <c r="AG22" s="43" t="str">
        <f t="shared" si="24"/>
        <v/>
      </c>
      <c r="AH22" s="43" t="str">
        <f t="shared" si="25"/>
        <v/>
      </c>
      <c r="AI22" s="43">
        <f t="shared" si="26"/>
        <v>0.5</v>
      </c>
      <c r="AJ22" s="43" t="str">
        <f t="shared" si="27"/>
        <v/>
      </c>
      <c r="AK22" s="43" t="str">
        <f t="shared" si="28"/>
        <v/>
      </c>
      <c r="AL22" s="43" t="str">
        <f t="shared" si="29"/>
        <v/>
      </c>
      <c r="AM22" s="43" t="str">
        <f t="shared" si="30"/>
        <v/>
      </c>
      <c r="AN22" s="43" t="str">
        <f t="shared" si="31"/>
        <v/>
      </c>
      <c r="AO22" s="43" t="str">
        <f t="shared" si="32"/>
        <v/>
      </c>
      <c r="AP22" s="43" t="str">
        <f t="shared" si="33"/>
        <v/>
      </c>
      <c r="AQ22" s="43" t="str">
        <f t="shared" si="34"/>
        <v/>
      </c>
      <c r="AR22" s="43">
        <f t="shared" si="35"/>
        <v>0</v>
      </c>
      <c r="AS22" s="43" t="str">
        <f t="shared" si="36"/>
        <v/>
      </c>
      <c r="AT22" s="43" t="str">
        <f t="shared" si="37"/>
        <v/>
      </c>
      <c r="AU22" s="65">
        <f t="shared" si="38"/>
        <v>1.5</v>
      </c>
      <c r="AV22" s="65" t="str">
        <f t="shared" ref="AV22:CE22" si="57">IF(K22&lt;&gt;"",K$24,"")</f>
        <v/>
      </c>
      <c r="AW22" s="65" t="str">
        <f t="shared" si="57"/>
        <v/>
      </c>
      <c r="AX22" s="65" t="str">
        <f t="shared" si="57"/>
        <v/>
      </c>
      <c r="AY22" s="65" t="str">
        <f t="shared" si="57"/>
        <v/>
      </c>
      <c r="AZ22" s="65">
        <f t="shared" si="57"/>
        <v>5</v>
      </c>
      <c r="BA22" s="65" t="str">
        <f t="shared" si="57"/>
        <v/>
      </c>
      <c r="BB22" s="65" t="str">
        <f t="shared" si="57"/>
        <v/>
      </c>
      <c r="BC22" s="65" t="str">
        <f t="shared" si="57"/>
        <v/>
      </c>
      <c r="BD22" s="65" t="str">
        <f t="shared" si="57"/>
        <v/>
      </c>
      <c r="BE22" s="65" t="str">
        <f t="shared" si="57"/>
        <v/>
      </c>
      <c r="BF22" s="65" t="str">
        <f t="shared" si="57"/>
        <v/>
      </c>
      <c r="BG22" s="65" t="str">
        <f t="shared" si="57"/>
        <v/>
      </c>
      <c r="BH22" s="65">
        <f t="shared" si="57"/>
        <v>3</v>
      </c>
      <c r="BI22" s="65" t="str">
        <f t="shared" si="57"/>
        <v/>
      </c>
      <c r="BJ22" s="65" t="str">
        <f t="shared" si="57"/>
        <v/>
      </c>
      <c r="BK22" s="65">
        <f t="shared" si="57"/>
        <v>3</v>
      </c>
      <c r="BL22" s="65" t="str">
        <f t="shared" si="57"/>
        <v/>
      </c>
      <c r="BM22" s="65">
        <f t="shared" si="57"/>
        <v>2.5</v>
      </c>
      <c r="BN22" s="65" t="str">
        <f t="shared" si="57"/>
        <v/>
      </c>
      <c r="BO22" s="65" t="str">
        <f t="shared" si="57"/>
        <v/>
      </c>
      <c r="BP22" s="65" t="str">
        <f t="shared" si="57"/>
        <v/>
      </c>
      <c r="BQ22" s="65" t="str">
        <f t="shared" si="57"/>
        <v/>
      </c>
      <c r="BR22" s="65" t="str">
        <f t="shared" si="57"/>
        <v/>
      </c>
      <c r="BS22" s="65" t="str">
        <f t="shared" si="57"/>
        <v/>
      </c>
      <c r="BT22" s="65">
        <f t="shared" si="57"/>
        <v>2</v>
      </c>
      <c r="BU22" s="65" t="str">
        <f t="shared" si="57"/>
        <v/>
      </c>
      <c r="BV22" s="65" t="str">
        <f t="shared" si="57"/>
        <v/>
      </c>
      <c r="BW22" s="65" t="str">
        <f t="shared" si="57"/>
        <v/>
      </c>
      <c r="BX22" s="65" t="str">
        <f t="shared" si="57"/>
        <v/>
      </c>
      <c r="BY22" s="65" t="str">
        <f t="shared" si="57"/>
        <v/>
      </c>
      <c r="BZ22" s="65" t="str">
        <f t="shared" si="57"/>
        <v/>
      </c>
      <c r="CA22" s="65" t="str">
        <f t="shared" si="57"/>
        <v/>
      </c>
      <c r="CB22" s="65" t="str">
        <f t="shared" si="57"/>
        <v/>
      </c>
      <c r="CC22" s="65">
        <f t="shared" si="57"/>
        <v>2.5</v>
      </c>
      <c r="CD22" s="65" t="str">
        <f t="shared" si="57"/>
        <v/>
      </c>
      <c r="CE22" s="65" t="str">
        <f t="shared" si="57"/>
        <v/>
      </c>
      <c r="CF22" s="65">
        <f t="shared" si="40"/>
        <v>18</v>
      </c>
      <c r="CG22" s="65">
        <f t="shared" si="41"/>
        <v>16</v>
      </c>
      <c r="CI22" s="86">
        <f>IFNA(VLOOKUP($J22&amp;"|"&amp;K$3,$E$5:$I$233,4,0),VLOOKUP($J22,Premio_Niemann!$B$14:$L$31,11,FALSE)) - VLOOKUP($J22,Premio_Niemann!$B$14:$L$31,11,FALSE)</f>
        <v>0</v>
      </c>
      <c r="CJ22" s="86">
        <f>IFNA(VLOOKUP(K$3&amp;"|"&amp;$J22,$E$5:$I$233,5,0),VLOOKUP($J22,Premio_Niemann!$B$14:$L$31,11,FALSE))-VLOOKUP($J22,Premio_Niemann!$B$14:$L$31,11,FALSE)</f>
        <v>0</v>
      </c>
      <c r="CK22" s="86">
        <f>IFNA(VLOOKUP($J22&amp;"|"&amp;M$3,$E$5:$I$233,4,0),VLOOKUP($J22,Premio_Niemann!$B$14:$L$31,11,FALSE)) - VLOOKUP($J22,Premio_Niemann!$B$14:$L$31,11,FALSE)</f>
        <v>0</v>
      </c>
      <c r="CL22" s="86">
        <f>IFNA(VLOOKUP(M$3&amp;"|"&amp;$J22,$E$5:$I$233,5,0),VLOOKUP($J22,Premio_Niemann!$B$14:$L$31,11,FALSE))-VLOOKUP($J22,Premio_Niemann!$B$14:$L$31,11,FALSE)</f>
        <v>0</v>
      </c>
      <c r="CM22" s="86">
        <f>IFNA(VLOOKUP($J22&amp;"|"&amp;O$3,$E$5:$I$233,4,0),VLOOKUP($J22,Premio_Niemann!$B$14:$L$31,11,FALSE)) - VLOOKUP($J22,Premio_Niemann!$B$14:$L$31,11,FALSE)</f>
        <v>-9.4</v>
      </c>
      <c r="CN22" s="86">
        <f>IFNA(VLOOKUP(O$3&amp;"|"&amp;$J22,$E$5:$I$233,5,0),VLOOKUP($J22,Premio_Niemann!$B$14:$L$31,11,FALSE))-VLOOKUP($J22,Premio_Niemann!$B$14:$L$31,11,FALSE)</f>
        <v>0</v>
      </c>
      <c r="CO22" s="86">
        <f>IFNA(VLOOKUP($J22&amp;"|"&amp;Q$3,$E$5:$I$233,4,0),VLOOKUP($J22,Premio_Niemann!$B$14:$L$31,11,FALSE)) - VLOOKUP($J22,Premio_Niemann!$B$14:$L$31,11,FALSE)</f>
        <v>0</v>
      </c>
      <c r="CP22" s="86">
        <f>IFNA(VLOOKUP(Q$3&amp;"|"&amp;$J22,$E$5:$I$233,5,0),VLOOKUP($J22,Premio_Niemann!$B$14:$L$31,11,FALSE))-VLOOKUP($J22,Premio_Niemann!$B$14:$L$31,11,FALSE)</f>
        <v>0</v>
      </c>
      <c r="CQ22" s="86">
        <f>IFNA(VLOOKUP($J22&amp;"|"&amp;S$3,$E$5:$I$233,4,0),VLOOKUP($J22,Premio_Niemann!$B$14:$L$31,11,FALSE)) - VLOOKUP($J22,Premio_Niemann!$B$14:$L$31,11,FALSE)</f>
        <v>0</v>
      </c>
      <c r="CR22" s="86">
        <f>IFNA(VLOOKUP(S$3&amp;"|"&amp;$J22,$E$5:$I$233,5,0),VLOOKUP($J22,Premio_Niemann!$B$14:$L$31,11,FALSE))-VLOOKUP($J22,Premio_Niemann!$B$14:$L$31,11,FALSE)</f>
        <v>0</v>
      </c>
      <c r="CS22" s="86">
        <f>IFNA(VLOOKUP($J22&amp;"|"&amp;U$3,$E$5:$I$233,4,0),VLOOKUP($J22,Premio_Niemann!$B$14:$L$31,11,FALSE)) - VLOOKUP($J22,Premio_Niemann!$B$14:$L$31,11,FALSE)</f>
        <v>0</v>
      </c>
      <c r="CT22" s="86">
        <f>IFNA(VLOOKUP(U$3&amp;"|"&amp;$J22,$E$5:$I$233,5,0),VLOOKUP($J22,Premio_Niemann!$B$14:$L$31,11,FALSE))-VLOOKUP($J22,Premio_Niemann!$B$14:$L$31,11,FALSE)</f>
        <v>0</v>
      </c>
      <c r="CU22" s="86">
        <f>IFNA(VLOOKUP($J22&amp;"|"&amp;W$3,$E$5:$I$233,4,0),VLOOKUP($J22,Premio_Niemann!$B$14:$L$31,11,FALSE)) - VLOOKUP($J22,Premio_Niemann!$B$14:$L$31,11,FALSE)</f>
        <v>-2.4</v>
      </c>
      <c r="CV22" s="86">
        <f>IFNA(VLOOKUP(W$3&amp;"|"&amp;$J22,$E$5:$I$233,5,0),VLOOKUP($J22,Premio_Niemann!$B$14:$L$31,11,FALSE))-VLOOKUP($J22,Premio_Niemann!$B$14:$L$31,11,FALSE)</f>
        <v>0</v>
      </c>
      <c r="CW22" s="86">
        <f>IFNA(VLOOKUP($J22&amp;"|"&amp;Y$3,$E$5:$I$233,4,0),VLOOKUP($J22,Premio_Niemann!$B$14:$L$31,11,FALSE)) - VLOOKUP($J22,Premio_Niemann!$B$14:$L$31,11,FALSE)</f>
        <v>0</v>
      </c>
      <c r="CX22" s="86">
        <f>IFNA(VLOOKUP(Y$3&amp;"|"&amp;$J22,$E$5:$I$233,5,0),VLOOKUP($J22,Premio_Niemann!$B$14:$L$31,11,FALSE))-VLOOKUP($J22,Premio_Niemann!$B$14:$L$31,11,FALSE)</f>
        <v>-0.4</v>
      </c>
      <c r="CY22" s="86">
        <f>IFNA(VLOOKUP($J22&amp;"|"&amp;AA$3,$E$5:$I$233,4,0),VLOOKUP($J22,Premio_Niemann!$B$14:$L$31,11,FALSE)) - VLOOKUP($J22,Premio_Niemann!$B$14:$L$31,11,FALSE)</f>
        <v>0</v>
      </c>
      <c r="CZ22" s="86">
        <f>IFNA(VLOOKUP(AA$3&amp;"|"&amp;$J22,$E$5:$I$233,5,0),VLOOKUP($J22,Premio_Niemann!$B$14:$L$31,11,FALSE))-VLOOKUP($J22,Premio_Niemann!$B$14:$L$31,11,FALSE)</f>
        <v>6.6</v>
      </c>
      <c r="DA22" s="86">
        <f>IFNA(VLOOKUP($J22&amp;"|"&amp;AC$3,$E$5:$I$233,4,0),VLOOKUP($J22,Premio_Niemann!$B$14:$L$31,11,FALSE)) - VLOOKUP($J22,Premio_Niemann!$B$14:$L$31,11,FALSE)</f>
        <v>0</v>
      </c>
      <c r="DB22" s="86">
        <f>IFNA(VLOOKUP(AC$3&amp;"|"&amp;$J22,$E$5:$I$233,5,0),VLOOKUP($J22,Premio_Niemann!$B$14:$L$31,11,FALSE))-VLOOKUP($J22,Premio_Niemann!$B$14:$L$31,11,FALSE)</f>
        <v>0</v>
      </c>
      <c r="DC22" s="86">
        <f>IFNA(VLOOKUP($J22&amp;"|"&amp;AE$3,$E$5:$I$233,4,0),VLOOKUP($J22,Premio_Niemann!$B$14:$L$31,11,FALSE)) - VLOOKUP($J22,Premio_Niemann!$B$14:$L$31,11,FALSE)</f>
        <v>0</v>
      </c>
      <c r="DD22" s="86">
        <f>IFNA(VLOOKUP(AE$3&amp;"|"&amp;$J22,$E$5:$I$233,5,0),VLOOKUP($J22,Premio_Niemann!$B$14:$L$31,11,FALSE))-VLOOKUP($J22,Premio_Niemann!$B$14:$L$31,11,FALSE)</f>
        <v>0</v>
      </c>
      <c r="DE22" s="86">
        <f>IFNA(VLOOKUP($J22&amp;"|"&amp;AG$3,$E$5:$I$233,4,0),VLOOKUP($J22,Premio_Niemann!$B$14:$L$31,11,FALSE)) - VLOOKUP($J22,Premio_Niemann!$B$14:$L$31,11,FALSE)</f>
        <v>0</v>
      </c>
      <c r="DF22" s="86">
        <f>IFNA(VLOOKUP(AG$3&amp;"|"&amp;$J22,$E$5:$I$233,5,0),VLOOKUP($J22,Premio_Niemann!$B$14:$L$31,11,FALSE))-VLOOKUP($J22,Premio_Niemann!$B$14:$L$31,11,FALSE)</f>
        <v>0</v>
      </c>
      <c r="DG22" s="86">
        <f>IFNA(VLOOKUP($J22&amp;"|"&amp;AI$3,$E$5:$I$233,4,0),VLOOKUP($J22,Premio_Niemann!$B$14:$L$31,11,FALSE)) - VLOOKUP($J22,Premio_Niemann!$B$14:$L$31,11,FALSE)</f>
        <v>0</v>
      </c>
      <c r="DH22" s="86">
        <f>IFNA(VLOOKUP(AI$3&amp;"|"&amp;$J22,$E$5:$I$233,5,0),VLOOKUP($J22,Premio_Niemann!$B$14:$L$31,11,FALSE))-VLOOKUP($J22,Premio_Niemann!$B$14:$L$31,11,FALSE)</f>
        <v>0</v>
      </c>
      <c r="DI22" s="86">
        <f>IFNA(VLOOKUP($J22&amp;"|"&amp;AK$3,$E$5:$I$233,4,0),VLOOKUP($J22,Premio_Niemann!$B$14:$L$31,11,FALSE)) - VLOOKUP($J22,Premio_Niemann!$B$14:$L$31,11,FALSE)</f>
        <v>0</v>
      </c>
      <c r="DJ22" s="86">
        <f>IFNA(VLOOKUP(AK$3&amp;"|"&amp;$J22,$E$5:$I$233,5,0),VLOOKUP($J22,Premio_Niemann!$B$14:$L$31,11,FALSE))-VLOOKUP($J22,Premio_Niemann!$B$14:$L$31,11,FALSE)</f>
        <v>0</v>
      </c>
      <c r="DK22" s="86">
        <f>IFNA(VLOOKUP($J22&amp;"|"&amp;AM$3,$E$5:$I$233,4,0),VLOOKUP($J22,Premio_Niemann!$B$14:$L$31,11,FALSE)) - VLOOKUP($J22,Premio_Niemann!$B$14:$L$31,11,FALSE)</f>
        <v>0</v>
      </c>
      <c r="DL22" s="86">
        <f>IFNA(VLOOKUP(AM$3&amp;"|"&amp;$J22,$E$5:$I$233,5,0),VLOOKUP($J22,Premio_Niemann!$B$14:$L$31,11,FALSE))-VLOOKUP($J22,Premio_Niemann!$B$14:$L$31,11,FALSE)</f>
        <v>0</v>
      </c>
      <c r="DM22" s="86">
        <f>IFNA(VLOOKUP($J22&amp;"|"&amp;AO$3,$E$5:$I$233,4,0),VLOOKUP($J22,Premio_Niemann!$B$14:$L$31,11,FALSE)) - VLOOKUP($J22,Premio_Niemann!$B$14:$L$31,11,FALSE)</f>
        <v>0</v>
      </c>
      <c r="DN22" s="86">
        <f>IFNA(VLOOKUP(AO$3&amp;"|"&amp;$J22,$E$5:$I$233,5,0),VLOOKUP($J22,Premio_Niemann!$B$14:$L$31,11,FALSE))-VLOOKUP($J22,Premio_Niemann!$B$14:$L$31,11,FALSE)</f>
        <v>0</v>
      </c>
      <c r="DO22" s="86">
        <f>IFNA(VLOOKUP($J22&amp;"|"&amp;AQ$3,$E$5:$I$233,4,0),VLOOKUP($J22,Premio_Niemann!$B$14:$L$31,11,FALSE)) - VLOOKUP($J22,Premio_Niemann!$B$14:$L$31,11,FALSE)</f>
        <v>0</v>
      </c>
      <c r="DP22" s="86">
        <f>IFNA(VLOOKUP(AQ$3&amp;"|"&amp;$J22,$E$5:$I$233,5,0),VLOOKUP($J22,Premio_Niemann!$B$14:$L$31,11,FALSE))-VLOOKUP($J22,Premio_Niemann!$B$14:$L$31,11,FALSE)</f>
        <v>5.6</v>
      </c>
      <c r="DQ22" s="86">
        <f>IFNA(VLOOKUP($J22&amp;"|"&amp;AS$3,$E$5:$I$233,4,0),VLOOKUP($J22,Premio_Niemann!$B$14:$L$31,11,FALSE)) - VLOOKUP($J22,Premio_Niemann!$B$14:$L$31,11,FALSE)</f>
        <v>0</v>
      </c>
      <c r="DR22" s="86">
        <f>IFNA(VLOOKUP(AS$3&amp;"|"&amp;$J22,$E$5:$I$233,5,0),VLOOKUP($J22,Premio_Niemann!$B$14:$L$31,11,FALSE))-VLOOKUP($J22,Premio_Niemann!$B$14:$L$31,11,FALSE)</f>
        <v>0</v>
      </c>
      <c r="DT22" s="54">
        <f>DQ24</f>
        <v>16.96666667</v>
      </c>
    </row>
    <row r="23">
      <c r="E23" s="1" t="str">
        <f>'La grande azzuffata 2022'!D21 &amp;"|"&amp; 'La grande azzuffata 2022'!E21</f>
        <v>Sara Biagetti|Giampaolo Camera</v>
      </c>
      <c r="F23" s="65">
        <f>'La grande azzuffata 2022'!F21</f>
        <v>0</v>
      </c>
      <c r="G23" s="62">
        <f>'La grande azzuffata 2022'!H21</f>
        <v>1</v>
      </c>
      <c r="H23" s="62">
        <f>IF(ISBLANK('La grande azzuffata 2022'!J21),#N/A,'La grande azzuffata 2022'!J21)</f>
        <v>70</v>
      </c>
      <c r="I23" s="62">
        <f>'La grande azzuffata 2022'!K21</f>
        <v>83</v>
      </c>
      <c r="AC23" s="65" t="str">
        <f>VLOOKUP(J23&amp;"|"&amp;$AC$3,$E$5:$G$23,2,1)</f>
        <v/>
      </c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</row>
    <row r="24">
      <c r="E24" s="1" t="str">
        <f>'La grande azzuffata 2022'!D22 &amp;"|"&amp; 'La grande azzuffata 2022'!E22</f>
        <v>|</v>
      </c>
      <c r="F24" s="65" t="str">
        <f>'La grande azzuffata 2022'!F22</f>
        <v/>
      </c>
      <c r="G24" s="62" t="str">
        <f>'La grande azzuffata 2022'!H22</f>
        <v/>
      </c>
      <c r="H24" s="62" t="str">
        <f>IF(ISBLANK('La grande azzuffata 2022'!J22),#N/A,'La grande azzuffata 2022'!J22)</f>
        <v>#N/A</v>
      </c>
      <c r="I24" s="62" t="str">
        <f>'La grande azzuffata 2022'!K22</f>
        <v/>
      </c>
      <c r="J24" s="1" t="s">
        <v>1036</v>
      </c>
      <c r="K24" s="65">
        <f>36-COUNTIF(K5:L22, "") - SUM(K5:L22)</f>
        <v>4</v>
      </c>
      <c r="L24" s="65">
        <f>K24</f>
        <v>4</v>
      </c>
      <c r="M24" s="65">
        <f>36-COUNTIF(M5:N22, "") - SUM(M5:N22)</f>
        <v>3</v>
      </c>
      <c r="N24" s="65">
        <f>M24</f>
        <v>3</v>
      </c>
      <c r="O24" s="65">
        <f>36-COUNTIF(O5:P22, "") - SUM(O5:P22)</f>
        <v>5</v>
      </c>
      <c r="P24" s="65">
        <f>O24</f>
        <v>5</v>
      </c>
      <c r="Q24" s="65">
        <f>36-COUNTIF(Q5:R22, "") - SUM(Q5:R22)</f>
        <v>1.5</v>
      </c>
      <c r="R24" s="65">
        <f>Q24</f>
        <v>1.5</v>
      </c>
      <c r="S24" s="65">
        <f>36-COUNTIF(S5:T22, "") - SUM(S5:T22)</f>
        <v>3.5</v>
      </c>
      <c r="T24" s="65">
        <f>S24</f>
        <v>3.5</v>
      </c>
      <c r="U24" s="65">
        <f>36-COUNTIF(U5:V22, "") - SUM(U5:V22)</f>
        <v>4</v>
      </c>
      <c r="V24" s="65">
        <f>U24</f>
        <v>4</v>
      </c>
      <c r="W24" s="65">
        <f>36-COUNTIF(W5:X22, "") - SUM(W5:X22)</f>
        <v>3</v>
      </c>
      <c r="X24" s="65">
        <f>W24</f>
        <v>3</v>
      </c>
      <c r="Y24" s="65">
        <f>36-COUNTIF(Y5:Z22, "") - SUM(Y5:Z22)</f>
        <v>3</v>
      </c>
      <c r="Z24" s="65">
        <f>Y24</f>
        <v>3</v>
      </c>
      <c r="AA24" s="65">
        <f>36-COUNTIF(AA5:AB22, "") - SUM(AA5:AB22)</f>
        <v>2.5</v>
      </c>
      <c r="AB24" s="65">
        <f>AA24</f>
        <v>2.5</v>
      </c>
      <c r="AC24" s="65">
        <f>36-COUNTIF(AC5:AD22, "") - SUM(AC5:AD22)</f>
        <v>4</v>
      </c>
      <c r="AD24" s="65">
        <f>AC24</f>
        <v>4</v>
      </c>
      <c r="AE24" s="65">
        <f>36-COUNTIF(AE5:AF22, "") - SUM(AE5:AF22)</f>
        <v>5</v>
      </c>
      <c r="AF24" s="65">
        <f>AE24</f>
        <v>5</v>
      </c>
      <c r="AG24" s="65">
        <f>36-COUNTIF(AG5:AH22, "") - SUM(AG5:AH22)</f>
        <v>3</v>
      </c>
      <c r="AH24" s="65">
        <f>AG24</f>
        <v>3</v>
      </c>
      <c r="AI24" s="65">
        <f>36-COUNTIF(AI5:AJ22, "") - SUM(AI5:AJ22)</f>
        <v>2</v>
      </c>
      <c r="AJ24" s="65">
        <f>AI24</f>
        <v>2</v>
      </c>
      <c r="AK24" s="65">
        <f>36-COUNTIF(AK5:AL22, "") - SUM(AK5:AL22)</f>
        <v>0.5</v>
      </c>
      <c r="AL24" s="65">
        <f>AK24</f>
        <v>0.5</v>
      </c>
      <c r="AM24" s="65">
        <f>36-COUNTIF(AM5:AN22, "") - SUM(AM5:AN22)</f>
        <v>2.5</v>
      </c>
      <c r="AN24" s="65">
        <f>AM24</f>
        <v>2.5</v>
      </c>
      <c r="AO24" s="65">
        <f>36-COUNTIF(AO5:AP22, "") - SUM(AO5:AP22)</f>
        <v>3.5</v>
      </c>
      <c r="AP24" s="65">
        <f>AO24</f>
        <v>3.5</v>
      </c>
      <c r="AQ24" s="65">
        <f>36-COUNTIF(AQ5:AR22, "") - SUM(AQ5:AR22)</f>
        <v>2.5</v>
      </c>
      <c r="AR24" s="65">
        <f>AQ24</f>
        <v>2.5</v>
      </c>
      <c r="AS24" s="65">
        <f>36-COUNTIF(AS5:AT22, "") - SUM(AS5:AT22)</f>
        <v>1.5</v>
      </c>
      <c r="AT24" s="65">
        <f>AS24</f>
        <v>1.5</v>
      </c>
      <c r="CH24" s="1" t="s">
        <v>1037</v>
      </c>
      <c r="CI24" s="54">
        <f>SUM(CI5:CJ22)</f>
        <v>-34.16666667</v>
      </c>
      <c r="CJ24" s="54"/>
      <c r="CK24" s="54">
        <f>SUM(CK5:CL22)</f>
        <v>6.966666667</v>
      </c>
      <c r="CL24" s="54"/>
      <c r="CM24" s="54">
        <f>SUM(CM5:CN22)</f>
        <v>-52.23333333</v>
      </c>
      <c r="CN24" s="54"/>
      <c r="CO24" s="54">
        <f>SUM(CO5:CP22)</f>
        <v>25.56666667</v>
      </c>
      <c r="CP24" s="54"/>
      <c r="CQ24" s="54">
        <f>SUM(CQ5:CR22)</f>
        <v>13.26666667</v>
      </c>
      <c r="CR24" s="54"/>
      <c r="CS24" s="54">
        <f>SUM(CS5:CT22)</f>
        <v>0.8666666667</v>
      </c>
      <c r="CT24" s="54"/>
      <c r="CU24" s="54">
        <f>SUM(CU5:CV22)</f>
        <v>-9.433333333</v>
      </c>
      <c r="CV24" s="54"/>
      <c r="CW24" s="54">
        <f>SUM(CW5:CX22)</f>
        <v>-3.8</v>
      </c>
      <c r="CX24" s="54"/>
      <c r="CY24" s="54">
        <f>SUM(CY5:CZ22)</f>
        <v>-11.16666667</v>
      </c>
      <c r="CZ24" s="54"/>
      <c r="DA24" s="54">
        <f>SUM(DA5:DB22)</f>
        <v>15.8</v>
      </c>
      <c r="DB24" s="54"/>
      <c r="DC24" s="54">
        <f>SUM(DC5:DD22)</f>
        <v>-22.16666667</v>
      </c>
      <c r="DD24" s="54"/>
      <c r="DE24" s="54">
        <f>SUM(DE5:DF22)</f>
        <v>-26.23333333</v>
      </c>
      <c r="DF24" s="54"/>
      <c r="DG24" s="54">
        <f>SUM(DG5:DH22)</f>
        <v>0.4333333333</v>
      </c>
      <c r="DH24" s="54"/>
      <c r="DI24" s="54">
        <f>SUM(DI5:DJ22)</f>
        <v>16.46666667</v>
      </c>
      <c r="DJ24" s="54"/>
      <c r="DK24" s="54">
        <f>SUM(DK5:DL22)</f>
        <v>25.4</v>
      </c>
      <c r="DL24" s="54"/>
      <c r="DM24" s="54">
        <f>SUM(DM5:DN22)</f>
        <v>-16.96666667</v>
      </c>
      <c r="DN24" s="54"/>
      <c r="DO24" s="54">
        <f>SUM(DO5:DP22)</f>
        <v>46.43333333</v>
      </c>
      <c r="DP24" s="54"/>
      <c r="DQ24" s="54">
        <f>SUM(DQ5:DR22)</f>
        <v>16.96666667</v>
      </c>
      <c r="DR24" s="54"/>
    </row>
    <row r="25">
      <c r="B25" s="87"/>
      <c r="E25" s="1" t="str">
        <f>'La grande azzuffata 2022'!D23 &amp;"|"&amp; 'La grande azzuffata 2022'!E23</f>
        <v>Franco Saiano|Saverio Tammarazio</v>
      </c>
      <c r="F25" s="65">
        <f>'La grande azzuffata 2022'!F23</f>
        <v>0.5</v>
      </c>
      <c r="G25" s="62">
        <f>'La grande azzuffata 2022'!H23</f>
        <v>0.5</v>
      </c>
      <c r="H25" s="62">
        <f>IF(ISBLANK('La grande azzuffata 2022'!J23),#N/A,'La grande azzuffata 2022'!J23)</f>
        <v>74</v>
      </c>
      <c r="I25" s="62">
        <f>'La grande azzuffata 2022'!K23</f>
        <v>86</v>
      </c>
      <c r="AW25" s="62"/>
      <c r="CI25" s="54">
        <f>VLOOKUP($J7&amp;"|"&amp;K$3,$E$5:$I$233,4,0)</f>
        <v>93</v>
      </c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</row>
    <row r="26">
      <c r="B26" s="1" t="s">
        <v>1038</v>
      </c>
      <c r="E26" s="1" t="str">
        <f>'La grande azzuffata 2022'!D24 &amp;"|"&amp; 'La grande azzuffata 2022'!E24</f>
        <v>Daniele Calucci|Lorenzo Divano</v>
      </c>
      <c r="F26" s="65">
        <f>'La grande azzuffata 2022'!F24</f>
        <v>1</v>
      </c>
      <c r="G26" s="62">
        <f>'La grande azzuffata 2022'!H24</f>
        <v>0</v>
      </c>
      <c r="H26" s="62">
        <f>IF(ISBLANK('La grande azzuffata 2022'!J24),#N/A,'La grande azzuffata 2022'!J24)</f>
        <v>90</v>
      </c>
      <c r="I26" s="62">
        <f>'La grande azzuffata 2022'!K24</f>
        <v>83</v>
      </c>
      <c r="CI26" s="88">
        <f>IFNA(VLOOKUP($J7&amp;"|"&amp;K$3,$E$5:$I$233,4,0),VLOOKUP($J7,Premio_Niemann!$B$14:$L$31,11,FALSE))</f>
        <v>93</v>
      </c>
      <c r="CJ26" s="54">
        <f>VLOOKUP($J7,Premio_Niemann!$B$14:$L$31,11,FALSE)</f>
        <v>80.5</v>
      </c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</row>
    <row r="27">
      <c r="B27" s="3"/>
      <c r="E27" s="1" t="str">
        <f>'La grande azzuffata 2022'!D25 &amp;"|"&amp; 'La grande azzuffata 2022'!E25</f>
        <v>Pierluigi Olivetti|Ezio Del Nero</v>
      </c>
      <c r="F27" s="65">
        <f>'La grande azzuffata 2022'!F25</f>
        <v>1</v>
      </c>
      <c r="G27" s="62">
        <f>'La grande azzuffata 2022'!H25</f>
        <v>0</v>
      </c>
      <c r="H27" s="62">
        <f>IF(ISBLANK('La grande azzuffata 2022'!J25),#N/A,'La grande azzuffata 2022'!J25)</f>
        <v>85</v>
      </c>
      <c r="I27" s="62">
        <f>'La grande azzuffata 2022'!K25</f>
        <v>53</v>
      </c>
      <c r="CI27" s="89">
        <f>VLOOKUP($J7,Premio_Niemann!$B$14:$L$31,11,FALSE)</f>
        <v>80.5</v>
      </c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</row>
    <row r="28">
      <c r="B28" s="65" t="str">
        <f t="array" ref="B28:C45">SORT({Premio_Niemann!B14:B31,Premio_Niemann!M14:M31},2,TRUE)</f>
        <v>Pietro Andreetta</v>
      </c>
      <c r="C28" s="54">
        <v>-52.23333333333332</v>
      </c>
      <c r="E28" s="1" t="str">
        <f>'La grande azzuffata 2022'!D26 &amp;"|"&amp; 'La grande azzuffata 2022'!E26</f>
        <v>Lorenzo Satta|Alessandro Piazza</v>
      </c>
      <c r="F28" s="65">
        <f>'La grande azzuffata 2022'!F26</f>
        <v>0</v>
      </c>
      <c r="G28" s="62">
        <f>'La grande azzuffata 2022'!H26</f>
        <v>1</v>
      </c>
      <c r="H28" s="62">
        <f>IF(ISBLANK('La grande azzuffata 2022'!J26),#N/A,'La grande azzuffata 2022'!J26)</f>
        <v>82</v>
      </c>
      <c r="I28" s="62">
        <f>'La grande azzuffata 2022'!K26</f>
        <v>89</v>
      </c>
      <c r="CI28" s="54"/>
      <c r="CJ28" s="54"/>
      <c r="CK28" s="54"/>
      <c r="CL28" s="89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</row>
    <row r="29">
      <c r="B29" s="65" t="s">
        <v>12</v>
      </c>
      <c r="C29" s="54">
        <v>-34.16666666666666</v>
      </c>
      <c r="E29" s="1" t="str">
        <f>'La grande azzuffata 2022'!D27 &amp;"|"&amp; 'La grande azzuffata 2022'!E27</f>
        <v>Giampaolo Camera|Antonello Pumilia</v>
      </c>
      <c r="F29" s="65">
        <f>'La grande azzuffata 2022'!F27</f>
        <v>1</v>
      </c>
      <c r="G29" s="62">
        <f>'La grande azzuffata 2022'!H27</f>
        <v>0</v>
      </c>
      <c r="H29" s="62">
        <f>IF(ISBLANK('La grande azzuffata 2022'!J27),#N/A,'La grande azzuffata 2022'!J27)</f>
        <v>88</v>
      </c>
      <c r="I29" s="62">
        <f>'La grande azzuffata 2022'!K27</f>
        <v>82</v>
      </c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</row>
    <row r="30">
      <c r="B30" s="65" t="s">
        <v>26</v>
      </c>
      <c r="C30" s="54">
        <v>-26.233333333333334</v>
      </c>
      <c r="E30" s="1" t="str">
        <f>'La grande azzuffata 2022'!D28 &amp;"|"&amp; 'La grande azzuffata 2022'!E28</f>
        <v>Matteo Alticozzi|Luigi Chirico</v>
      </c>
      <c r="F30" s="65">
        <f>'La grande azzuffata 2022'!F28</f>
        <v>1</v>
      </c>
      <c r="G30" s="62">
        <f>'La grande azzuffata 2022'!H28</f>
        <v>0</v>
      </c>
      <c r="H30" s="62">
        <f>IF(ISBLANK('La grande azzuffata 2022'!J28),#N/A,'La grande azzuffata 2022'!J28)</f>
        <v>88</v>
      </c>
      <c r="I30" s="62">
        <f>'La grande azzuffata 2022'!K28</f>
        <v>79</v>
      </c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</row>
    <row r="31">
      <c r="B31" s="65" t="s">
        <v>22</v>
      </c>
      <c r="C31" s="54">
        <v>-22.16666666666667</v>
      </c>
      <c r="E31" s="1" t="str">
        <f>'La grande azzuffata 2022'!D29 &amp;"|"&amp; 'La grande azzuffata 2022'!E29</f>
        <v>Lorenzo Sangiorgi|Marco Stanizzi</v>
      </c>
      <c r="F31" s="65">
        <f>'La grande azzuffata 2022'!F29</f>
        <v>1</v>
      </c>
      <c r="G31" s="62">
        <f>'La grande azzuffata 2022'!H29</f>
        <v>0</v>
      </c>
      <c r="H31" s="62">
        <f>IF(ISBLANK('La grande azzuffata 2022'!J29),#N/A,'La grande azzuffata 2022'!J29)</f>
        <v>75</v>
      </c>
      <c r="I31" s="62">
        <f>'La grande azzuffata 2022'!K29</f>
        <v>75</v>
      </c>
      <c r="AL31" s="90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</row>
    <row r="32">
      <c r="B32" s="65" t="s">
        <v>13</v>
      </c>
      <c r="C32" s="54">
        <v>-11.166666666666643</v>
      </c>
      <c r="E32" s="1" t="str">
        <f>'La grande azzuffata 2022'!D30 &amp;"|"&amp; 'La grande azzuffata 2022'!E30</f>
        <v>Riccardo Dordoni|Enrico Moresco</v>
      </c>
      <c r="F32" s="65">
        <f>'La grande azzuffata 2022'!F30</f>
        <v>0.5</v>
      </c>
      <c r="G32" s="62">
        <f>'La grande azzuffata 2022'!H30</f>
        <v>0.5</v>
      </c>
      <c r="H32" s="62">
        <f>IF(ISBLANK('La grande azzuffata 2022'!J30),#N/A,'La grande azzuffata 2022'!J30)</f>
        <v>78</v>
      </c>
      <c r="I32" s="62">
        <f>'La grande azzuffata 2022'!K30</f>
        <v>78</v>
      </c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</row>
    <row r="33">
      <c r="B33" s="65" t="s">
        <v>41</v>
      </c>
      <c r="C33" s="54">
        <v>-9.433333333333323</v>
      </c>
      <c r="E33" s="1" t="str">
        <f>'La grande azzuffata 2022'!D31 &amp;"|"&amp; 'La grande azzuffata 2022'!E31</f>
        <v>Pietro Andreetta|Sara Biagetti</v>
      </c>
      <c r="F33" s="65">
        <f>'La grande azzuffata 2022'!F31</f>
        <v>1</v>
      </c>
      <c r="G33" s="62">
        <f>'La grande azzuffata 2022'!H31</f>
        <v>0</v>
      </c>
      <c r="H33" s="62">
        <f>IF(ISBLANK('La grande azzuffata 2022'!J31),#N/A,'La grande azzuffata 2022'!J31)</f>
        <v>62</v>
      </c>
      <c r="I33" s="62">
        <f>'La grande azzuffata 2022'!K31</f>
        <v>51</v>
      </c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</row>
    <row r="34">
      <c r="B34" s="65" t="s">
        <v>45</v>
      </c>
      <c r="C34" s="54">
        <v>-3.799999999999983</v>
      </c>
      <c r="E34" s="1" t="str">
        <f>'La grande azzuffata 2022'!D32 &amp;"|"&amp; 'La grande azzuffata 2022'!E32</f>
        <v>|</v>
      </c>
      <c r="F34" s="65" t="str">
        <f>'La grande azzuffata 2022'!F32</f>
        <v/>
      </c>
      <c r="G34" s="62" t="str">
        <f>'La grande azzuffata 2022'!H32</f>
        <v/>
      </c>
      <c r="H34" s="62" t="str">
        <f>IF(ISBLANK('La grande azzuffata 2022'!J32),#N/A,'La grande azzuffata 2022'!J32)</f>
        <v>#N/A</v>
      </c>
      <c r="I34" s="62" t="str">
        <f>'La grande azzuffata 2022'!K32</f>
        <v/>
      </c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</row>
    <row r="35">
      <c r="B35" s="65" t="s">
        <v>21</v>
      </c>
      <c r="C35" s="54">
        <v>0.0</v>
      </c>
      <c r="E35" s="1" t="str">
        <f>'La grande azzuffata 2022'!D33 &amp;"|"&amp; 'La grande azzuffata 2022'!E33</f>
        <v>Saverio Tammarazio|Daniele Calucci</v>
      </c>
      <c r="F35" s="65">
        <f>'La grande azzuffata 2022'!F33</f>
        <v>1</v>
      </c>
      <c r="G35" s="62">
        <f>'La grande azzuffata 2022'!H33</f>
        <v>0</v>
      </c>
      <c r="H35" s="62">
        <f>IF(ISBLANK('La grande azzuffata 2022'!J33),#N/A,'La grande azzuffata 2022'!J33)</f>
        <v>84</v>
      </c>
      <c r="I35" s="62">
        <f>IF(ISBLANK('La grande azzuffata 2022'!K33),#N/A,'La grande azzuffata 2022'!K33)</f>
        <v>79</v>
      </c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</row>
    <row r="36">
      <c r="B36" s="65" t="s">
        <v>30</v>
      </c>
      <c r="C36" s="54">
        <v>0.43333333333335133</v>
      </c>
      <c r="E36" s="1" t="str">
        <f>'La grande azzuffata 2022'!D34 &amp;"|"&amp; 'La grande azzuffata 2022'!E34</f>
        <v>Franco Saiano|Pierluigi Olivetti</v>
      </c>
      <c r="F36" s="65">
        <f>'La grande azzuffata 2022'!F34</f>
        <v>0.5</v>
      </c>
      <c r="G36" s="62">
        <f>'La grande azzuffata 2022'!H34</f>
        <v>0.5</v>
      </c>
      <c r="H36" s="62">
        <f>IF(ISBLANK('La grande azzuffata 2022'!J34),#N/A,'La grande azzuffata 2022'!J34)</f>
        <v>93</v>
      </c>
      <c r="I36" s="62">
        <f>IF(ISBLANK('La grande azzuffata 2022'!K34),#N/A,'La grande azzuffata 2022'!K34)</f>
        <v>94</v>
      </c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</row>
    <row r="37">
      <c r="B37" s="65" t="s">
        <v>37</v>
      </c>
      <c r="C37" s="54">
        <v>0.8666666666666742</v>
      </c>
      <c r="E37" s="1" t="str">
        <f>'La grande azzuffata 2022'!D35 &amp;"|"&amp; 'La grande azzuffata 2022'!E35</f>
        <v>Alessandro Piazza|Giampaolo Camera</v>
      </c>
      <c r="F37" s="65">
        <f>'La grande azzuffata 2022'!F35</f>
        <v>0.5</v>
      </c>
      <c r="G37" s="62">
        <f>'La grande azzuffata 2022'!H35</f>
        <v>0.5</v>
      </c>
      <c r="H37" s="62">
        <f>IF(ISBLANK('La grande azzuffata 2022'!J35),#N/A,'La grande azzuffata 2022'!J35)</f>
        <v>86</v>
      </c>
      <c r="I37" s="62">
        <f>IF(ISBLANK('La grande azzuffata 2022'!K35),#N/A,'La grande azzuffata 2022'!K35)</f>
        <v>85</v>
      </c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</row>
    <row r="38">
      <c r="B38" s="65" t="s">
        <v>17</v>
      </c>
      <c r="C38" s="54">
        <v>6.966666666666683</v>
      </c>
      <c r="E38" s="1" t="str">
        <f>'La grande azzuffata 2022'!D36 &amp;"|"&amp; 'La grande azzuffata 2022'!E36</f>
        <v>Lorenzo Divano|Matteo Alticozzi</v>
      </c>
      <c r="F38" s="65">
        <f>'La grande azzuffata 2022'!F33</f>
        <v>1</v>
      </c>
      <c r="G38" s="62">
        <f>'La grande azzuffata 2022'!H33</f>
        <v>0</v>
      </c>
      <c r="H38" s="62">
        <f>IF(ISBLANK('La grande azzuffata 2022'!J33),#N/A,'La grande azzuffata 2022'!J33)</f>
        <v>84</v>
      </c>
      <c r="I38" s="62">
        <f>IF(ISBLANK('La grande azzuffata 2022'!K33),#N/A,'La grande azzuffata 2022'!K33)</f>
        <v>79</v>
      </c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</row>
    <row r="39">
      <c r="B39" s="65" t="s">
        <v>33</v>
      </c>
      <c r="C39" s="54">
        <v>13.26666666666668</v>
      </c>
      <c r="E39" s="1" t="str">
        <f>'La grande azzuffata 2022'!D37 &amp;"|"&amp; 'La grande azzuffata 2022'!E37</f>
        <v>Ezio Del Nero|Lorenzo Sangiorgi</v>
      </c>
      <c r="F39" s="65">
        <f>'La grande azzuffata 2022'!F37</f>
        <v>0.5</v>
      </c>
      <c r="G39" s="62">
        <f>'La grande azzuffata 2022'!H37</f>
        <v>0.5</v>
      </c>
      <c r="H39" s="62">
        <f>IF(ISBLANK('La grande azzuffata 2022'!J37),#N/A,'La grande azzuffata 2022'!J37)</f>
        <v>64</v>
      </c>
      <c r="I39" s="62">
        <f>IF(ISBLANK('La grande azzuffata 2022'!K37),#N/A,'La grande azzuffata 2022'!K37)</f>
        <v>76.2</v>
      </c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</row>
    <row r="40">
      <c r="B40" s="65" t="s">
        <v>18</v>
      </c>
      <c r="C40" s="54">
        <v>15.800000000000011</v>
      </c>
      <c r="E40" s="1" t="str">
        <f>'La grande azzuffata 2022'!D38 &amp;"|"&amp; 'La grande azzuffata 2022'!E38</f>
        <v>Luigi Chirico|Lorenzo Satta</v>
      </c>
      <c r="F40" s="65">
        <f>'La grande azzuffata 2022'!F38</f>
        <v>0</v>
      </c>
      <c r="G40" s="62">
        <f>'La grande azzuffata 2022'!H38</f>
        <v>1</v>
      </c>
      <c r="H40" s="62">
        <f>IF(ISBLANK('La grande azzuffata 2022'!J38),#N/A,'La grande azzuffata 2022'!J38)</f>
        <v>85</v>
      </c>
      <c r="I40" s="62">
        <f>IF(ISBLANK('La grande azzuffata 2022'!K38),#N/A,'La grande azzuffata 2022'!K38)</f>
        <v>91</v>
      </c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</row>
    <row r="41">
      <c r="B41" s="65" t="s">
        <v>34</v>
      </c>
      <c r="C41" s="54">
        <v>16.466666666666683</v>
      </c>
      <c r="E41" s="1" t="str">
        <f>'La grande azzuffata 2022'!D39 &amp;"|"&amp; 'La grande azzuffata 2022'!E39</f>
        <v>Antonello Pumilia|Pietro Andreetta</v>
      </c>
      <c r="F41" s="65">
        <f>'La grande azzuffata 2022'!F39</f>
        <v>0.5</v>
      </c>
      <c r="G41" s="62">
        <f>'La grande azzuffata 2022'!H39</f>
        <v>0.5</v>
      </c>
      <c r="H41" s="62">
        <f>IF(ISBLANK('La grande azzuffata 2022'!J39),#N/A,'La grande azzuffata 2022'!J39)</f>
        <v>83.8</v>
      </c>
      <c r="I41" s="62">
        <f>IF(ISBLANK('La grande azzuffata 2022'!K39),#N/A,'La grande azzuffata 2022'!K39)</f>
        <v>73.4</v>
      </c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</row>
    <row r="42">
      <c r="B42" s="65" t="s">
        <v>46</v>
      </c>
      <c r="C42" s="54">
        <v>16.96666666666667</v>
      </c>
      <c r="E42" s="1" t="str">
        <f>'La grande azzuffata 2022'!D40 &amp;"|"&amp; 'La grande azzuffata 2022'!E40</f>
        <v>Marco Stanizzi|Riccardo Dordoni</v>
      </c>
      <c r="F42" s="65">
        <f>'La grande azzuffata 2022'!F40</f>
        <v>0</v>
      </c>
      <c r="G42" s="62">
        <f>'La grande azzuffata 2022'!H40</f>
        <v>1</v>
      </c>
      <c r="H42" s="62">
        <f>IF(ISBLANK('La grande azzuffata 2022'!J40),#N/A,'La grande azzuffata 2022'!J40)</f>
        <v>73</v>
      </c>
      <c r="I42" s="62">
        <f>IF(ISBLANK('La grande azzuffata 2022'!K40),#N/A,'La grande azzuffata 2022'!K40)</f>
        <v>78</v>
      </c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</row>
    <row r="43">
      <c r="B43" s="65" t="s">
        <v>38</v>
      </c>
      <c r="C43" s="54">
        <v>25.40000000000002</v>
      </c>
      <c r="E43" s="1" t="str">
        <f>'La grande azzuffata 2022'!D41 &amp;"|"&amp; 'La grande azzuffata 2022'!E41</f>
        <v>Enrico Moresco|Sara Biagetti</v>
      </c>
      <c r="F43" s="65">
        <f>'La grande azzuffata 2022'!F41</f>
        <v>1</v>
      </c>
      <c r="G43" s="62">
        <f>'La grande azzuffata 2022'!H41</f>
        <v>0</v>
      </c>
      <c r="H43" s="62">
        <f>IF(ISBLANK('La grande azzuffata 2022'!J41),#N/A,'La grande azzuffata 2022'!J41)</f>
        <v>70</v>
      </c>
      <c r="I43" s="62">
        <f>IF(ISBLANK('La grande azzuffata 2022'!K41),#N/A,'La grande azzuffata 2022'!K41)</f>
        <v>56</v>
      </c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</row>
    <row r="44">
      <c r="B44" s="65" t="s">
        <v>29</v>
      </c>
      <c r="C44" s="54">
        <v>25.566666666666677</v>
      </c>
      <c r="E44" s="1" t="str">
        <f>'La grande azzuffata 2022'!D42 &amp;"|"&amp; 'La grande azzuffata 2022'!E42</f>
        <v>|</v>
      </c>
      <c r="F44" s="65" t="str">
        <f>'La grande azzuffata 2022'!F42</f>
        <v/>
      </c>
      <c r="G44" s="62" t="str">
        <f>'La grande azzuffata 2022'!H42</f>
        <v/>
      </c>
      <c r="H44" s="62" t="str">
        <f>IF(ISBLANK('La grande azzuffata 2022'!J42),#N/A,'La grande azzuffata 2022'!J42)</f>
        <v>#N/A</v>
      </c>
      <c r="I44" s="62" t="str">
        <f>IF(ISBLANK('La grande azzuffata 2022'!K42),#N/A,'La grande azzuffata 2022'!K42)</f>
        <v>#N/A</v>
      </c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</row>
    <row r="45">
      <c r="B45" s="65" t="s">
        <v>42</v>
      </c>
      <c r="C45" s="54">
        <v>46.43333333333335</v>
      </c>
      <c r="E45" s="1" t="str">
        <f>'La grande azzuffata 2022'!D43 &amp;"|"&amp; 'La grande azzuffata 2022'!E43</f>
        <v>Pierluigi Olivetti|Saverio Tammarazio</v>
      </c>
      <c r="F45" s="65">
        <f>'La grande azzuffata 2022'!F43</f>
        <v>0</v>
      </c>
      <c r="G45" s="62">
        <f>'La grande azzuffata 2022'!H43</f>
        <v>1</v>
      </c>
      <c r="H45" s="62">
        <f>IF(ISBLANK('La grande azzuffata 2022'!J43),#N/A,'La grande azzuffata 2022'!J43)</f>
        <v>82</v>
      </c>
      <c r="I45" s="62">
        <f>IF(ISBLANK('La grande azzuffata 2022'!K43),#N/A,'La grande azzuffata 2022'!K43)</f>
        <v>87</v>
      </c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</row>
    <row r="46">
      <c r="E46" s="1" t="str">
        <f>'La grande azzuffata 2022'!D44 &amp;"|"&amp; 'La grande azzuffata 2022'!E44</f>
        <v>Daniele Calucci|Franco Saiano</v>
      </c>
      <c r="F46" s="65">
        <f>'La grande azzuffata 2022'!F44</f>
        <v>0</v>
      </c>
      <c r="G46" s="62">
        <f>'La grande azzuffata 2022'!H44</f>
        <v>1</v>
      </c>
      <c r="H46" s="62">
        <f>IF(ISBLANK('La grande azzuffata 2022'!J44),#N/A,'La grande azzuffata 2022'!J44)</f>
        <v>64</v>
      </c>
      <c r="I46" s="62">
        <f>IF(ISBLANK('La grande azzuffata 2022'!K44),#N/A,'La grande azzuffata 2022'!K44)</f>
        <v>80</v>
      </c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</row>
    <row r="47">
      <c r="E47" s="1" t="str">
        <f>'La grande azzuffata 2022'!D45 &amp;"|"&amp; 'La grande azzuffata 2022'!E45</f>
        <v>Giampaolo Camera|Lorenzo Divano</v>
      </c>
      <c r="F47" s="65">
        <f>'La grande azzuffata 2022'!F45</f>
        <v>0.5</v>
      </c>
      <c r="G47" s="62">
        <f>'La grande azzuffata 2022'!H45</f>
        <v>0.5</v>
      </c>
      <c r="H47" s="62">
        <f>IF(ISBLANK('La grande azzuffata 2022'!J45),#N/A,'La grande azzuffata 2022'!J45)</f>
        <v>67</v>
      </c>
      <c r="I47" s="62">
        <f>IF(ISBLANK('La grande azzuffata 2022'!K45),#N/A,'La grande azzuffata 2022'!K45)</f>
        <v>70</v>
      </c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</row>
    <row r="48">
      <c r="E48" s="1" t="str">
        <f>'La grande azzuffata 2022'!D46 &amp;"|"&amp; 'La grande azzuffata 2022'!E46</f>
        <v>Riccardo Dordoni|Alessandro Piazza</v>
      </c>
      <c r="F48" s="65">
        <f>'La grande azzuffata 2022'!F46</f>
        <v>0</v>
      </c>
      <c r="G48" s="62">
        <f>'La grande azzuffata 2022'!H46</f>
        <v>1</v>
      </c>
      <c r="H48" s="62">
        <f>IF(ISBLANK('La grande azzuffata 2022'!J46),#N/A,'La grande azzuffata 2022'!J46)</f>
        <v>85</v>
      </c>
      <c r="I48" s="62">
        <f>IF(ISBLANK('La grande azzuffata 2022'!K46),#N/A,'La grande azzuffata 2022'!K46)</f>
        <v>90</v>
      </c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</row>
    <row r="49">
      <c r="E49" s="1" t="str">
        <f>'La grande azzuffata 2022'!D47 &amp;"|"&amp; 'La grande azzuffata 2022'!E47</f>
        <v>Lorenzo Sangiorgi|Matteo Alticozzi</v>
      </c>
      <c r="F49" s="65">
        <f>'La grande azzuffata 2022'!F47</f>
        <v>0</v>
      </c>
      <c r="G49" s="62">
        <f>'La grande azzuffata 2022'!H47</f>
        <v>1</v>
      </c>
      <c r="H49" s="62">
        <f>IF(ISBLANK('La grande azzuffata 2022'!J47),#N/A,'La grande azzuffata 2022'!J47)</f>
        <v>53</v>
      </c>
      <c r="I49" s="62">
        <f>IF(ISBLANK('La grande azzuffata 2022'!K47),#N/A,'La grande azzuffata 2022'!K47)</f>
        <v>56</v>
      </c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</row>
    <row r="50">
      <c r="E50" s="1" t="str">
        <f>'La grande azzuffata 2022'!D48 &amp;"|"&amp; 'La grande azzuffata 2022'!E48</f>
        <v>Lorenzo Satta|Antonello Pumilia</v>
      </c>
      <c r="F50" s="65">
        <f>'La grande azzuffata 2022'!F48</f>
        <v>1</v>
      </c>
      <c r="G50" s="62">
        <f>'La grande azzuffata 2022'!H48</f>
        <v>0</v>
      </c>
      <c r="H50" s="62">
        <f>IF(ISBLANK('La grande azzuffata 2022'!J48),#N/A,'La grande azzuffata 2022'!J48)</f>
        <v>91</v>
      </c>
      <c r="I50" s="62">
        <f>IF(ISBLANK('La grande azzuffata 2022'!K48),#N/A,'La grande azzuffata 2022'!K48)</f>
        <v>81</v>
      </c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</row>
    <row r="51">
      <c r="E51" s="1" t="str">
        <f>'La grande azzuffata 2022'!D49 &amp;"|"&amp; 'La grande azzuffata 2022'!E49</f>
        <v>Pietro Andreetta|Enrico Moresco</v>
      </c>
      <c r="F51" s="65">
        <f>'La grande azzuffata 2022'!F49</f>
        <v>0</v>
      </c>
      <c r="G51" s="62">
        <f>'La grande azzuffata 2022'!H49</f>
        <v>1</v>
      </c>
      <c r="H51" s="62">
        <f>IF(ISBLANK('La grande azzuffata 2022'!J49),#N/A,'La grande azzuffata 2022'!J49)</f>
        <v>72</v>
      </c>
      <c r="I51" s="62">
        <f>IF(ISBLANK('La grande azzuffata 2022'!K49),#N/A,'La grande azzuffata 2022'!K49)</f>
        <v>83</v>
      </c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</row>
    <row r="52">
      <c r="E52" s="1" t="str">
        <f>'La grande azzuffata 2022'!D50 &amp;"|"&amp; 'La grande azzuffata 2022'!E50</f>
        <v>Marco Stanizzi|Ezio Del Nero</v>
      </c>
      <c r="F52" s="65">
        <f>'La grande azzuffata 2022'!F50</f>
        <v>0.5</v>
      </c>
      <c r="G52" s="62">
        <f>'La grande azzuffata 2022'!H50</f>
        <v>0.5</v>
      </c>
      <c r="H52" s="62">
        <f>IF(ISBLANK('La grande azzuffata 2022'!J50),#N/A,'La grande azzuffata 2022'!J50)</f>
        <v>75.4</v>
      </c>
      <c r="I52" s="62">
        <f>IF(ISBLANK('La grande azzuffata 2022'!K50),#N/A,'La grande azzuffata 2022'!K50)</f>
        <v>64</v>
      </c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</row>
    <row r="53">
      <c r="E53" s="1" t="str">
        <f>'La grande azzuffata 2022'!D51 &amp;"|"&amp; 'La grande azzuffata 2022'!E51</f>
        <v>Sara Biagetti|Luigi Chirico</v>
      </c>
      <c r="F53" s="65">
        <f>'La grande azzuffata 2022'!F51</f>
        <v>0.5</v>
      </c>
      <c r="G53" s="62">
        <f>'La grande azzuffata 2022'!H51</f>
        <v>0.5</v>
      </c>
      <c r="H53" s="62">
        <f>IF(ISBLANK('La grande azzuffata 2022'!J51),#N/A,'La grande azzuffata 2022'!J51)</f>
        <v>67.4</v>
      </c>
      <c r="I53" s="62">
        <f>IF(ISBLANK('La grande azzuffata 2022'!K51),#N/A,'La grande azzuffata 2022'!K51)</f>
        <v>86.2</v>
      </c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</row>
    <row r="54">
      <c r="E54" s="1" t="str">
        <f>'La grande azzuffata 2022'!D52 &amp;"|"&amp; 'La grande azzuffata 2022'!E52</f>
        <v>|</v>
      </c>
      <c r="F54" s="65" t="str">
        <f>'La grande azzuffata 2022'!F52</f>
        <v/>
      </c>
      <c r="G54" s="62" t="str">
        <f>'La grande azzuffata 2022'!H52</f>
        <v/>
      </c>
      <c r="H54" s="62" t="str">
        <f>IF(ISBLANK('La grande azzuffata 2022'!J52),#N/A,'La grande azzuffata 2022'!J52)</f>
        <v>#N/A</v>
      </c>
      <c r="I54" s="62" t="str">
        <f>IF(ISBLANK('La grande azzuffata 2022'!K52),#N/A,'La grande azzuffata 2022'!K52)</f>
        <v>#N/A</v>
      </c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</row>
    <row r="55">
      <c r="E55" s="1" t="str">
        <f>'La grande azzuffata 2022'!D53 &amp;"|"&amp; 'La grande azzuffata 2022'!E53</f>
        <v>Saverio Tammarazio|Alessandro Piazza</v>
      </c>
      <c r="F55" s="65">
        <f>'La grande azzuffata 2022'!F53</f>
        <v>0.5</v>
      </c>
      <c r="G55" s="62">
        <f>'La grande azzuffata 2022'!H53</f>
        <v>0.5</v>
      </c>
      <c r="H55" s="62">
        <f>IF(ISBLANK('La grande azzuffata 2022'!J53),#N/A,'La grande azzuffata 2022'!J53)</f>
        <v>84</v>
      </c>
      <c r="I55" s="62">
        <f>IF(ISBLANK('La grande azzuffata 2022'!K53),#N/A,'La grande azzuffata 2022'!K53)</f>
        <v>85</v>
      </c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</row>
    <row r="56">
      <c r="E56" s="1" t="str">
        <f>'La grande azzuffata 2022'!D54 &amp;"|"&amp; 'La grande azzuffata 2022'!E54</f>
        <v>Franco Saiano|Giampaolo Camera</v>
      </c>
      <c r="F56" s="65">
        <f>'La grande azzuffata 2022'!F54</f>
        <v>1</v>
      </c>
      <c r="G56" s="62">
        <f>'La grande azzuffata 2022'!H54</f>
        <v>0</v>
      </c>
      <c r="H56" s="62">
        <f>IF(ISBLANK('La grande azzuffata 2022'!J54),#N/A,'La grande azzuffata 2022'!J54)</f>
        <v>87</v>
      </c>
      <c r="I56" s="62">
        <f>IF(ISBLANK('La grande azzuffata 2022'!K54),#N/A,'La grande azzuffata 2022'!K54)</f>
        <v>76</v>
      </c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</row>
    <row r="57">
      <c r="E57" s="1" t="str">
        <f>'La grande azzuffata 2022'!D55 &amp;"|"&amp; 'La grande azzuffata 2022'!E55</f>
        <v>Lorenzo Divano|Lorenzo Satta</v>
      </c>
      <c r="F57" s="65">
        <f>'La grande azzuffata 2022'!F55</f>
        <v>0.5</v>
      </c>
      <c r="G57" s="62">
        <f>'La grande azzuffata 2022'!H55</f>
        <v>0.5</v>
      </c>
      <c r="H57" s="62">
        <f>IF(ISBLANK('La grande azzuffata 2022'!J55),#N/A,'La grande azzuffata 2022'!J55)</f>
        <v>78</v>
      </c>
      <c r="I57" s="62">
        <f>IF(ISBLANK('La grande azzuffata 2022'!K55),#N/A,'La grande azzuffata 2022'!K55)</f>
        <v>76</v>
      </c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</row>
    <row r="58">
      <c r="E58" s="1" t="str">
        <f>'La grande azzuffata 2022'!D56 &amp;"|"&amp; 'La grande azzuffata 2022'!E56</f>
        <v>Matteo Alticozzi|Daniele Calucci</v>
      </c>
      <c r="F58" s="65">
        <f>'La grande azzuffata 2022'!F56</f>
        <v>0</v>
      </c>
      <c r="G58" s="62">
        <f>'La grande azzuffata 2022'!H56</f>
        <v>1</v>
      </c>
      <c r="H58" s="62">
        <f>IF(ISBLANK('La grande azzuffata 2022'!J56),#N/A,'La grande azzuffata 2022'!J56)</f>
        <v>84</v>
      </c>
      <c r="I58" s="62">
        <f>IF(ISBLANK('La grande azzuffata 2022'!K56),#N/A,'La grande azzuffata 2022'!K56)</f>
        <v>98</v>
      </c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</row>
    <row r="59">
      <c r="E59" s="1" t="str">
        <f>'La grande azzuffata 2022'!D57 &amp;"|"&amp; 'La grande azzuffata 2022'!E57</f>
        <v>Enrico Moresco|Pierluigi Olivetti</v>
      </c>
      <c r="F59" s="65">
        <f>'La grande azzuffata 2022'!F57</f>
        <v>0</v>
      </c>
      <c r="G59" s="62">
        <f>'La grande azzuffata 2022'!H57</f>
        <v>1</v>
      </c>
      <c r="H59" s="62">
        <f>IF(ISBLANK('La grande azzuffata 2022'!J57),#N/A,'La grande azzuffata 2022'!J57)</f>
        <v>48</v>
      </c>
      <c r="I59" s="62">
        <f>IF(ISBLANK('La grande azzuffata 2022'!K57),#N/A,'La grande azzuffata 2022'!K57)</f>
        <v>67</v>
      </c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</row>
    <row r="60">
      <c r="E60" s="1" t="str">
        <f>'La grande azzuffata 2022'!D58 &amp;"|"&amp; 'La grande azzuffata 2022'!E58</f>
        <v>Ezio Del Nero|Riccardo Dordoni</v>
      </c>
      <c r="F60" s="65">
        <f>'La grande azzuffata 2022'!F58</f>
        <v>0</v>
      </c>
      <c r="G60" s="62">
        <f>'La grande azzuffata 2022'!H58</f>
        <v>1</v>
      </c>
      <c r="H60" s="62">
        <f>IF(ISBLANK('La grande azzuffata 2022'!J58),#N/A,'La grande azzuffata 2022'!J58)</f>
        <v>64</v>
      </c>
      <c r="I60" s="62">
        <f>IF(ISBLANK('La grande azzuffata 2022'!K58),#N/A,'La grande azzuffata 2022'!K58)</f>
        <v>76.8</v>
      </c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</row>
    <row r="61">
      <c r="E61" s="1" t="str">
        <f>'La grande azzuffata 2022'!D59 &amp;"|"&amp; 'La grande azzuffata 2022'!E59</f>
        <v>Pietro Andreetta|Lorenzo Sangiorgi</v>
      </c>
      <c r="F61" s="65">
        <f>'La grande azzuffata 2022'!F59</f>
        <v>0</v>
      </c>
      <c r="G61" s="62">
        <f>'La grande azzuffata 2022'!H59</f>
        <v>1</v>
      </c>
      <c r="H61" s="62">
        <f>IF(ISBLANK('La grande azzuffata 2022'!J59),#N/A,'La grande azzuffata 2022'!J59)</f>
        <v>78</v>
      </c>
      <c r="I61" s="62">
        <f>IF(ISBLANK('La grande azzuffata 2022'!K59),#N/A,'La grande azzuffata 2022'!K59)</f>
        <v>84</v>
      </c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</row>
    <row r="62">
      <c r="E62" s="1" t="str">
        <f>'La grande azzuffata 2022'!D60 &amp;"|"&amp; 'La grande azzuffata 2022'!E60</f>
        <v>Luigi Chirico|Marco Stanizzi</v>
      </c>
      <c r="F62" s="65">
        <f>'La grande azzuffata 2022'!F60</f>
        <v>1</v>
      </c>
      <c r="G62" s="62">
        <f>'La grande azzuffata 2022'!H60</f>
        <v>0</v>
      </c>
      <c r="H62" s="62">
        <f>IF(ISBLANK('La grande azzuffata 2022'!J60),#N/A,'La grande azzuffata 2022'!J60)</f>
        <v>95</v>
      </c>
      <c r="I62" s="62">
        <f>IF(ISBLANK('La grande azzuffata 2022'!K60),#N/A,'La grande azzuffata 2022'!K60)</f>
        <v>81</v>
      </c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</row>
    <row r="63">
      <c r="E63" s="1" t="str">
        <f>'La grande azzuffata 2022'!D61 &amp;"|"&amp; 'La grande azzuffata 2022'!E61</f>
        <v>Antonello Pumilia|Sara Biagetti</v>
      </c>
      <c r="F63" s="65">
        <f>'La grande azzuffata 2022'!F61</f>
        <v>1</v>
      </c>
      <c r="G63" s="62">
        <f>'La grande azzuffata 2022'!H61</f>
        <v>0</v>
      </c>
      <c r="H63" s="62">
        <f>IF(ISBLANK('La grande azzuffata 2022'!J61),#N/A,'La grande azzuffata 2022'!J61)</f>
        <v>95</v>
      </c>
      <c r="I63" s="62">
        <f>IF(ISBLANK('La grande azzuffata 2022'!K61),#N/A,'La grande azzuffata 2022'!K61)</f>
        <v>80</v>
      </c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</row>
    <row r="64">
      <c r="E64" s="1" t="str">
        <f>'La grande azzuffata 2022'!D62 &amp;"|"&amp; 'La grande azzuffata 2022'!E62</f>
        <v>|</v>
      </c>
      <c r="F64" s="65" t="str">
        <f>'La grande azzuffata 2022'!F62</f>
        <v/>
      </c>
      <c r="G64" s="62" t="str">
        <f>'La grande azzuffata 2022'!H62</f>
        <v/>
      </c>
      <c r="H64" s="62" t="str">
        <f>IF(ISBLANK('La grande azzuffata 2022'!J62),#N/A,'La grande azzuffata 2022'!J62)</f>
        <v>#N/A</v>
      </c>
      <c r="I64" s="62" t="str">
        <f>IF(ISBLANK('La grande azzuffata 2022'!K62),#N/A,'La grande azzuffata 2022'!K62)</f>
        <v>#N/A</v>
      </c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</row>
    <row r="65">
      <c r="G65" s="62"/>
      <c r="H65" s="62"/>
      <c r="I65" s="62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</row>
    <row r="66">
      <c r="G66" s="62"/>
      <c r="H66" s="62"/>
      <c r="I66" s="62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</row>
    <row r="67">
      <c r="G67" s="62"/>
      <c r="H67" s="62"/>
      <c r="I67" s="62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</row>
    <row r="68">
      <c r="G68" s="62"/>
      <c r="H68" s="62"/>
      <c r="I68" s="62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</row>
    <row r="69">
      <c r="G69" s="62"/>
      <c r="H69" s="62"/>
      <c r="I69" s="62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</row>
    <row r="70">
      <c r="G70" s="62"/>
      <c r="H70" s="62"/>
      <c r="I70" s="62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  <c r="CW70" s="54"/>
      <c r="CX70" s="54"/>
      <c r="CY70" s="54"/>
      <c r="CZ70" s="54"/>
      <c r="DA70" s="54"/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54"/>
      <c r="DM70" s="54"/>
      <c r="DN70" s="54"/>
      <c r="DO70" s="54"/>
      <c r="DP70" s="54"/>
      <c r="DQ70" s="54"/>
      <c r="DR70" s="54"/>
    </row>
    <row r="71">
      <c r="G71" s="62"/>
      <c r="H71" s="62"/>
      <c r="I71" s="62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  <c r="CW71" s="54"/>
      <c r="CX71" s="54"/>
      <c r="CY71" s="54"/>
      <c r="CZ71" s="54"/>
      <c r="DA71" s="54"/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54"/>
      <c r="DM71" s="54"/>
      <c r="DN71" s="54"/>
      <c r="DO71" s="54"/>
      <c r="DP71" s="54"/>
      <c r="DQ71" s="54"/>
      <c r="DR71" s="54"/>
    </row>
    <row r="72">
      <c r="G72" s="62"/>
      <c r="H72" s="62"/>
      <c r="I72" s="62"/>
      <c r="P72" s="90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4"/>
      <c r="CV72" s="54"/>
      <c r="CW72" s="54"/>
      <c r="CX72" s="54"/>
      <c r="CY72" s="54"/>
      <c r="CZ72" s="54"/>
      <c r="DA72" s="54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</row>
    <row r="73">
      <c r="G73" s="62"/>
      <c r="H73" s="62"/>
      <c r="I73" s="62"/>
      <c r="CI73" s="54"/>
      <c r="CJ73" s="54"/>
      <c r="CK73" s="54"/>
      <c r="CL73" s="54"/>
      <c r="CM73" s="54"/>
      <c r="CN73" s="54"/>
      <c r="CO73" s="54"/>
      <c r="CP73" s="54"/>
      <c r="CQ73" s="54"/>
      <c r="CR73" s="54"/>
      <c r="CS73" s="54"/>
      <c r="CT73" s="54"/>
      <c r="CU73" s="54"/>
      <c r="CV73" s="54"/>
      <c r="CW73" s="54"/>
      <c r="CX73" s="54"/>
      <c r="CY73" s="54"/>
      <c r="CZ73" s="54"/>
      <c r="DA73" s="54"/>
      <c r="DB73" s="54"/>
      <c r="DC73" s="54"/>
      <c r="DD73" s="54"/>
      <c r="DE73" s="54"/>
      <c r="DF73" s="54"/>
      <c r="DG73" s="54"/>
      <c r="DH73" s="54"/>
      <c r="DI73" s="54"/>
      <c r="DJ73" s="54"/>
      <c r="DK73" s="54"/>
      <c r="DL73" s="54"/>
      <c r="DM73" s="54"/>
      <c r="DN73" s="54"/>
      <c r="DO73" s="54"/>
      <c r="DP73" s="54"/>
      <c r="DQ73" s="54"/>
      <c r="DR73" s="54"/>
    </row>
    <row r="74">
      <c r="G74" s="62"/>
      <c r="H74" s="62"/>
      <c r="I74" s="62"/>
      <c r="CI74" s="54"/>
      <c r="CJ74" s="54"/>
      <c r="CK74" s="54"/>
      <c r="CL74" s="54"/>
      <c r="CM74" s="54"/>
      <c r="CN74" s="54"/>
      <c r="CO74" s="54"/>
      <c r="CP74" s="54"/>
      <c r="CQ74" s="54"/>
      <c r="CR74" s="54"/>
      <c r="CS74" s="54"/>
      <c r="CT74" s="54"/>
      <c r="CU74" s="54"/>
      <c r="CV74" s="54"/>
      <c r="CW74" s="54"/>
      <c r="CX74" s="54"/>
      <c r="CY74" s="54"/>
      <c r="CZ74" s="54"/>
      <c r="DA74" s="54"/>
      <c r="DB74" s="54"/>
      <c r="DC74" s="54"/>
      <c r="DD74" s="54"/>
      <c r="DE74" s="54"/>
      <c r="DF74" s="54"/>
      <c r="DG74" s="54"/>
      <c r="DH74" s="54"/>
      <c r="DI74" s="54"/>
      <c r="DJ74" s="54"/>
      <c r="DK74" s="54"/>
      <c r="DL74" s="54"/>
      <c r="DM74" s="54"/>
      <c r="DN74" s="54"/>
      <c r="DO74" s="54"/>
      <c r="DP74" s="54"/>
      <c r="DQ74" s="54"/>
      <c r="DR74" s="54"/>
    </row>
    <row r="75">
      <c r="B75" s="66"/>
      <c r="G75" s="62"/>
      <c r="H75" s="62"/>
      <c r="I75" s="62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4"/>
      <c r="CV75" s="54"/>
      <c r="CW75" s="54"/>
      <c r="CX75" s="54"/>
      <c r="CY75" s="54"/>
      <c r="CZ75" s="54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54"/>
      <c r="DR75" s="54"/>
    </row>
    <row r="76">
      <c r="G76" s="62"/>
      <c r="H76" s="62"/>
      <c r="I76" s="62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4"/>
      <c r="CV76" s="54"/>
      <c r="CW76" s="54"/>
      <c r="CX76" s="54"/>
      <c r="CY76" s="54"/>
      <c r="CZ76" s="54"/>
      <c r="DA76" s="54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54"/>
      <c r="DR76" s="54"/>
    </row>
    <row r="77">
      <c r="G77" s="62"/>
      <c r="H77" s="62"/>
      <c r="I77" s="62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4"/>
      <c r="CV77" s="54"/>
      <c r="CW77" s="54"/>
      <c r="CX77" s="54"/>
      <c r="CY77" s="54"/>
      <c r="CZ77" s="54"/>
      <c r="DA77" s="54"/>
      <c r="DB77" s="54"/>
      <c r="DC77" s="54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54"/>
      <c r="DR77" s="54"/>
    </row>
    <row r="78">
      <c r="G78" s="62"/>
      <c r="H78" s="62"/>
      <c r="I78" s="62"/>
      <c r="CI78" s="54"/>
      <c r="CJ78" s="54"/>
      <c r="CK78" s="54"/>
      <c r="CL78" s="54"/>
      <c r="CM78" s="54"/>
      <c r="CN78" s="54"/>
      <c r="CO78" s="54"/>
      <c r="CP78" s="54"/>
      <c r="CQ78" s="54"/>
      <c r="CR78" s="54"/>
      <c r="CS78" s="54"/>
      <c r="CT78" s="54"/>
      <c r="CU78" s="54"/>
      <c r="CV78" s="54"/>
      <c r="CW78" s="54"/>
      <c r="CX78" s="54"/>
      <c r="CY78" s="54"/>
      <c r="CZ78" s="54"/>
      <c r="DA78" s="54"/>
      <c r="DB78" s="54"/>
      <c r="DC78" s="54"/>
      <c r="DD78" s="54"/>
      <c r="DE78" s="54"/>
      <c r="DF78" s="54"/>
      <c r="DG78" s="54"/>
      <c r="DH78" s="54"/>
      <c r="DI78" s="54"/>
      <c r="DJ78" s="54"/>
      <c r="DK78" s="54"/>
      <c r="DL78" s="54"/>
      <c r="DM78" s="54"/>
      <c r="DN78" s="54"/>
      <c r="DO78" s="54"/>
      <c r="DP78" s="54"/>
      <c r="DQ78" s="54"/>
      <c r="DR78" s="54"/>
    </row>
    <row r="79">
      <c r="G79" s="62"/>
      <c r="H79" s="62"/>
      <c r="I79" s="62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4"/>
      <c r="CV79" s="54"/>
      <c r="CW79" s="54"/>
      <c r="CX79" s="54"/>
      <c r="CY79" s="54"/>
      <c r="CZ79" s="54"/>
      <c r="DA79" s="54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54"/>
    </row>
    <row r="80">
      <c r="G80" s="62"/>
      <c r="H80" s="62"/>
      <c r="I80" s="62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4"/>
      <c r="CV80" s="54"/>
      <c r="CW80" s="54"/>
      <c r="CX80" s="54"/>
      <c r="CY80" s="54"/>
      <c r="CZ80" s="54"/>
      <c r="DA80" s="54"/>
      <c r="DB80" s="54"/>
      <c r="DC80" s="54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54"/>
      <c r="DR80" s="54"/>
    </row>
    <row r="81">
      <c r="G81" s="62"/>
      <c r="H81" s="62"/>
      <c r="I81" s="62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4"/>
      <c r="CV81" s="54"/>
      <c r="CW81" s="54"/>
      <c r="CX81" s="54"/>
      <c r="CY81" s="54"/>
      <c r="CZ81" s="54"/>
      <c r="DA81" s="54"/>
      <c r="DB81" s="54"/>
      <c r="DC81" s="54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54"/>
    </row>
    <row r="82">
      <c r="G82" s="62"/>
      <c r="H82" s="62"/>
      <c r="I82" s="62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4"/>
      <c r="CV82" s="54"/>
      <c r="CW82" s="54"/>
      <c r="CX82" s="54"/>
      <c r="CY82" s="54"/>
      <c r="CZ82" s="54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54"/>
      <c r="DR82" s="54"/>
    </row>
    <row r="83">
      <c r="G83" s="62"/>
      <c r="H83" s="62"/>
      <c r="I83" s="62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/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54"/>
    </row>
    <row r="84">
      <c r="G84" s="62"/>
      <c r="H84" s="62"/>
      <c r="I84" s="62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4"/>
      <c r="CV84" s="54"/>
      <c r="CW84" s="54"/>
      <c r="CX84" s="54"/>
      <c r="CY84" s="54"/>
      <c r="CZ84" s="54"/>
      <c r="DA84" s="54"/>
      <c r="DB84" s="54"/>
      <c r="DC84" s="54"/>
      <c r="DD84" s="54"/>
      <c r="DE84" s="54"/>
      <c r="DF84" s="54"/>
      <c r="DG84" s="54"/>
      <c r="DH84" s="54"/>
      <c r="DI84" s="54"/>
      <c r="DJ84" s="54"/>
      <c r="DK84" s="54"/>
      <c r="DL84" s="54"/>
      <c r="DM84" s="54"/>
      <c r="DN84" s="54"/>
      <c r="DO84" s="54"/>
      <c r="DP84" s="54"/>
      <c r="DQ84" s="54"/>
      <c r="DR84" s="54"/>
    </row>
    <row r="85">
      <c r="G85" s="62"/>
      <c r="H85" s="62"/>
      <c r="I85" s="62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54"/>
    </row>
    <row r="86">
      <c r="G86" s="62"/>
      <c r="H86" s="62"/>
      <c r="I86" s="62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</row>
    <row r="87">
      <c r="G87" s="62"/>
      <c r="H87" s="62"/>
      <c r="I87" s="62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</row>
    <row r="88">
      <c r="G88" s="62"/>
      <c r="H88" s="62"/>
      <c r="I88" s="62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  <c r="CW88" s="54"/>
      <c r="CX88" s="54"/>
      <c r="CY88" s="54"/>
      <c r="CZ88" s="54"/>
      <c r="DA88" s="54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</row>
    <row r="89">
      <c r="G89" s="62"/>
      <c r="H89" s="62"/>
      <c r="I89" s="62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</row>
    <row r="90">
      <c r="G90" s="62"/>
      <c r="H90" s="62"/>
      <c r="I90" s="62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</row>
    <row r="91">
      <c r="G91" s="62"/>
      <c r="H91" s="62"/>
      <c r="I91" s="62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</row>
    <row r="92">
      <c r="G92" s="62"/>
      <c r="H92" s="62"/>
      <c r="I92" s="62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</row>
    <row r="93">
      <c r="G93" s="62"/>
      <c r="H93" s="62"/>
      <c r="I93" s="62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54"/>
    </row>
    <row r="94">
      <c r="G94" s="62"/>
      <c r="H94" s="62"/>
      <c r="I94" s="62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</row>
    <row r="95">
      <c r="G95" s="62"/>
      <c r="H95" s="62"/>
      <c r="I95" s="62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  <c r="CW95" s="54"/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</row>
    <row r="96">
      <c r="G96" s="62"/>
      <c r="H96" s="62"/>
      <c r="I96" s="62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</row>
    <row r="97">
      <c r="G97" s="62"/>
      <c r="H97" s="62"/>
      <c r="I97" s="62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4"/>
      <c r="CV97" s="54"/>
      <c r="CW97" s="54"/>
      <c r="CX97" s="54"/>
      <c r="CY97" s="54"/>
      <c r="CZ97" s="54"/>
      <c r="DA97" s="54"/>
      <c r="DB97" s="54"/>
      <c r="DC97" s="54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54"/>
      <c r="DR97" s="54"/>
    </row>
    <row r="98">
      <c r="G98" s="62"/>
      <c r="H98" s="62"/>
      <c r="I98" s="62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</row>
    <row r="99">
      <c r="G99" s="62"/>
      <c r="H99" s="62"/>
      <c r="I99" s="62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</row>
    <row r="100">
      <c r="G100" s="62"/>
      <c r="H100" s="62"/>
      <c r="I100" s="62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</row>
    <row r="101">
      <c r="G101" s="62"/>
      <c r="H101" s="62"/>
      <c r="I101" s="62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4"/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</row>
    <row r="102">
      <c r="G102" s="79"/>
      <c r="H102" s="62"/>
      <c r="I102" s="62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4"/>
      <c r="CV102" s="54"/>
      <c r="CW102" s="54"/>
      <c r="CX102" s="54"/>
      <c r="CY102" s="54"/>
      <c r="CZ102" s="54"/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54"/>
      <c r="DR102" s="54"/>
    </row>
    <row r="103">
      <c r="G103" s="79"/>
      <c r="H103" s="62"/>
      <c r="I103" s="62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4"/>
      <c r="CV103" s="54"/>
      <c r="CW103" s="54"/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</row>
    <row r="104">
      <c r="G104" s="79"/>
      <c r="H104" s="62"/>
      <c r="I104" s="62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4"/>
      <c r="CV104" s="54"/>
      <c r="CW104" s="54"/>
      <c r="CX104" s="54"/>
      <c r="CY104" s="54"/>
      <c r="CZ104" s="54"/>
      <c r="DA104" s="54"/>
      <c r="DB104" s="54"/>
      <c r="DC104" s="54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54"/>
      <c r="DR104" s="54"/>
    </row>
    <row r="105">
      <c r="G105" s="79"/>
      <c r="H105" s="79"/>
      <c r="I105" s="79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/>
      <c r="CY105" s="54"/>
      <c r="CZ105" s="54"/>
      <c r="DA105" s="54"/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</row>
    <row r="106">
      <c r="G106" s="79"/>
      <c r="H106" s="79"/>
      <c r="I106" s="79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4"/>
      <c r="CV106" s="54"/>
      <c r="CW106" s="54"/>
      <c r="CX106" s="54"/>
      <c r="CY106" s="54"/>
      <c r="CZ106" s="54"/>
      <c r="DA106" s="54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</row>
    <row r="107">
      <c r="G107" s="79"/>
      <c r="H107" s="79"/>
      <c r="I107" s="79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/>
      <c r="CY107" s="54"/>
      <c r="CZ107" s="54"/>
      <c r="DA107" s="54"/>
      <c r="DB107" s="54"/>
      <c r="DC107" s="54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54"/>
      <c r="DR107" s="54"/>
    </row>
    <row r="108">
      <c r="G108" s="79"/>
      <c r="H108" s="79"/>
      <c r="I108" s="79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/>
      <c r="CY108" s="54"/>
      <c r="CZ108" s="54"/>
      <c r="DA108" s="54"/>
      <c r="DB108" s="54"/>
      <c r="DC108" s="54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</row>
    <row r="109">
      <c r="G109" s="79"/>
      <c r="H109" s="79"/>
      <c r="I109" s="79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</row>
    <row r="110">
      <c r="G110" s="79"/>
      <c r="H110" s="79"/>
      <c r="I110" s="79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/>
      <c r="DC110" s="54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</row>
    <row r="111">
      <c r="G111" s="79"/>
      <c r="H111" s="79"/>
      <c r="I111" s="79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4"/>
      <c r="CV111" s="54"/>
      <c r="CW111" s="54"/>
      <c r="CX111" s="54"/>
      <c r="CY111" s="54"/>
      <c r="CZ111" s="54"/>
      <c r="DA111" s="54"/>
      <c r="DB111" s="54"/>
      <c r="DC111" s="54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54"/>
    </row>
    <row r="112">
      <c r="G112" s="79"/>
      <c r="H112" s="79"/>
      <c r="I112" s="79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</row>
    <row r="113">
      <c r="G113" s="79"/>
      <c r="H113" s="79"/>
      <c r="I113" s="79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</row>
    <row r="114">
      <c r="G114" s="79"/>
      <c r="H114" s="79"/>
      <c r="I114" s="79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</row>
    <row r="115">
      <c r="G115" s="79"/>
      <c r="H115" s="79"/>
      <c r="I115" s="79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54"/>
      <c r="CW115" s="54"/>
      <c r="CX115" s="54"/>
      <c r="CY115" s="54"/>
      <c r="CZ115" s="54"/>
      <c r="DA115" s="54"/>
      <c r="DB115" s="54"/>
      <c r="DC115" s="54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54"/>
      <c r="DR115" s="54"/>
    </row>
    <row r="116">
      <c r="G116" s="79"/>
      <c r="H116" s="79"/>
      <c r="I116" s="79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4"/>
      <c r="CV116" s="54"/>
      <c r="CW116" s="54"/>
      <c r="CX116" s="54"/>
      <c r="CY116" s="54"/>
      <c r="CZ116" s="54"/>
      <c r="DA116" s="54"/>
      <c r="DB116" s="54"/>
      <c r="DC116" s="54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54"/>
      <c r="DR116" s="54"/>
    </row>
    <row r="117">
      <c r="G117" s="79"/>
      <c r="H117" s="79"/>
      <c r="I117" s="79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54"/>
      <c r="DR117" s="54"/>
    </row>
    <row r="118">
      <c r="G118" s="79"/>
      <c r="H118" s="79"/>
      <c r="I118" s="79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</row>
    <row r="119">
      <c r="G119" s="79"/>
      <c r="H119" s="79"/>
      <c r="I119" s="79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4"/>
      <c r="CV119" s="54"/>
      <c r="CW119" s="54"/>
      <c r="CX119" s="54"/>
      <c r="CY119" s="54"/>
      <c r="CZ119" s="54"/>
      <c r="DA119" s="54"/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54"/>
    </row>
    <row r="120">
      <c r="G120" s="79"/>
      <c r="H120" s="79"/>
      <c r="I120" s="79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/>
      <c r="DN120" s="54"/>
      <c r="DO120" s="54"/>
      <c r="DP120" s="54"/>
      <c r="DQ120" s="54"/>
      <c r="DR120" s="54"/>
    </row>
    <row r="121">
      <c r="G121" s="79"/>
      <c r="H121" s="79"/>
      <c r="I121" s="79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4"/>
      <c r="CV121" s="54"/>
      <c r="CW121" s="54"/>
      <c r="CX121" s="54"/>
      <c r="CY121" s="54"/>
      <c r="CZ121" s="54"/>
      <c r="DA121" s="54"/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54"/>
      <c r="DR121" s="54"/>
    </row>
    <row r="122">
      <c r="G122" s="79"/>
      <c r="H122" s="79"/>
      <c r="I122" s="79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54"/>
      <c r="DR122" s="54"/>
    </row>
    <row r="123">
      <c r="G123" s="79"/>
      <c r="H123" s="79"/>
      <c r="I123" s="79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4"/>
      <c r="CV123" s="54"/>
      <c r="CW123" s="54"/>
      <c r="CX123" s="54"/>
      <c r="CY123" s="54"/>
      <c r="CZ123" s="54"/>
      <c r="DA123" s="54"/>
      <c r="DB123" s="54"/>
      <c r="DC123" s="54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54"/>
      <c r="DR123" s="54"/>
    </row>
    <row r="124">
      <c r="G124" s="79"/>
      <c r="H124" s="79"/>
      <c r="I124" s="79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4"/>
      <c r="CV124" s="54"/>
      <c r="CW124" s="54"/>
      <c r="CX124" s="54"/>
      <c r="CY124" s="54"/>
      <c r="CZ124" s="54"/>
      <c r="DA124" s="54"/>
      <c r="DB124" s="54"/>
      <c r="DC124" s="54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54"/>
      <c r="DR124" s="54"/>
    </row>
    <row r="125">
      <c r="G125" s="79"/>
      <c r="H125" s="79"/>
      <c r="I125" s="79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4"/>
      <c r="CV125" s="54"/>
      <c r="CW125" s="54"/>
      <c r="CX125" s="54"/>
      <c r="CY125" s="54"/>
      <c r="CZ125" s="54"/>
      <c r="DA125" s="54"/>
      <c r="DB125" s="54"/>
      <c r="DC125" s="54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54"/>
      <c r="DR125" s="54"/>
    </row>
    <row r="126">
      <c r="G126" s="79"/>
      <c r="H126" s="79"/>
      <c r="I126" s="79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</row>
    <row r="127">
      <c r="G127" s="79"/>
      <c r="H127" s="79"/>
      <c r="I127" s="79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  <c r="CW127" s="54"/>
      <c r="CX127" s="54"/>
      <c r="CY127" s="54"/>
      <c r="CZ127" s="54"/>
      <c r="DA127" s="54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</row>
    <row r="128">
      <c r="G128" s="79"/>
      <c r="H128" s="79"/>
      <c r="I128" s="79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</row>
    <row r="129">
      <c r="G129" s="79"/>
      <c r="H129" s="79"/>
      <c r="I129" s="79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</row>
    <row r="130">
      <c r="G130" s="79"/>
      <c r="H130" s="79"/>
      <c r="I130" s="79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</row>
    <row r="131">
      <c r="G131" s="79"/>
      <c r="H131" s="79"/>
      <c r="I131" s="79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</row>
    <row r="132">
      <c r="G132" s="79"/>
      <c r="H132" s="79"/>
      <c r="I132" s="79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</row>
    <row r="133">
      <c r="G133" s="79"/>
      <c r="H133" s="79"/>
      <c r="I133" s="79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</row>
    <row r="134">
      <c r="G134" s="79"/>
      <c r="H134" s="79"/>
      <c r="I134" s="79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</row>
    <row r="135">
      <c r="G135" s="79"/>
      <c r="H135" s="79"/>
      <c r="I135" s="79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</row>
    <row r="136">
      <c r="G136" s="79"/>
      <c r="H136" s="79"/>
      <c r="I136" s="79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</row>
    <row r="137">
      <c r="G137" s="79"/>
      <c r="H137" s="79"/>
      <c r="I137" s="79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</row>
    <row r="138">
      <c r="G138" s="79"/>
      <c r="H138" s="79"/>
      <c r="I138" s="79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</row>
    <row r="139">
      <c r="G139" s="79"/>
      <c r="H139" s="79"/>
      <c r="I139" s="79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</row>
    <row r="140">
      <c r="G140" s="79"/>
      <c r="H140" s="79"/>
      <c r="I140" s="79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</row>
    <row r="141">
      <c r="G141" s="79"/>
      <c r="H141" s="79"/>
      <c r="I141" s="79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</row>
    <row r="142">
      <c r="G142" s="79"/>
      <c r="H142" s="79"/>
      <c r="I142" s="79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</row>
    <row r="143">
      <c r="G143" s="79"/>
      <c r="H143" s="79"/>
      <c r="I143" s="79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</row>
    <row r="144">
      <c r="G144" s="79"/>
      <c r="H144" s="79"/>
      <c r="I144" s="79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</row>
    <row r="145">
      <c r="G145" s="79"/>
      <c r="H145" s="79"/>
      <c r="I145" s="79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</row>
    <row r="146">
      <c r="G146" s="79"/>
      <c r="H146" s="79"/>
      <c r="I146" s="79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</row>
    <row r="147">
      <c r="G147" s="79"/>
      <c r="H147" s="79"/>
      <c r="I147" s="79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</row>
    <row r="148">
      <c r="G148" s="79"/>
      <c r="H148" s="79"/>
      <c r="I148" s="79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</row>
    <row r="149">
      <c r="G149" s="79"/>
      <c r="H149" s="79"/>
      <c r="I149" s="79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</row>
    <row r="150">
      <c r="G150" s="79"/>
      <c r="H150" s="79"/>
      <c r="I150" s="79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</row>
    <row r="151">
      <c r="G151" s="79"/>
      <c r="H151" s="79"/>
      <c r="I151" s="79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</row>
    <row r="152">
      <c r="G152" s="79"/>
      <c r="H152" s="79"/>
      <c r="I152" s="79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</row>
    <row r="153">
      <c r="G153" s="79"/>
      <c r="H153" s="79"/>
      <c r="I153" s="79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</row>
    <row r="154">
      <c r="G154" s="79"/>
      <c r="H154" s="79"/>
      <c r="I154" s="79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</row>
    <row r="155">
      <c r="G155" s="79"/>
      <c r="H155" s="79"/>
      <c r="I155" s="79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</row>
    <row r="156">
      <c r="G156" s="79"/>
      <c r="H156" s="79"/>
      <c r="I156" s="79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</row>
    <row r="157">
      <c r="G157" s="79"/>
      <c r="H157" s="79"/>
      <c r="I157" s="79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</row>
    <row r="158">
      <c r="G158" s="79"/>
      <c r="H158" s="79"/>
      <c r="I158" s="79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</row>
    <row r="159">
      <c r="G159" s="79"/>
      <c r="H159" s="79"/>
      <c r="I159" s="79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</row>
    <row r="160">
      <c r="G160" s="79"/>
      <c r="H160" s="79"/>
      <c r="I160" s="79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</row>
    <row r="161">
      <c r="G161" s="79"/>
      <c r="H161" s="79"/>
      <c r="I161" s="79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</row>
    <row r="162">
      <c r="G162" s="79"/>
      <c r="H162" s="79"/>
      <c r="I162" s="79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</row>
    <row r="163">
      <c r="G163" s="79"/>
      <c r="H163" s="79"/>
      <c r="I163" s="79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</row>
    <row r="164">
      <c r="G164" s="79"/>
      <c r="H164" s="79"/>
      <c r="I164" s="79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</row>
    <row r="165">
      <c r="G165" s="79"/>
      <c r="H165" s="79"/>
      <c r="I165" s="79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</row>
    <row r="166">
      <c r="G166" s="79"/>
      <c r="H166" s="79"/>
      <c r="I166" s="79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</row>
    <row r="167">
      <c r="G167" s="79"/>
      <c r="H167" s="79"/>
      <c r="I167" s="79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</row>
    <row r="168">
      <c r="G168" s="79"/>
      <c r="H168" s="79"/>
      <c r="I168" s="79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</row>
    <row r="169">
      <c r="G169" s="79"/>
      <c r="H169" s="79"/>
      <c r="I169" s="79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</row>
    <row r="170">
      <c r="G170" s="79"/>
      <c r="H170" s="79"/>
      <c r="I170" s="79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</row>
    <row r="171">
      <c r="G171" s="79"/>
      <c r="H171" s="79"/>
      <c r="I171" s="79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</row>
    <row r="172">
      <c r="G172" s="79"/>
      <c r="H172" s="79"/>
      <c r="I172" s="79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</row>
    <row r="173">
      <c r="G173" s="79"/>
      <c r="H173" s="79"/>
      <c r="I173" s="79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</row>
    <row r="174">
      <c r="G174" s="79"/>
      <c r="H174" s="79"/>
      <c r="I174" s="79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</row>
    <row r="175">
      <c r="G175" s="79"/>
      <c r="H175" s="79"/>
      <c r="I175" s="79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</row>
    <row r="176">
      <c r="G176" s="79"/>
      <c r="H176" s="79"/>
      <c r="I176" s="79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</row>
    <row r="177">
      <c r="G177" s="79"/>
      <c r="H177" s="79"/>
      <c r="I177" s="79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</row>
    <row r="178">
      <c r="G178" s="79"/>
      <c r="H178" s="79"/>
      <c r="I178" s="79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</row>
    <row r="179">
      <c r="G179" s="79"/>
      <c r="H179" s="79"/>
      <c r="I179" s="79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</row>
    <row r="180">
      <c r="G180" s="79"/>
      <c r="H180" s="79"/>
      <c r="I180" s="79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</row>
    <row r="181">
      <c r="G181" s="79"/>
      <c r="H181" s="79"/>
      <c r="I181" s="79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</row>
    <row r="182">
      <c r="G182" s="79"/>
      <c r="H182" s="79"/>
      <c r="I182" s="79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</row>
    <row r="183">
      <c r="G183" s="79"/>
      <c r="H183" s="79"/>
      <c r="I183" s="79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</row>
    <row r="184">
      <c r="G184" s="79"/>
      <c r="H184" s="79"/>
      <c r="I184" s="79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</row>
    <row r="185">
      <c r="G185" s="79"/>
      <c r="H185" s="79"/>
      <c r="I185" s="79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</row>
    <row r="186">
      <c r="G186" s="79"/>
      <c r="H186" s="79"/>
      <c r="I186" s="79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</row>
    <row r="187">
      <c r="G187" s="79"/>
      <c r="H187" s="79"/>
      <c r="I187" s="79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</row>
    <row r="188">
      <c r="G188" s="79"/>
      <c r="H188" s="79"/>
      <c r="I188" s="79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</row>
    <row r="189">
      <c r="G189" s="79"/>
      <c r="H189" s="79"/>
      <c r="I189" s="79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</row>
    <row r="190">
      <c r="G190" s="79"/>
      <c r="H190" s="79"/>
      <c r="I190" s="79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</row>
    <row r="191">
      <c r="G191" s="79"/>
      <c r="H191" s="79"/>
      <c r="I191" s="79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</row>
    <row r="192">
      <c r="G192" s="79"/>
      <c r="H192" s="79"/>
      <c r="I192" s="79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</row>
    <row r="193">
      <c r="G193" s="79"/>
      <c r="H193" s="79"/>
      <c r="I193" s="79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</row>
    <row r="194">
      <c r="G194" s="79"/>
      <c r="H194" s="79"/>
      <c r="I194" s="79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</row>
    <row r="195">
      <c r="G195" s="79"/>
      <c r="H195" s="79"/>
      <c r="I195" s="79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</row>
    <row r="196">
      <c r="G196" s="79"/>
      <c r="H196" s="79"/>
      <c r="I196" s="79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</row>
    <row r="197">
      <c r="G197" s="79"/>
      <c r="H197" s="79"/>
      <c r="I197" s="79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</row>
    <row r="198">
      <c r="G198" s="79"/>
      <c r="H198" s="79"/>
      <c r="I198" s="79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</row>
    <row r="199">
      <c r="G199" s="79"/>
      <c r="H199" s="79"/>
      <c r="I199" s="79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</row>
    <row r="200">
      <c r="G200" s="79"/>
      <c r="H200" s="79"/>
      <c r="I200" s="79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</row>
    <row r="201">
      <c r="G201" s="79"/>
      <c r="H201" s="79"/>
      <c r="I201" s="79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</row>
    <row r="202">
      <c r="G202" s="79"/>
      <c r="H202" s="79"/>
      <c r="I202" s="79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</row>
    <row r="203">
      <c r="G203" s="79"/>
      <c r="H203" s="79"/>
      <c r="I203" s="79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</row>
    <row r="204">
      <c r="G204" s="79"/>
      <c r="H204" s="79"/>
      <c r="I204" s="79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</row>
    <row r="205">
      <c r="G205" s="79"/>
      <c r="H205" s="79"/>
      <c r="I205" s="79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</row>
    <row r="206">
      <c r="G206" s="79"/>
      <c r="H206" s="79"/>
      <c r="I206" s="79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</row>
    <row r="207">
      <c r="G207" s="79"/>
      <c r="H207" s="79"/>
      <c r="I207" s="79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</row>
    <row r="208">
      <c r="G208" s="79"/>
      <c r="H208" s="79"/>
      <c r="I208" s="79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</row>
    <row r="209">
      <c r="G209" s="79"/>
      <c r="H209" s="79"/>
      <c r="I209" s="79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</row>
    <row r="210">
      <c r="G210" s="79"/>
      <c r="H210" s="79"/>
      <c r="I210" s="79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</row>
    <row r="211">
      <c r="G211" s="79"/>
      <c r="H211" s="79"/>
      <c r="I211" s="79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</row>
    <row r="212">
      <c r="G212" s="79"/>
      <c r="H212" s="79"/>
      <c r="I212" s="79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</row>
    <row r="213">
      <c r="G213" s="79"/>
      <c r="H213" s="79"/>
      <c r="I213" s="79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</row>
    <row r="214">
      <c r="G214" s="79"/>
      <c r="H214" s="79"/>
      <c r="I214" s="79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</row>
    <row r="215">
      <c r="G215" s="79"/>
      <c r="H215" s="79"/>
      <c r="I215" s="79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</row>
    <row r="216">
      <c r="G216" s="79"/>
      <c r="H216" s="79"/>
      <c r="I216" s="79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</row>
    <row r="217">
      <c r="G217" s="79"/>
      <c r="H217" s="79"/>
      <c r="I217" s="79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</row>
    <row r="218">
      <c r="G218" s="79"/>
      <c r="H218" s="79"/>
      <c r="I218" s="79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</row>
    <row r="219">
      <c r="G219" s="79"/>
      <c r="H219" s="79"/>
      <c r="I219" s="79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</row>
    <row r="220">
      <c r="G220" s="79"/>
      <c r="H220" s="79"/>
      <c r="I220" s="79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</row>
    <row r="221">
      <c r="G221" s="79"/>
      <c r="H221" s="79"/>
      <c r="I221" s="79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</row>
    <row r="222">
      <c r="G222" s="79"/>
      <c r="H222" s="79"/>
      <c r="I222" s="79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</row>
    <row r="223">
      <c r="G223" s="79"/>
      <c r="H223" s="79"/>
      <c r="I223" s="79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</row>
    <row r="224">
      <c r="G224" s="79"/>
      <c r="H224" s="79"/>
      <c r="I224" s="79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</row>
    <row r="225">
      <c r="G225" s="79"/>
      <c r="H225" s="79"/>
      <c r="I225" s="79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</row>
    <row r="226">
      <c r="G226" s="79"/>
      <c r="H226" s="79"/>
      <c r="I226" s="79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</row>
    <row r="227">
      <c r="G227" s="79"/>
      <c r="H227" s="79"/>
      <c r="I227" s="79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</row>
    <row r="228">
      <c r="G228" s="79"/>
      <c r="H228" s="79"/>
      <c r="I228" s="79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</row>
    <row r="229">
      <c r="G229" s="79"/>
      <c r="H229" s="79"/>
      <c r="I229" s="79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</row>
    <row r="230">
      <c r="G230" s="79"/>
      <c r="H230" s="79"/>
      <c r="I230" s="79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</row>
    <row r="231">
      <c r="G231" s="79"/>
      <c r="H231" s="79"/>
      <c r="I231" s="79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</row>
    <row r="232">
      <c r="G232" s="79"/>
      <c r="H232" s="79"/>
      <c r="I232" s="79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</row>
    <row r="233">
      <c r="G233" s="79"/>
      <c r="H233" s="79"/>
      <c r="I233" s="79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</row>
    <row r="234">
      <c r="G234" s="79"/>
      <c r="H234" s="79"/>
      <c r="I234" s="79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</row>
    <row r="235">
      <c r="G235" s="79"/>
      <c r="H235" s="79"/>
      <c r="I235" s="79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</row>
    <row r="236">
      <c r="G236" s="79"/>
      <c r="H236" s="79"/>
      <c r="I236" s="79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</row>
    <row r="237">
      <c r="G237" s="79"/>
      <c r="H237" s="79"/>
      <c r="I237" s="79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</row>
    <row r="238">
      <c r="G238" s="79"/>
      <c r="H238" s="79"/>
      <c r="I238" s="79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</row>
    <row r="239">
      <c r="G239" s="79"/>
      <c r="H239" s="79"/>
      <c r="I239" s="79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</row>
    <row r="240">
      <c r="G240" s="79"/>
      <c r="H240" s="79"/>
      <c r="I240" s="79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</row>
    <row r="241">
      <c r="G241" s="79"/>
      <c r="H241" s="79"/>
      <c r="I241" s="79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</row>
    <row r="242">
      <c r="G242" s="79"/>
      <c r="H242" s="79"/>
      <c r="I242" s="79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</row>
    <row r="243">
      <c r="G243" s="79"/>
      <c r="H243" s="79"/>
      <c r="I243" s="79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</row>
    <row r="244">
      <c r="G244" s="79"/>
      <c r="H244" s="79"/>
      <c r="I244" s="79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</row>
    <row r="245">
      <c r="G245" s="79"/>
      <c r="H245" s="79"/>
      <c r="I245" s="79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</row>
    <row r="246">
      <c r="G246" s="79"/>
      <c r="H246" s="79"/>
      <c r="I246" s="79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</row>
    <row r="247">
      <c r="G247" s="79"/>
      <c r="H247" s="79"/>
      <c r="I247" s="79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</row>
    <row r="248">
      <c r="G248" s="79"/>
      <c r="H248" s="79"/>
      <c r="I248" s="79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</row>
    <row r="249">
      <c r="G249" s="79"/>
      <c r="H249" s="79"/>
      <c r="I249" s="79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</row>
    <row r="250">
      <c r="G250" s="79"/>
      <c r="H250" s="79"/>
      <c r="I250" s="79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</row>
    <row r="251">
      <c r="G251" s="79"/>
      <c r="H251" s="79"/>
      <c r="I251" s="79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</row>
    <row r="252">
      <c r="G252" s="79"/>
      <c r="H252" s="79"/>
      <c r="I252" s="79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</row>
    <row r="253">
      <c r="G253" s="79"/>
      <c r="H253" s="79"/>
      <c r="I253" s="79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</row>
    <row r="254">
      <c r="G254" s="79"/>
      <c r="H254" s="79"/>
      <c r="I254" s="79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</row>
    <row r="255">
      <c r="G255" s="79"/>
      <c r="H255" s="79"/>
      <c r="I255" s="79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</row>
    <row r="256">
      <c r="G256" s="79"/>
      <c r="H256" s="79"/>
      <c r="I256" s="79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</row>
    <row r="257">
      <c r="G257" s="79"/>
      <c r="H257" s="79"/>
      <c r="I257" s="79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</row>
    <row r="258">
      <c r="G258" s="79"/>
      <c r="H258" s="79"/>
      <c r="I258" s="79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</row>
    <row r="259">
      <c r="G259" s="79"/>
      <c r="H259" s="79"/>
      <c r="I259" s="79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</row>
    <row r="260">
      <c r="G260" s="79"/>
      <c r="H260" s="79"/>
      <c r="I260" s="79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</row>
    <row r="261">
      <c r="G261" s="79"/>
      <c r="H261" s="79"/>
      <c r="I261" s="79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</row>
    <row r="262">
      <c r="G262" s="79"/>
      <c r="H262" s="79"/>
      <c r="I262" s="79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  <c r="CW262" s="54"/>
      <c r="CX262" s="54"/>
      <c r="CY262" s="54"/>
      <c r="CZ262" s="54"/>
      <c r="DA262" s="54"/>
      <c r="DB262" s="54"/>
      <c r="DC262" s="54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  <c r="DN262" s="54"/>
      <c r="DO262" s="54"/>
      <c r="DP262" s="54"/>
      <c r="DQ262" s="54"/>
      <c r="DR262" s="54"/>
    </row>
    <row r="263">
      <c r="G263" s="79"/>
      <c r="H263" s="79"/>
      <c r="I263" s="79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/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  <c r="DN263" s="54"/>
      <c r="DO263" s="54"/>
      <c r="DP263" s="54"/>
      <c r="DQ263" s="54"/>
      <c r="DR263" s="54"/>
    </row>
    <row r="264">
      <c r="G264" s="79"/>
      <c r="H264" s="79"/>
      <c r="I264" s="79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  <c r="DQ264" s="54"/>
      <c r="DR264" s="54"/>
    </row>
    <row r="265">
      <c r="G265" s="79"/>
      <c r="H265" s="79"/>
      <c r="I265" s="79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</row>
    <row r="266">
      <c r="G266" s="79"/>
      <c r="H266" s="79"/>
      <c r="I266" s="79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</row>
    <row r="267">
      <c r="G267" s="79"/>
      <c r="H267" s="79"/>
      <c r="I267" s="79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  <c r="CW267" s="54"/>
      <c r="CX267" s="54"/>
      <c r="CY267" s="54"/>
      <c r="CZ267" s="54"/>
      <c r="DA267" s="54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54"/>
      <c r="DR267" s="54"/>
    </row>
    <row r="268">
      <c r="G268" s="79"/>
      <c r="H268" s="79"/>
      <c r="I268" s="79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  <c r="CW268" s="54"/>
      <c r="CX268" s="54"/>
      <c r="CY268" s="54"/>
      <c r="CZ268" s="54"/>
      <c r="DA268" s="54"/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  <c r="DN268" s="54"/>
      <c r="DO268" s="54"/>
      <c r="DP268" s="54"/>
      <c r="DQ268" s="54"/>
      <c r="DR268" s="54"/>
    </row>
    <row r="269">
      <c r="G269" s="79"/>
      <c r="H269" s="79"/>
      <c r="I269" s="79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  <c r="CW269" s="54"/>
      <c r="CX269" s="54"/>
      <c r="CY269" s="54"/>
      <c r="CZ269" s="54"/>
      <c r="DA269" s="54"/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  <c r="DN269" s="54"/>
      <c r="DO269" s="54"/>
      <c r="DP269" s="54"/>
      <c r="DQ269" s="54"/>
      <c r="DR269" s="54"/>
    </row>
    <row r="270">
      <c r="G270" s="79"/>
      <c r="H270" s="79"/>
      <c r="I270" s="79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  <c r="CW270" s="54"/>
      <c r="CX270" s="54"/>
      <c r="CY270" s="54"/>
      <c r="CZ270" s="54"/>
      <c r="DA270" s="54"/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  <c r="DN270" s="54"/>
      <c r="DO270" s="54"/>
      <c r="DP270" s="54"/>
      <c r="DQ270" s="54"/>
      <c r="DR270" s="54"/>
    </row>
    <row r="271">
      <c r="G271" s="79"/>
      <c r="H271" s="79"/>
      <c r="I271" s="79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  <c r="CW271" s="54"/>
      <c r="CX271" s="54"/>
      <c r="CY271" s="54"/>
      <c r="CZ271" s="54"/>
      <c r="DA271" s="54"/>
      <c r="DB271" s="54"/>
      <c r="DC271" s="54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</row>
    <row r="272">
      <c r="G272" s="79"/>
      <c r="H272" s="79"/>
      <c r="I272" s="79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  <c r="CW272" s="54"/>
      <c r="CX272" s="54"/>
      <c r="CY272" s="54"/>
      <c r="CZ272" s="54"/>
      <c r="DA272" s="54"/>
      <c r="DB272" s="54"/>
      <c r="DC272" s="54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  <c r="DN272" s="54"/>
      <c r="DO272" s="54"/>
      <c r="DP272" s="54"/>
      <c r="DQ272" s="54"/>
      <c r="DR272" s="54"/>
    </row>
    <row r="273">
      <c r="G273" s="79"/>
      <c r="H273" s="79"/>
      <c r="I273" s="79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</row>
    <row r="274">
      <c r="G274" s="79"/>
      <c r="H274" s="79"/>
      <c r="I274" s="79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  <c r="CW274" s="54"/>
      <c r="CX274" s="54"/>
      <c r="CY274" s="54"/>
      <c r="CZ274" s="54"/>
      <c r="DA274" s="54"/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  <c r="DN274" s="54"/>
      <c r="DO274" s="54"/>
      <c r="DP274" s="54"/>
      <c r="DQ274" s="54"/>
      <c r="DR274" s="54"/>
    </row>
    <row r="275">
      <c r="G275" s="79"/>
      <c r="H275" s="79"/>
      <c r="I275" s="79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</row>
    <row r="276">
      <c r="G276" s="79"/>
      <c r="H276" s="79"/>
      <c r="I276" s="79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  <c r="CW276" s="54"/>
      <c r="CX276" s="54"/>
      <c r="CY276" s="54"/>
      <c r="CZ276" s="54"/>
      <c r="DA276" s="54"/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</row>
    <row r="277">
      <c r="G277" s="79"/>
      <c r="H277" s="79"/>
      <c r="I277" s="79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  <c r="CW277" s="54"/>
      <c r="CX277" s="54"/>
      <c r="CY277" s="54"/>
      <c r="CZ277" s="54"/>
      <c r="DA277" s="54"/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  <c r="DN277" s="54"/>
      <c r="DO277" s="54"/>
      <c r="DP277" s="54"/>
      <c r="DQ277" s="54"/>
      <c r="DR277" s="54"/>
    </row>
    <row r="278">
      <c r="G278" s="79"/>
      <c r="H278" s="79"/>
      <c r="I278" s="79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  <c r="CW278" s="54"/>
      <c r="CX278" s="54"/>
      <c r="CY278" s="54"/>
      <c r="CZ278" s="54"/>
      <c r="DA278" s="54"/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</row>
    <row r="279">
      <c r="G279" s="79"/>
      <c r="H279" s="79"/>
      <c r="I279" s="79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  <c r="CW279" s="54"/>
      <c r="CX279" s="54"/>
      <c r="CY279" s="54"/>
      <c r="CZ279" s="54"/>
      <c r="DA279" s="54"/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  <c r="DN279" s="54"/>
      <c r="DO279" s="54"/>
      <c r="DP279" s="54"/>
      <c r="DQ279" s="54"/>
      <c r="DR279" s="54"/>
    </row>
    <row r="280">
      <c r="G280" s="79"/>
      <c r="H280" s="79"/>
      <c r="I280" s="79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  <c r="CW280" s="54"/>
      <c r="CX280" s="54"/>
      <c r="CY280" s="54"/>
      <c r="CZ280" s="54"/>
      <c r="DA280" s="54"/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  <c r="DN280" s="54"/>
      <c r="DO280" s="54"/>
      <c r="DP280" s="54"/>
      <c r="DQ280" s="54"/>
      <c r="DR280" s="54"/>
    </row>
    <row r="281">
      <c r="G281" s="79"/>
      <c r="H281" s="79"/>
      <c r="I281" s="79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  <c r="CW281" s="54"/>
      <c r="CX281" s="54"/>
      <c r="CY281" s="54"/>
      <c r="CZ281" s="54"/>
      <c r="DA281" s="54"/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  <c r="DN281" s="54"/>
      <c r="DO281" s="54"/>
      <c r="DP281" s="54"/>
      <c r="DQ281" s="54"/>
      <c r="DR281" s="54"/>
    </row>
    <row r="282">
      <c r="G282" s="79"/>
      <c r="H282" s="79"/>
      <c r="I282" s="79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  <c r="CW282" s="54"/>
      <c r="CX282" s="54"/>
      <c r="CY282" s="54"/>
      <c r="CZ282" s="54"/>
      <c r="DA282" s="54"/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  <c r="DN282" s="54"/>
      <c r="DO282" s="54"/>
      <c r="DP282" s="54"/>
      <c r="DQ282" s="54"/>
      <c r="DR282" s="54"/>
    </row>
    <row r="283">
      <c r="G283" s="79"/>
      <c r="H283" s="79"/>
      <c r="I283" s="79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</row>
    <row r="284">
      <c r="G284" s="79"/>
      <c r="H284" s="79"/>
      <c r="I284" s="79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</row>
    <row r="285">
      <c r="G285" s="79"/>
      <c r="H285" s="79"/>
      <c r="I285" s="79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</row>
    <row r="286">
      <c r="G286" s="79"/>
      <c r="H286" s="79"/>
      <c r="I286" s="79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  <c r="CW286" s="54"/>
      <c r="CX286" s="54"/>
      <c r="CY286" s="54"/>
      <c r="CZ286" s="54"/>
      <c r="DA286" s="54"/>
      <c r="DB286" s="54"/>
      <c r="DC286" s="54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  <c r="DN286" s="54"/>
      <c r="DO286" s="54"/>
      <c r="DP286" s="54"/>
      <c r="DQ286" s="54"/>
      <c r="DR286" s="54"/>
    </row>
    <row r="287">
      <c r="G287" s="79"/>
      <c r="H287" s="79"/>
      <c r="I287" s="79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  <c r="CW287" s="54"/>
      <c r="CX287" s="54"/>
      <c r="CY287" s="54"/>
      <c r="CZ287" s="54"/>
      <c r="DA287" s="54"/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  <c r="DN287" s="54"/>
      <c r="DO287" s="54"/>
      <c r="DP287" s="54"/>
      <c r="DQ287" s="54"/>
      <c r="DR287" s="54"/>
    </row>
    <row r="288">
      <c r="G288" s="79"/>
      <c r="H288" s="79"/>
      <c r="I288" s="79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</row>
    <row r="289">
      <c r="G289" s="79"/>
      <c r="H289" s="79"/>
      <c r="I289" s="79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</row>
    <row r="290">
      <c r="G290" s="79"/>
      <c r="H290" s="79"/>
      <c r="I290" s="79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</row>
    <row r="291">
      <c r="G291" s="79"/>
      <c r="H291" s="79"/>
      <c r="I291" s="79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</row>
    <row r="292">
      <c r="G292" s="79"/>
      <c r="H292" s="79"/>
      <c r="I292" s="79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</row>
    <row r="293">
      <c r="G293" s="79"/>
      <c r="H293" s="79"/>
      <c r="I293" s="79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</row>
    <row r="294">
      <c r="G294" s="79"/>
      <c r="H294" s="79"/>
      <c r="I294" s="79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</row>
    <row r="295">
      <c r="G295" s="79"/>
      <c r="H295" s="79"/>
      <c r="I295" s="79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</row>
    <row r="296">
      <c r="G296" s="79"/>
      <c r="H296" s="79"/>
      <c r="I296" s="79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</row>
    <row r="297">
      <c r="G297" s="79"/>
      <c r="H297" s="79"/>
      <c r="I297" s="79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</row>
    <row r="298">
      <c r="G298" s="79"/>
      <c r="H298" s="79"/>
      <c r="I298" s="79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</row>
    <row r="299">
      <c r="G299" s="79"/>
      <c r="H299" s="79"/>
      <c r="I299" s="79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</row>
    <row r="300">
      <c r="G300" s="79"/>
      <c r="H300" s="79"/>
      <c r="I300" s="79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</row>
    <row r="301">
      <c r="G301" s="79"/>
      <c r="H301" s="79"/>
      <c r="I301" s="79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</row>
    <row r="302">
      <c r="G302" s="79"/>
      <c r="H302" s="79"/>
      <c r="I302" s="79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</row>
    <row r="303">
      <c r="G303" s="79"/>
      <c r="H303" s="79"/>
      <c r="I303" s="79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</row>
    <row r="304">
      <c r="G304" s="79"/>
      <c r="H304" s="79"/>
      <c r="I304" s="79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</row>
    <row r="305">
      <c r="G305" s="79"/>
      <c r="H305" s="79"/>
      <c r="I305" s="79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</row>
    <row r="306">
      <c r="G306" s="79"/>
      <c r="H306" s="79"/>
      <c r="I306" s="79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</row>
    <row r="307">
      <c r="G307" s="79"/>
      <c r="H307" s="79"/>
      <c r="I307" s="79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</row>
    <row r="308">
      <c r="G308" s="79"/>
      <c r="H308" s="79"/>
      <c r="I308" s="79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</row>
    <row r="309">
      <c r="G309" s="79"/>
      <c r="H309" s="79"/>
      <c r="I309" s="79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</row>
    <row r="310">
      <c r="G310" s="79"/>
      <c r="H310" s="79"/>
      <c r="I310" s="79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</row>
    <row r="311">
      <c r="G311" s="79"/>
      <c r="H311" s="79"/>
      <c r="I311" s="79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</row>
    <row r="312">
      <c r="G312" s="79"/>
      <c r="H312" s="79"/>
      <c r="I312" s="79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</row>
    <row r="313">
      <c r="G313" s="79"/>
      <c r="H313" s="79"/>
      <c r="I313" s="79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</row>
    <row r="314">
      <c r="G314" s="79"/>
      <c r="H314" s="79"/>
      <c r="I314" s="79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</row>
    <row r="315">
      <c r="G315" s="79"/>
      <c r="H315" s="79"/>
      <c r="I315" s="79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</row>
    <row r="316">
      <c r="G316" s="79"/>
      <c r="H316" s="79"/>
      <c r="I316" s="79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</row>
    <row r="317">
      <c r="G317" s="79"/>
      <c r="H317" s="79"/>
      <c r="I317" s="79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</row>
    <row r="318">
      <c r="G318" s="79"/>
      <c r="H318" s="79"/>
      <c r="I318" s="79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</row>
    <row r="319">
      <c r="G319" s="79"/>
      <c r="H319" s="79"/>
      <c r="I319" s="79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</row>
    <row r="320">
      <c r="G320" s="79"/>
      <c r="H320" s="79"/>
      <c r="I320" s="79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</row>
    <row r="321">
      <c r="G321" s="79"/>
      <c r="H321" s="79"/>
      <c r="I321" s="79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</row>
    <row r="322">
      <c r="G322" s="79"/>
      <c r="H322" s="79"/>
      <c r="I322" s="79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</row>
    <row r="323">
      <c r="G323" s="79"/>
      <c r="H323" s="79"/>
      <c r="I323" s="79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</row>
    <row r="324">
      <c r="G324" s="79"/>
      <c r="H324" s="79"/>
      <c r="I324" s="79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</row>
    <row r="325">
      <c r="G325" s="79"/>
      <c r="H325" s="79"/>
      <c r="I325" s="79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</row>
    <row r="326">
      <c r="G326" s="79"/>
      <c r="H326" s="79"/>
      <c r="I326" s="79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</row>
    <row r="327">
      <c r="G327" s="79"/>
      <c r="H327" s="79"/>
      <c r="I327" s="79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</row>
    <row r="328">
      <c r="G328" s="79"/>
      <c r="H328" s="79"/>
      <c r="I328" s="79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</row>
    <row r="329">
      <c r="G329" s="79"/>
      <c r="H329" s="79"/>
      <c r="I329" s="79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</row>
    <row r="330">
      <c r="G330" s="79"/>
      <c r="H330" s="79"/>
      <c r="I330" s="79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</row>
    <row r="331">
      <c r="G331" s="79"/>
      <c r="H331" s="79"/>
      <c r="I331" s="79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</row>
    <row r="332">
      <c r="G332" s="79"/>
      <c r="H332" s="79"/>
      <c r="I332" s="79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</row>
    <row r="333">
      <c r="G333" s="79"/>
      <c r="H333" s="79"/>
      <c r="I333" s="79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</row>
    <row r="334">
      <c r="G334" s="79"/>
      <c r="H334" s="79"/>
      <c r="I334" s="79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</row>
    <row r="335">
      <c r="G335" s="79"/>
      <c r="H335" s="79"/>
      <c r="I335" s="79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</row>
    <row r="336">
      <c r="G336" s="79"/>
      <c r="H336" s="79"/>
      <c r="I336" s="79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</row>
    <row r="337">
      <c r="G337" s="79"/>
      <c r="H337" s="79"/>
      <c r="I337" s="79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</row>
    <row r="338">
      <c r="G338" s="79"/>
      <c r="H338" s="79"/>
      <c r="I338" s="79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</row>
    <row r="339">
      <c r="G339" s="79"/>
      <c r="H339" s="79"/>
      <c r="I339" s="79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</row>
    <row r="340">
      <c r="G340" s="79"/>
      <c r="H340" s="79"/>
      <c r="I340" s="79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</row>
    <row r="341">
      <c r="G341" s="79"/>
      <c r="H341" s="79"/>
      <c r="I341" s="79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</row>
    <row r="342">
      <c r="G342" s="79"/>
      <c r="H342" s="79"/>
      <c r="I342" s="79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</row>
    <row r="343">
      <c r="G343" s="79"/>
      <c r="H343" s="79"/>
      <c r="I343" s="79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</row>
    <row r="344">
      <c r="G344" s="79"/>
      <c r="H344" s="79"/>
      <c r="I344" s="79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</row>
    <row r="345">
      <c r="G345" s="79"/>
      <c r="H345" s="79"/>
      <c r="I345" s="79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</row>
    <row r="346">
      <c r="G346" s="79"/>
      <c r="H346" s="79"/>
      <c r="I346" s="79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</row>
    <row r="347">
      <c r="G347" s="79"/>
      <c r="H347" s="79"/>
      <c r="I347" s="79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</row>
    <row r="348">
      <c r="G348" s="79"/>
      <c r="H348" s="79"/>
      <c r="I348" s="79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</row>
    <row r="349">
      <c r="G349" s="79"/>
      <c r="H349" s="79"/>
      <c r="I349" s="79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</row>
    <row r="350">
      <c r="G350" s="79"/>
      <c r="H350" s="79"/>
      <c r="I350" s="79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</row>
    <row r="351">
      <c r="G351" s="79"/>
      <c r="H351" s="79"/>
      <c r="I351" s="79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</row>
    <row r="352">
      <c r="G352" s="79"/>
      <c r="H352" s="79"/>
      <c r="I352" s="79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</row>
    <row r="353">
      <c r="G353" s="79"/>
      <c r="H353" s="79"/>
      <c r="I353" s="79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</row>
    <row r="354">
      <c r="G354" s="79"/>
      <c r="H354" s="79"/>
      <c r="I354" s="79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</row>
    <row r="355">
      <c r="G355" s="79"/>
      <c r="H355" s="79"/>
      <c r="I355" s="79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</row>
    <row r="356">
      <c r="G356" s="79"/>
      <c r="H356" s="79"/>
      <c r="I356" s="79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</row>
    <row r="357">
      <c r="G357" s="79"/>
      <c r="H357" s="79"/>
      <c r="I357" s="79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</row>
    <row r="358">
      <c r="G358" s="79"/>
      <c r="H358" s="79"/>
      <c r="I358" s="79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</row>
    <row r="359">
      <c r="G359" s="79"/>
      <c r="H359" s="79"/>
      <c r="I359" s="79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</row>
    <row r="360">
      <c r="G360" s="79"/>
      <c r="H360" s="79"/>
      <c r="I360" s="79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</row>
    <row r="361">
      <c r="G361" s="79"/>
      <c r="H361" s="79"/>
      <c r="I361" s="79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</row>
    <row r="362">
      <c r="G362" s="79"/>
      <c r="H362" s="79"/>
      <c r="I362" s="79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</row>
    <row r="363">
      <c r="G363" s="79"/>
      <c r="H363" s="79"/>
      <c r="I363" s="79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</row>
    <row r="364">
      <c r="G364" s="79"/>
      <c r="H364" s="79"/>
      <c r="I364" s="79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</row>
    <row r="365">
      <c r="G365" s="79"/>
      <c r="H365" s="79"/>
      <c r="I365" s="79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</row>
    <row r="366">
      <c r="G366" s="79"/>
      <c r="H366" s="79"/>
      <c r="I366" s="79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</row>
    <row r="367">
      <c r="G367" s="79"/>
      <c r="H367" s="79"/>
      <c r="I367" s="79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</row>
    <row r="368">
      <c r="G368" s="79"/>
      <c r="H368" s="79"/>
      <c r="I368" s="79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</row>
    <row r="369">
      <c r="G369" s="79"/>
      <c r="H369" s="79"/>
      <c r="I369" s="79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</row>
    <row r="370">
      <c r="G370" s="79"/>
      <c r="H370" s="79"/>
      <c r="I370" s="79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</row>
    <row r="371">
      <c r="G371" s="79"/>
      <c r="H371" s="79"/>
      <c r="I371" s="79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</row>
    <row r="372">
      <c r="G372" s="79"/>
      <c r="H372" s="79"/>
      <c r="I372" s="79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</row>
    <row r="373">
      <c r="G373" s="79"/>
      <c r="H373" s="79"/>
      <c r="I373" s="79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</row>
    <row r="374">
      <c r="G374" s="79"/>
      <c r="H374" s="79"/>
      <c r="I374" s="79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</row>
    <row r="375">
      <c r="G375" s="79"/>
      <c r="H375" s="79"/>
      <c r="I375" s="79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</row>
    <row r="376">
      <c r="G376" s="79"/>
      <c r="H376" s="79"/>
      <c r="I376" s="79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</row>
    <row r="377">
      <c r="G377" s="79"/>
      <c r="H377" s="79"/>
      <c r="I377" s="79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</row>
    <row r="378">
      <c r="G378" s="79"/>
      <c r="H378" s="79"/>
      <c r="I378" s="79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</row>
    <row r="379">
      <c r="G379" s="79"/>
      <c r="H379" s="79"/>
      <c r="I379" s="79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</row>
    <row r="380">
      <c r="G380" s="79"/>
      <c r="H380" s="79"/>
      <c r="I380" s="79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</row>
    <row r="381">
      <c r="G381" s="79"/>
      <c r="H381" s="79"/>
      <c r="I381" s="79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</row>
    <row r="382">
      <c r="G382" s="79"/>
      <c r="H382" s="79"/>
      <c r="I382" s="79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</row>
    <row r="383">
      <c r="G383" s="79"/>
      <c r="H383" s="79"/>
      <c r="I383" s="79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</row>
    <row r="384">
      <c r="G384" s="79"/>
      <c r="H384" s="79"/>
      <c r="I384" s="79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</row>
    <row r="385">
      <c r="G385" s="79"/>
      <c r="H385" s="79"/>
      <c r="I385" s="79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</row>
    <row r="386">
      <c r="G386" s="79"/>
      <c r="H386" s="79"/>
      <c r="I386" s="79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</row>
    <row r="387">
      <c r="G387" s="79"/>
      <c r="H387" s="79"/>
      <c r="I387" s="79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</row>
    <row r="388">
      <c r="G388" s="79"/>
      <c r="H388" s="79"/>
      <c r="I388" s="79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</row>
    <row r="389">
      <c r="G389" s="79"/>
      <c r="H389" s="79"/>
      <c r="I389" s="79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</row>
    <row r="390">
      <c r="G390" s="79"/>
      <c r="H390" s="79"/>
      <c r="I390" s="79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</row>
    <row r="391">
      <c r="G391" s="79"/>
      <c r="H391" s="79"/>
      <c r="I391" s="79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</row>
    <row r="392">
      <c r="G392" s="79"/>
      <c r="H392" s="79"/>
      <c r="I392" s="79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</row>
    <row r="393">
      <c r="G393" s="79"/>
      <c r="H393" s="79"/>
      <c r="I393" s="79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</row>
    <row r="394">
      <c r="G394" s="79"/>
      <c r="H394" s="79"/>
      <c r="I394" s="79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</row>
    <row r="395">
      <c r="G395" s="79"/>
      <c r="H395" s="79"/>
      <c r="I395" s="79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</row>
    <row r="396">
      <c r="G396" s="79"/>
      <c r="H396" s="79"/>
      <c r="I396" s="79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</row>
    <row r="397">
      <c r="G397" s="79"/>
      <c r="H397" s="79"/>
      <c r="I397" s="79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</row>
    <row r="398">
      <c r="G398" s="79"/>
      <c r="H398" s="79"/>
      <c r="I398" s="79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</row>
    <row r="399">
      <c r="G399" s="79"/>
      <c r="H399" s="79"/>
      <c r="I399" s="79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</row>
    <row r="400">
      <c r="G400" s="79"/>
      <c r="H400" s="79"/>
      <c r="I400" s="79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</row>
    <row r="401">
      <c r="G401" s="79"/>
      <c r="H401" s="79"/>
      <c r="I401" s="79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</row>
    <row r="402">
      <c r="G402" s="79"/>
      <c r="H402" s="79"/>
      <c r="I402" s="79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</row>
    <row r="403">
      <c r="G403" s="79"/>
      <c r="H403" s="79"/>
      <c r="I403" s="79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</row>
    <row r="404">
      <c r="G404" s="79"/>
      <c r="H404" s="79"/>
      <c r="I404" s="79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</row>
    <row r="405">
      <c r="G405" s="79"/>
      <c r="H405" s="79"/>
      <c r="I405" s="79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</row>
    <row r="406">
      <c r="G406" s="79"/>
      <c r="H406" s="79"/>
      <c r="I406" s="79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</row>
    <row r="407">
      <c r="G407" s="79"/>
      <c r="H407" s="79"/>
      <c r="I407" s="79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</row>
    <row r="408">
      <c r="G408" s="79"/>
      <c r="H408" s="79"/>
      <c r="I408" s="79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</row>
    <row r="409">
      <c r="G409" s="79"/>
      <c r="H409" s="79"/>
      <c r="I409" s="79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</row>
    <row r="410">
      <c r="G410" s="79"/>
      <c r="H410" s="79"/>
      <c r="I410" s="79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</row>
    <row r="411">
      <c r="G411" s="79"/>
      <c r="H411" s="79"/>
      <c r="I411" s="79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</row>
    <row r="412">
      <c r="G412" s="79"/>
      <c r="H412" s="79"/>
      <c r="I412" s="79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</row>
    <row r="413">
      <c r="G413" s="79"/>
      <c r="H413" s="79"/>
      <c r="I413" s="79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</row>
    <row r="414">
      <c r="G414" s="79"/>
      <c r="H414" s="79"/>
      <c r="I414" s="79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</row>
    <row r="415">
      <c r="G415" s="79"/>
      <c r="H415" s="79"/>
      <c r="I415" s="79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</row>
    <row r="416">
      <c r="G416" s="79"/>
      <c r="H416" s="79"/>
      <c r="I416" s="79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</row>
    <row r="417">
      <c r="G417" s="79"/>
      <c r="H417" s="79"/>
      <c r="I417" s="79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</row>
    <row r="418">
      <c r="G418" s="79"/>
      <c r="H418" s="79"/>
      <c r="I418" s="79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</row>
    <row r="419">
      <c r="G419" s="79"/>
      <c r="H419" s="79"/>
      <c r="I419" s="79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</row>
    <row r="420">
      <c r="G420" s="79"/>
      <c r="H420" s="79"/>
      <c r="I420" s="79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</row>
    <row r="421">
      <c r="G421" s="79"/>
      <c r="H421" s="79"/>
      <c r="I421" s="79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</row>
    <row r="422">
      <c r="G422" s="79"/>
      <c r="H422" s="79"/>
      <c r="I422" s="79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</row>
    <row r="423">
      <c r="G423" s="79"/>
      <c r="H423" s="79"/>
      <c r="I423" s="79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</row>
    <row r="424">
      <c r="G424" s="79"/>
      <c r="H424" s="79"/>
      <c r="I424" s="79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</row>
    <row r="425">
      <c r="G425" s="79"/>
      <c r="H425" s="79"/>
      <c r="I425" s="79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</row>
    <row r="426">
      <c r="G426" s="79"/>
      <c r="H426" s="79"/>
      <c r="I426" s="79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</row>
    <row r="427">
      <c r="G427" s="79"/>
      <c r="H427" s="79"/>
      <c r="I427" s="79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</row>
    <row r="428">
      <c r="G428" s="79"/>
      <c r="H428" s="79"/>
      <c r="I428" s="79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</row>
    <row r="429">
      <c r="G429" s="79"/>
      <c r="H429" s="79"/>
      <c r="I429" s="79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</row>
    <row r="430">
      <c r="G430" s="79"/>
      <c r="H430" s="79"/>
      <c r="I430" s="79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</row>
    <row r="431">
      <c r="G431" s="79"/>
      <c r="H431" s="79"/>
      <c r="I431" s="79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</row>
    <row r="432">
      <c r="G432" s="79"/>
      <c r="H432" s="79"/>
      <c r="I432" s="79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</row>
    <row r="433">
      <c r="G433" s="79"/>
      <c r="H433" s="79"/>
      <c r="I433" s="79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</row>
    <row r="434">
      <c r="G434" s="79"/>
      <c r="H434" s="79"/>
      <c r="I434" s="79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</row>
    <row r="435">
      <c r="G435" s="79"/>
      <c r="H435" s="79"/>
      <c r="I435" s="79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</row>
    <row r="436">
      <c r="G436" s="79"/>
      <c r="H436" s="79"/>
      <c r="I436" s="79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</row>
    <row r="437">
      <c r="G437" s="79"/>
      <c r="H437" s="79"/>
      <c r="I437" s="79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</row>
    <row r="438">
      <c r="G438" s="79"/>
      <c r="H438" s="79"/>
      <c r="I438" s="79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</row>
    <row r="439">
      <c r="G439" s="79"/>
      <c r="H439" s="79"/>
      <c r="I439" s="79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</row>
    <row r="440">
      <c r="G440" s="79"/>
      <c r="H440" s="79"/>
      <c r="I440" s="79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</row>
    <row r="441">
      <c r="G441" s="79"/>
      <c r="H441" s="79"/>
      <c r="I441" s="79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</row>
    <row r="442">
      <c r="G442" s="79"/>
      <c r="H442" s="79"/>
      <c r="I442" s="79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</row>
    <row r="443">
      <c r="G443" s="79"/>
      <c r="H443" s="79"/>
      <c r="I443" s="79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</row>
    <row r="444">
      <c r="G444" s="79"/>
      <c r="H444" s="79"/>
      <c r="I444" s="79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</row>
    <row r="445">
      <c r="G445" s="79"/>
      <c r="H445" s="79"/>
      <c r="I445" s="79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</row>
    <row r="446">
      <c r="G446" s="79"/>
      <c r="H446" s="79"/>
      <c r="I446" s="79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</row>
    <row r="447">
      <c r="G447" s="79"/>
      <c r="H447" s="79"/>
      <c r="I447" s="79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</row>
    <row r="448">
      <c r="G448" s="79"/>
      <c r="H448" s="79"/>
      <c r="I448" s="79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</row>
    <row r="449">
      <c r="G449" s="79"/>
      <c r="H449" s="79"/>
      <c r="I449" s="79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</row>
    <row r="450">
      <c r="G450" s="79"/>
      <c r="H450" s="79"/>
      <c r="I450" s="79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</row>
    <row r="451">
      <c r="G451" s="79"/>
      <c r="H451" s="79"/>
      <c r="I451" s="79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</row>
    <row r="452">
      <c r="G452" s="79"/>
      <c r="H452" s="79"/>
      <c r="I452" s="79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</row>
    <row r="453">
      <c r="G453" s="79"/>
      <c r="H453" s="79"/>
      <c r="I453" s="79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</row>
    <row r="454">
      <c r="G454" s="79"/>
      <c r="H454" s="79"/>
      <c r="I454" s="79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</row>
    <row r="455">
      <c r="G455" s="79"/>
      <c r="H455" s="79"/>
      <c r="I455" s="79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</row>
    <row r="456">
      <c r="G456" s="79"/>
      <c r="H456" s="79"/>
      <c r="I456" s="79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</row>
    <row r="457">
      <c r="G457" s="79"/>
      <c r="H457" s="79"/>
      <c r="I457" s="79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</row>
    <row r="458">
      <c r="G458" s="79"/>
      <c r="H458" s="79"/>
      <c r="I458" s="79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</row>
    <row r="459">
      <c r="G459" s="79"/>
      <c r="H459" s="79"/>
      <c r="I459" s="79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</row>
    <row r="460">
      <c r="G460" s="79"/>
      <c r="H460" s="79"/>
      <c r="I460" s="79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</row>
    <row r="461">
      <c r="G461" s="79"/>
      <c r="H461" s="79"/>
      <c r="I461" s="79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</row>
    <row r="462">
      <c r="G462" s="79"/>
      <c r="H462" s="79"/>
      <c r="I462" s="79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</row>
    <row r="463">
      <c r="G463" s="79"/>
      <c r="H463" s="79"/>
      <c r="I463" s="79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</row>
    <row r="464">
      <c r="G464" s="79"/>
      <c r="H464" s="79"/>
      <c r="I464" s="79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</row>
    <row r="465">
      <c r="G465" s="79"/>
      <c r="H465" s="79"/>
      <c r="I465" s="79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</row>
    <row r="466">
      <c r="G466" s="79"/>
      <c r="H466" s="79"/>
      <c r="I466" s="79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</row>
    <row r="467">
      <c r="G467" s="79"/>
      <c r="H467" s="79"/>
      <c r="I467" s="79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</row>
    <row r="468">
      <c r="G468" s="79"/>
      <c r="H468" s="79"/>
      <c r="I468" s="79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</row>
    <row r="469">
      <c r="G469" s="79"/>
      <c r="H469" s="79"/>
      <c r="I469" s="79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</row>
    <row r="470">
      <c r="G470" s="79"/>
      <c r="H470" s="79"/>
      <c r="I470" s="79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</row>
    <row r="471">
      <c r="G471" s="79"/>
      <c r="H471" s="79"/>
      <c r="I471" s="79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</row>
    <row r="472">
      <c r="G472" s="79"/>
      <c r="H472" s="79"/>
      <c r="I472" s="79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</row>
    <row r="473">
      <c r="G473" s="79"/>
      <c r="H473" s="79"/>
      <c r="I473" s="79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</row>
    <row r="474">
      <c r="G474" s="79"/>
      <c r="H474" s="79"/>
      <c r="I474" s="79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</row>
    <row r="475">
      <c r="G475" s="79"/>
      <c r="H475" s="79"/>
      <c r="I475" s="79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</row>
    <row r="476">
      <c r="G476" s="79"/>
      <c r="H476" s="79"/>
      <c r="I476" s="79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</row>
    <row r="477">
      <c r="G477" s="79"/>
      <c r="H477" s="79"/>
      <c r="I477" s="79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</row>
    <row r="478">
      <c r="G478" s="79"/>
      <c r="H478" s="79"/>
      <c r="I478" s="79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</row>
    <row r="479">
      <c r="G479" s="79"/>
      <c r="H479" s="79"/>
      <c r="I479" s="79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</row>
    <row r="480">
      <c r="G480" s="79"/>
      <c r="H480" s="79"/>
      <c r="I480" s="79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</row>
    <row r="481">
      <c r="G481" s="79"/>
      <c r="H481" s="79"/>
      <c r="I481" s="79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</row>
    <row r="482">
      <c r="G482" s="79"/>
      <c r="H482" s="79"/>
      <c r="I482" s="79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</row>
    <row r="483">
      <c r="G483" s="79"/>
      <c r="H483" s="79"/>
      <c r="I483" s="79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</row>
    <row r="484">
      <c r="G484" s="79"/>
      <c r="H484" s="79"/>
      <c r="I484" s="79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</row>
    <row r="485">
      <c r="G485" s="79"/>
      <c r="H485" s="79"/>
      <c r="I485" s="79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</row>
    <row r="486">
      <c r="G486" s="79"/>
      <c r="H486" s="79"/>
      <c r="I486" s="79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</row>
    <row r="487">
      <c r="G487" s="79"/>
      <c r="H487" s="79"/>
      <c r="I487" s="79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</row>
    <row r="488">
      <c r="G488" s="79"/>
      <c r="H488" s="79"/>
      <c r="I488" s="79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</row>
    <row r="489">
      <c r="G489" s="79"/>
      <c r="H489" s="79"/>
      <c r="I489" s="79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</row>
    <row r="490">
      <c r="G490" s="79"/>
      <c r="H490" s="79"/>
      <c r="I490" s="79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</row>
    <row r="491">
      <c r="G491" s="79"/>
      <c r="H491" s="79"/>
      <c r="I491" s="79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</row>
    <row r="492">
      <c r="G492" s="79"/>
      <c r="H492" s="79"/>
      <c r="I492" s="79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</row>
    <row r="493">
      <c r="G493" s="79"/>
      <c r="H493" s="79"/>
      <c r="I493" s="79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</row>
    <row r="494">
      <c r="G494" s="79"/>
      <c r="H494" s="79"/>
      <c r="I494" s="79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</row>
    <row r="495">
      <c r="G495" s="79"/>
      <c r="H495" s="79"/>
      <c r="I495" s="79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</row>
    <row r="496">
      <c r="G496" s="79"/>
      <c r="H496" s="79"/>
      <c r="I496" s="79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</row>
    <row r="497">
      <c r="G497" s="79"/>
      <c r="H497" s="79"/>
      <c r="I497" s="79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</row>
    <row r="498">
      <c r="G498" s="79"/>
      <c r="H498" s="79"/>
      <c r="I498" s="79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</row>
    <row r="499">
      <c r="G499" s="79"/>
      <c r="H499" s="79"/>
      <c r="I499" s="79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</row>
    <row r="500">
      <c r="G500" s="79"/>
      <c r="H500" s="79"/>
      <c r="I500" s="79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</row>
    <row r="501">
      <c r="G501" s="79"/>
      <c r="H501" s="79"/>
      <c r="I501" s="79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</row>
    <row r="502">
      <c r="G502" s="79"/>
      <c r="H502" s="79"/>
      <c r="I502" s="79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</row>
    <row r="503">
      <c r="G503" s="79"/>
      <c r="H503" s="79"/>
      <c r="I503" s="79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</row>
    <row r="504">
      <c r="G504" s="79"/>
      <c r="H504" s="79"/>
      <c r="I504" s="79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</row>
    <row r="505">
      <c r="G505" s="79"/>
      <c r="H505" s="79"/>
      <c r="I505" s="79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</row>
    <row r="506">
      <c r="G506" s="79"/>
      <c r="H506" s="79"/>
      <c r="I506" s="79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</row>
    <row r="507">
      <c r="G507" s="79"/>
      <c r="H507" s="79"/>
      <c r="I507" s="79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</row>
    <row r="508">
      <c r="G508" s="79"/>
      <c r="H508" s="79"/>
      <c r="I508" s="79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</row>
    <row r="509">
      <c r="G509" s="79"/>
      <c r="H509" s="79"/>
      <c r="I509" s="79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</row>
    <row r="510">
      <c r="G510" s="79"/>
      <c r="H510" s="79"/>
      <c r="I510" s="79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</row>
    <row r="511">
      <c r="G511" s="79"/>
      <c r="H511" s="79"/>
      <c r="I511" s="79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</row>
    <row r="512">
      <c r="G512" s="79"/>
      <c r="H512" s="79"/>
      <c r="I512" s="79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</row>
    <row r="513">
      <c r="G513" s="79"/>
      <c r="H513" s="79"/>
      <c r="I513" s="79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</row>
    <row r="514">
      <c r="G514" s="79"/>
      <c r="H514" s="79"/>
      <c r="I514" s="79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</row>
    <row r="515">
      <c r="G515" s="79"/>
      <c r="H515" s="79"/>
      <c r="I515" s="79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</row>
    <row r="516">
      <c r="G516" s="79"/>
      <c r="H516" s="79"/>
      <c r="I516" s="79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</row>
    <row r="517">
      <c r="G517" s="79"/>
      <c r="H517" s="79"/>
      <c r="I517" s="79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</row>
    <row r="518">
      <c r="G518" s="79"/>
      <c r="H518" s="79"/>
      <c r="I518" s="79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</row>
    <row r="519">
      <c r="G519" s="79"/>
      <c r="H519" s="79"/>
      <c r="I519" s="79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</row>
    <row r="520">
      <c r="G520" s="79"/>
      <c r="H520" s="79"/>
      <c r="I520" s="79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</row>
    <row r="521">
      <c r="G521" s="79"/>
      <c r="H521" s="79"/>
      <c r="I521" s="79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</row>
    <row r="522">
      <c r="G522" s="79"/>
      <c r="H522" s="79"/>
      <c r="I522" s="79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</row>
    <row r="523">
      <c r="G523" s="79"/>
      <c r="H523" s="79"/>
      <c r="I523" s="79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</row>
    <row r="524">
      <c r="G524" s="79"/>
      <c r="H524" s="79"/>
      <c r="I524" s="79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</row>
    <row r="525">
      <c r="G525" s="79"/>
      <c r="H525" s="79"/>
      <c r="I525" s="79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</row>
    <row r="526">
      <c r="G526" s="79"/>
      <c r="H526" s="79"/>
      <c r="I526" s="79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</row>
    <row r="527">
      <c r="G527" s="79"/>
      <c r="H527" s="79"/>
      <c r="I527" s="79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</row>
    <row r="528">
      <c r="G528" s="79"/>
      <c r="H528" s="79"/>
      <c r="I528" s="79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</row>
    <row r="529">
      <c r="G529" s="79"/>
      <c r="H529" s="79"/>
      <c r="I529" s="79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</row>
    <row r="530">
      <c r="G530" s="79"/>
      <c r="H530" s="79"/>
      <c r="I530" s="79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</row>
    <row r="531">
      <c r="G531" s="79"/>
      <c r="H531" s="79"/>
      <c r="I531" s="79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</row>
    <row r="532">
      <c r="G532" s="79"/>
      <c r="H532" s="79"/>
      <c r="I532" s="79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</row>
    <row r="533">
      <c r="G533" s="79"/>
      <c r="H533" s="79"/>
      <c r="I533" s="79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</row>
    <row r="534">
      <c r="G534" s="79"/>
      <c r="H534" s="79"/>
      <c r="I534" s="79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</row>
    <row r="535">
      <c r="G535" s="79"/>
      <c r="H535" s="79"/>
      <c r="I535" s="79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</row>
    <row r="536">
      <c r="G536" s="79"/>
      <c r="H536" s="79"/>
      <c r="I536" s="79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</row>
    <row r="537">
      <c r="G537" s="79"/>
      <c r="H537" s="79"/>
      <c r="I537" s="79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</row>
    <row r="538">
      <c r="G538" s="79"/>
      <c r="H538" s="79"/>
      <c r="I538" s="79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</row>
    <row r="539">
      <c r="G539" s="79"/>
      <c r="H539" s="79"/>
      <c r="I539" s="79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</row>
    <row r="540">
      <c r="G540" s="79"/>
      <c r="H540" s="79"/>
      <c r="I540" s="79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</row>
    <row r="541">
      <c r="G541" s="79"/>
      <c r="H541" s="79"/>
      <c r="I541" s="79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</row>
    <row r="542">
      <c r="G542" s="79"/>
      <c r="H542" s="79"/>
      <c r="I542" s="79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</row>
    <row r="543">
      <c r="G543" s="79"/>
      <c r="H543" s="79"/>
      <c r="I543" s="79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</row>
    <row r="544">
      <c r="G544" s="79"/>
      <c r="H544" s="79"/>
      <c r="I544" s="79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</row>
    <row r="545">
      <c r="G545" s="79"/>
      <c r="H545" s="79"/>
      <c r="I545" s="79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</row>
    <row r="546">
      <c r="G546" s="79"/>
      <c r="H546" s="79"/>
      <c r="I546" s="79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</row>
    <row r="547">
      <c r="G547" s="79"/>
      <c r="H547" s="79"/>
      <c r="I547" s="79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</row>
    <row r="548">
      <c r="G548" s="79"/>
      <c r="H548" s="79"/>
      <c r="I548" s="79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</row>
    <row r="549">
      <c r="G549" s="79"/>
      <c r="H549" s="79"/>
      <c r="I549" s="79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</row>
    <row r="550">
      <c r="G550" s="79"/>
      <c r="H550" s="79"/>
      <c r="I550" s="79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</row>
    <row r="551">
      <c r="G551" s="79"/>
      <c r="H551" s="79"/>
      <c r="I551" s="79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</row>
    <row r="552">
      <c r="G552" s="79"/>
      <c r="H552" s="79"/>
      <c r="I552" s="79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</row>
    <row r="553">
      <c r="G553" s="79"/>
      <c r="H553" s="79"/>
      <c r="I553" s="79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</row>
    <row r="554">
      <c r="G554" s="79"/>
      <c r="H554" s="79"/>
      <c r="I554" s="79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</row>
    <row r="555">
      <c r="G555" s="79"/>
      <c r="H555" s="79"/>
      <c r="I555" s="79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</row>
    <row r="556">
      <c r="G556" s="79"/>
      <c r="H556" s="79"/>
      <c r="I556" s="79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</row>
    <row r="557">
      <c r="G557" s="79"/>
      <c r="H557" s="79"/>
      <c r="I557" s="79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</row>
    <row r="558">
      <c r="G558" s="79"/>
      <c r="H558" s="79"/>
      <c r="I558" s="79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</row>
    <row r="559">
      <c r="G559" s="79"/>
      <c r="H559" s="79"/>
      <c r="I559" s="79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</row>
    <row r="560">
      <c r="G560" s="79"/>
      <c r="H560" s="79"/>
      <c r="I560" s="79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</row>
    <row r="561">
      <c r="G561" s="79"/>
      <c r="H561" s="79"/>
      <c r="I561" s="79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</row>
    <row r="562">
      <c r="G562" s="79"/>
      <c r="H562" s="79"/>
      <c r="I562" s="79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</row>
    <row r="563">
      <c r="G563" s="79"/>
      <c r="H563" s="79"/>
      <c r="I563" s="79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</row>
    <row r="564">
      <c r="G564" s="79"/>
      <c r="H564" s="79"/>
      <c r="I564" s="79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</row>
    <row r="565">
      <c r="G565" s="79"/>
      <c r="H565" s="79"/>
      <c r="I565" s="79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</row>
    <row r="566">
      <c r="G566" s="79"/>
      <c r="H566" s="79"/>
      <c r="I566" s="79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</row>
    <row r="567">
      <c r="G567" s="79"/>
      <c r="H567" s="79"/>
      <c r="I567" s="79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</row>
    <row r="568">
      <c r="G568" s="79"/>
      <c r="H568" s="79"/>
      <c r="I568" s="79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</row>
    <row r="569">
      <c r="G569" s="79"/>
      <c r="H569" s="79"/>
      <c r="I569" s="79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</row>
    <row r="570">
      <c r="G570" s="79"/>
      <c r="H570" s="79"/>
      <c r="I570" s="79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</row>
    <row r="571">
      <c r="G571" s="79"/>
      <c r="H571" s="79"/>
      <c r="I571" s="79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</row>
    <row r="572">
      <c r="G572" s="79"/>
      <c r="H572" s="79"/>
      <c r="I572" s="79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</row>
    <row r="573">
      <c r="G573" s="79"/>
      <c r="H573" s="79"/>
      <c r="I573" s="79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</row>
    <row r="574">
      <c r="G574" s="79"/>
      <c r="H574" s="79"/>
      <c r="I574" s="79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</row>
    <row r="575">
      <c r="G575" s="79"/>
      <c r="H575" s="79"/>
      <c r="I575" s="79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</row>
    <row r="576">
      <c r="G576" s="79"/>
      <c r="H576" s="79"/>
      <c r="I576" s="79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</row>
    <row r="577">
      <c r="G577" s="79"/>
      <c r="H577" s="79"/>
      <c r="I577" s="79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</row>
    <row r="578">
      <c r="G578" s="79"/>
      <c r="H578" s="79"/>
      <c r="I578" s="79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</row>
    <row r="579">
      <c r="G579" s="79"/>
      <c r="H579" s="79"/>
      <c r="I579" s="79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</row>
    <row r="580">
      <c r="G580" s="79"/>
      <c r="H580" s="79"/>
      <c r="I580" s="79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</row>
    <row r="581">
      <c r="G581" s="79"/>
      <c r="H581" s="79"/>
      <c r="I581" s="79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</row>
    <row r="582">
      <c r="G582" s="79"/>
      <c r="H582" s="79"/>
      <c r="I582" s="79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</row>
    <row r="583">
      <c r="G583" s="79"/>
      <c r="H583" s="79"/>
      <c r="I583" s="79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</row>
    <row r="584">
      <c r="G584" s="79"/>
      <c r="H584" s="79"/>
      <c r="I584" s="79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</row>
    <row r="585">
      <c r="G585" s="79"/>
      <c r="H585" s="79"/>
      <c r="I585" s="79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</row>
    <row r="586">
      <c r="G586" s="79"/>
      <c r="H586" s="79"/>
      <c r="I586" s="79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</row>
    <row r="587">
      <c r="G587" s="79"/>
      <c r="H587" s="79"/>
      <c r="I587" s="79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</row>
    <row r="588">
      <c r="G588" s="79"/>
      <c r="H588" s="79"/>
      <c r="I588" s="79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</row>
    <row r="589">
      <c r="G589" s="79"/>
      <c r="H589" s="79"/>
      <c r="I589" s="79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</row>
    <row r="590">
      <c r="G590" s="79"/>
      <c r="H590" s="79"/>
      <c r="I590" s="79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</row>
    <row r="591">
      <c r="G591" s="79"/>
      <c r="H591" s="79"/>
      <c r="I591" s="79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</row>
    <row r="592">
      <c r="G592" s="79"/>
      <c r="H592" s="79"/>
      <c r="I592" s="79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</row>
    <row r="593">
      <c r="G593" s="79"/>
      <c r="H593" s="79"/>
      <c r="I593" s="79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</row>
    <row r="594">
      <c r="G594" s="79"/>
      <c r="H594" s="79"/>
      <c r="I594" s="79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</row>
    <row r="595">
      <c r="G595" s="79"/>
      <c r="H595" s="79"/>
      <c r="I595" s="79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</row>
    <row r="596">
      <c r="G596" s="79"/>
      <c r="H596" s="79"/>
      <c r="I596" s="79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</row>
    <row r="597">
      <c r="G597" s="79"/>
      <c r="H597" s="79"/>
      <c r="I597" s="79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</row>
    <row r="598">
      <c r="G598" s="79"/>
      <c r="H598" s="79"/>
      <c r="I598" s="79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</row>
    <row r="599">
      <c r="G599" s="79"/>
      <c r="H599" s="79"/>
      <c r="I599" s="79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</row>
    <row r="600">
      <c r="G600" s="79"/>
      <c r="H600" s="79"/>
      <c r="I600" s="79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</row>
    <row r="601">
      <c r="G601" s="79"/>
      <c r="H601" s="79"/>
      <c r="I601" s="79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</row>
    <row r="602">
      <c r="G602" s="79"/>
      <c r="H602" s="79"/>
      <c r="I602" s="79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</row>
    <row r="603">
      <c r="G603" s="79"/>
      <c r="H603" s="79"/>
      <c r="I603" s="79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</row>
    <row r="604">
      <c r="G604" s="79"/>
      <c r="H604" s="79"/>
      <c r="I604" s="79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</row>
    <row r="605">
      <c r="G605" s="79"/>
      <c r="H605" s="79"/>
      <c r="I605" s="79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</row>
    <row r="606">
      <c r="G606" s="79"/>
      <c r="H606" s="79"/>
      <c r="I606" s="79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</row>
    <row r="607">
      <c r="G607" s="79"/>
      <c r="H607" s="79"/>
      <c r="I607" s="79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</row>
    <row r="608">
      <c r="G608" s="79"/>
      <c r="H608" s="79"/>
      <c r="I608" s="79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</row>
    <row r="609">
      <c r="G609" s="79"/>
      <c r="H609" s="79"/>
      <c r="I609" s="79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</row>
    <row r="610">
      <c r="G610" s="79"/>
      <c r="H610" s="79"/>
      <c r="I610" s="79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</row>
    <row r="611">
      <c r="G611" s="79"/>
      <c r="H611" s="79"/>
      <c r="I611" s="79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</row>
    <row r="612">
      <c r="G612" s="79"/>
      <c r="H612" s="79"/>
      <c r="I612" s="79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</row>
    <row r="613">
      <c r="G613" s="79"/>
      <c r="H613" s="79"/>
      <c r="I613" s="79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</row>
    <row r="614">
      <c r="G614" s="79"/>
      <c r="H614" s="79"/>
      <c r="I614" s="79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</row>
    <row r="615">
      <c r="G615" s="79"/>
      <c r="H615" s="79"/>
      <c r="I615" s="79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</row>
    <row r="616">
      <c r="G616" s="79"/>
      <c r="H616" s="79"/>
      <c r="I616" s="79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</row>
    <row r="617">
      <c r="G617" s="79"/>
      <c r="H617" s="79"/>
      <c r="I617" s="79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</row>
    <row r="618">
      <c r="G618" s="79"/>
      <c r="H618" s="79"/>
      <c r="I618" s="79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</row>
    <row r="619">
      <c r="G619" s="79"/>
      <c r="H619" s="79"/>
      <c r="I619" s="79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</row>
    <row r="620">
      <c r="G620" s="79"/>
      <c r="H620" s="79"/>
      <c r="I620" s="79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</row>
    <row r="621">
      <c r="G621" s="79"/>
      <c r="H621" s="79"/>
      <c r="I621" s="79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</row>
    <row r="622">
      <c r="G622" s="79"/>
      <c r="H622" s="79"/>
      <c r="I622" s="79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</row>
    <row r="623">
      <c r="G623" s="79"/>
      <c r="H623" s="79"/>
      <c r="I623" s="79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</row>
    <row r="624">
      <c r="G624" s="79"/>
      <c r="H624" s="79"/>
      <c r="I624" s="79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</row>
    <row r="625">
      <c r="G625" s="79"/>
      <c r="H625" s="79"/>
      <c r="I625" s="79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</row>
    <row r="626">
      <c r="G626" s="79"/>
      <c r="H626" s="79"/>
      <c r="I626" s="79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</row>
    <row r="627">
      <c r="G627" s="79"/>
      <c r="H627" s="79"/>
      <c r="I627" s="79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</row>
    <row r="628">
      <c r="G628" s="79"/>
      <c r="H628" s="79"/>
      <c r="I628" s="79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</row>
    <row r="629">
      <c r="G629" s="79"/>
      <c r="H629" s="79"/>
      <c r="I629" s="79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</row>
    <row r="630">
      <c r="G630" s="79"/>
      <c r="H630" s="79"/>
      <c r="I630" s="79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</row>
    <row r="631">
      <c r="G631" s="79"/>
      <c r="H631" s="79"/>
      <c r="I631" s="79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</row>
    <row r="632">
      <c r="G632" s="79"/>
      <c r="H632" s="79"/>
      <c r="I632" s="79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</row>
    <row r="633">
      <c r="G633" s="79"/>
      <c r="H633" s="79"/>
      <c r="I633" s="79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</row>
    <row r="634">
      <c r="G634" s="79"/>
      <c r="H634" s="79"/>
      <c r="I634" s="79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</row>
    <row r="635">
      <c r="G635" s="79"/>
      <c r="H635" s="79"/>
      <c r="I635" s="79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</row>
    <row r="636">
      <c r="G636" s="79"/>
      <c r="H636" s="79"/>
      <c r="I636" s="79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</row>
    <row r="637">
      <c r="G637" s="79"/>
      <c r="H637" s="79"/>
      <c r="I637" s="79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</row>
    <row r="638">
      <c r="G638" s="79"/>
      <c r="H638" s="79"/>
      <c r="I638" s="79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</row>
    <row r="639">
      <c r="G639" s="79"/>
      <c r="H639" s="79"/>
      <c r="I639" s="79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</row>
    <row r="640">
      <c r="G640" s="79"/>
      <c r="H640" s="79"/>
      <c r="I640" s="79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</row>
    <row r="641">
      <c r="G641" s="79"/>
      <c r="H641" s="79"/>
      <c r="I641" s="79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</row>
    <row r="642">
      <c r="G642" s="79"/>
      <c r="H642" s="79"/>
      <c r="I642" s="79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</row>
    <row r="643">
      <c r="G643" s="79"/>
      <c r="H643" s="79"/>
      <c r="I643" s="79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</row>
    <row r="644">
      <c r="G644" s="79"/>
      <c r="H644" s="79"/>
      <c r="I644" s="79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</row>
    <row r="645">
      <c r="G645" s="79"/>
      <c r="H645" s="79"/>
      <c r="I645" s="79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</row>
    <row r="646">
      <c r="G646" s="79"/>
      <c r="H646" s="79"/>
      <c r="I646" s="79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</row>
    <row r="647">
      <c r="G647" s="79"/>
      <c r="H647" s="79"/>
      <c r="I647" s="79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</row>
    <row r="648">
      <c r="G648" s="79"/>
      <c r="H648" s="79"/>
      <c r="I648" s="79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</row>
    <row r="649">
      <c r="G649" s="79"/>
      <c r="H649" s="79"/>
      <c r="I649" s="79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</row>
    <row r="650">
      <c r="G650" s="79"/>
      <c r="H650" s="79"/>
      <c r="I650" s="79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</row>
    <row r="651">
      <c r="G651" s="79"/>
      <c r="H651" s="79"/>
      <c r="I651" s="79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</row>
    <row r="652">
      <c r="G652" s="79"/>
      <c r="H652" s="79"/>
      <c r="I652" s="79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</row>
    <row r="653">
      <c r="G653" s="79"/>
      <c r="H653" s="79"/>
      <c r="I653" s="79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</row>
    <row r="654">
      <c r="G654" s="79"/>
      <c r="H654" s="79"/>
      <c r="I654" s="79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</row>
    <row r="655">
      <c r="G655" s="79"/>
      <c r="H655" s="79"/>
      <c r="I655" s="79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</row>
    <row r="656">
      <c r="G656" s="79"/>
      <c r="H656" s="79"/>
      <c r="I656" s="79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</row>
    <row r="657">
      <c r="G657" s="79"/>
      <c r="H657" s="79"/>
      <c r="I657" s="79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</row>
    <row r="658">
      <c r="G658" s="79"/>
      <c r="H658" s="79"/>
      <c r="I658" s="79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</row>
    <row r="659">
      <c r="G659" s="79"/>
      <c r="H659" s="79"/>
      <c r="I659" s="79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</row>
    <row r="660">
      <c r="G660" s="79"/>
      <c r="H660" s="79"/>
      <c r="I660" s="79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</row>
    <row r="661">
      <c r="G661" s="79"/>
      <c r="H661" s="79"/>
      <c r="I661" s="79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</row>
    <row r="662">
      <c r="G662" s="79"/>
      <c r="H662" s="79"/>
      <c r="I662" s="79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</row>
    <row r="663">
      <c r="G663" s="79"/>
      <c r="H663" s="79"/>
      <c r="I663" s="79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</row>
    <row r="664">
      <c r="G664" s="79"/>
      <c r="H664" s="79"/>
      <c r="I664" s="79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</row>
    <row r="665">
      <c r="G665" s="79"/>
      <c r="H665" s="79"/>
      <c r="I665" s="79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</row>
    <row r="666">
      <c r="G666" s="79"/>
      <c r="H666" s="79"/>
      <c r="I666" s="79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</row>
    <row r="667">
      <c r="G667" s="79"/>
      <c r="H667" s="79"/>
      <c r="I667" s="79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</row>
    <row r="668">
      <c r="G668" s="79"/>
      <c r="H668" s="79"/>
      <c r="I668" s="79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</row>
    <row r="669">
      <c r="G669" s="79"/>
      <c r="H669" s="79"/>
      <c r="I669" s="79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</row>
    <row r="670">
      <c r="G670" s="79"/>
      <c r="H670" s="79"/>
      <c r="I670" s="79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</row>
    <row r="671">
      <c r="G671" s="79"/>
      <c r="H671" s="79"/>
      <c r="I671" s="79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</row>
    <row r="672">
      <c r="G672" s="79"/>
      <c r="H672" s="79"/>
      <c r="I672" s="79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</row>
    <row r="673">
      <c r="G673" s="79"/>
      <c r="H673" s="79"/>
      <c r="I673" s="79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</row>
    <row r="674">
      <c r="G674" s="79"/>
      <c r="H674" s="79"/>
      <c r="I674" s="79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</row>
    <row r="675">
      <c r="G675" s="79"/>
      <c r="H675" s="79"/>
      <c r="I675" s="79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</row>
    <row r="676">
      <c r="G676" s="79"/>
      <c r="H676" s="79"/>
      <c r="I676" s="79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</row>
    <row r="677">
      <c r="G677" s="79"/>
      <c r="H677" s="79"/>
      <c r="I677" s="79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</row>
    <row r="678">
      <c r="G678" s="79"/>
      <c r="H678" s="79"/>
      <c r="I678" s="79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</row>
    <row r="679">
      <c r="G679" s="79"/>
      <c r="H679" s="79"/>
      <c r="I679" s="79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</row>
    <row r="680">
      <c r="G680" s="79"/>
      <c r="H680" s="79"/>
      <c r="I680" s="79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</row>
    <row r="681">
      <c r="G681" s="79"/>
      <c r="H681" s="79"/>
      <c r="I681" s="79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</row>
    <row r="682">
      <c r="G682" s="79"/>
      <c r="H682" s="79"/>
      <c r="I682" s="79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</row>
    <row r="683">
      <c r="G683" s="79"/>
      <c r="H683" s="79"/>
      <c r="I683" s="79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</row>
    <row r="684">
      <c r="G684" s="79"/>
      <c r="H684" s="79"/>
      <c r="I684" s="79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</row>
    <row r="685">
      <c r="G685" s="79"/>
      <c r="H685" s="79"/>
      <c r="I685" s="79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</row>
    <row r="686">
      <c r="G686" s="79"/>
      <c r="H686" s="79"/>
      <c r="I686" s="79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</row>
    <row r="687">
      <c r="G687" s="79"/>
      <c r="H687" s="79"/>
      <c r="I687" s="79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</row>
    <row r="688">
      <c r="G688" s="79"/>
      <c r="H688" s="79"/>
      <c r="I688" s="79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</row>
    <row r="689">
      <c r="G689" s="79"/>
      <c r="H689" s="79"/>
      <c r="I689" s="79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</row>
    <row r="690">
      <c r="G690" s="79"/>
      <c r="H690" s="79"/>
      <c r="I690" s="79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</row>
    <row r="691">
      <c r="G691" s="79"/>
      <c r="H691" s="79"/>
      <c r="I691" s="79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</row>
    <row r="692">
      <c r="G692" s="79"/>
      <c r="H692" s="79"/>
      <c r="I692" s="79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</row>
    <row r="693">
      <c r="G693" s="79"/>
      <c r="H693" s="79"/>
      <c r="I693" s="79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</row>
    <row r="694">
      <c r="G694" s="79"/>
      <c r="H694" s="79"/>
      <c r="I694" s="79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</row>
    <row r="695">
      <c r="G695" s="79"/>
      <c r="H695" s="79"/>
      <c r="I695" s="79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</row>
    <row r="696">
      <c r="G696" s="79"/>
      <c r="H696" s="79"/>
      <c r="I696" s="79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</row>
    <row r="697">
      <c r="G697" s="79"/>
      <c r="H697" s="79"/>
      <c r="I697" s="79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</row>
    <row r="698">
      <c r="G698" s="79"/>
      <c r="H698" s="79"/>
      <c r="I698" s="79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</row>
    <row r="699">
      <c r="G699" s="79"/>
      <c r="H699" s="79"/>
      <c r="I699" s="79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</row>
    <row r="700">
      <c r="G700" s="79"/>
      <c r="H700" s="79"/>
      <c r="I700" s="79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</row>
    <row r="701">
      <c r="G701" s="79"/>
      <c r="H701" s="79"/>
      <c r="I701" s="79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  <c r="CW701" s="54"/>
      <c r="CX701" s="54"/>
      <c r="CY701" s="54"/>
      <c r="CZ701" s="54"/>
      <c r="DA701" s="54"/>
      <c r="DB701" s="54"/>
      <c r="DC701" s="54"/>
      <c r="DD701" s="54"/>
      <c r="DE701" s="54"/>
      <c r="DF701" s="54"/>
      <c r="DG701" s="54"/>
      <c r="DH701" s="54"/>
      <c r="DI701" s="54"/>
      <c r="DJ701" s="54"/>
      <c r="DK701" s="54"/>
      <c r="DL701" s="54"/>
      <c r="DM701" s="54"/>
      <c r="DN701" s="54"/>
      <c r="DO701" s="54"/>
      <c r="DP701" s="54"/>
      <c r="DQ701" s="54"/>
      <c r="DR701" s="54"/>
    </row>
    <row r="702">
      <c r="G702" s="79"/>
      <c r="H702" s="79"/>
      <c r="I702" s="79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  <c r="CW702" s="54"/>
      <c r="CX702" s="54"/>
      <c r="CY702" s="54"/>
      <c r="CZ702" s="54"/>
      <c r="DA702" s="54"/>
      <c r="DB702" s="54"/>
      <c r="DC702" s="54"/>
      <c r="DD702" s="54"/>
      <c r="DE702" s="54"/>
      <c r="DF702" s="54"/>
      <c r="DG702" s="54"/>
      <c r="DH702" s="54"/>
      <c r="DI702" s="54"/>
      <c r="DJ702" s="54"/>
      <c r="DK702" s="54"/>
      <c r="DL702" s="54"/>
      <c r="DM702" s="54"/>
      <c r="DN702" s="54"/>
      <c r="DO702" s="54"/>
      <c r="DP702" s="54"/>
      <c r="DQ702" s="54"/>
      <c r="DR702" s="54"/>
    </row>
    <row r="703">
      <c r="G703" s="79"/>
      <c r="H703" s="79"/>
      <c r="I703" s="79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  <c r="CW703" s="54"/>
      <c r="CX703" s="54"/>
      <c r="CY703" s="54"/>
      <c r="CZ703" s="54"/>
      <c r="DA703" s="54"/>
      <c r="DB703" s="54"/>
      <c r="DC703" s="54"/>
      <c r="DD703" s="54"/>
      <c r="DE703" s="54"/>
      <c r="DF703" s="54"/>
      <c r="DG703" s="54"/>
      <c r="DH703" s="54"/>
      <c r="DI703" s="54"/>
      <c r="DJ703" s="54"/>
      <c r="DK703" s="54"/>
      <c r="DL703" s="54"/>
      <c r="DM703" s="54"/>
      <c r="DN703" s="54"/>
      <c r="DO703" s="54"/>
      <c r="DP703" s="54"/>
      <c r="DQ703" s="54"/>
      <c r="DR703" s="54"/>
    </row>
    <row r="704">
      <c r="G704" s="79"/>
      <c r="H704" s="79"/>
      <c r="I704" s="79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  <c r="CW704" s="54"/>
      <c r="CX704" s="54"/>
      <c r="CY704" s="54"/>
      <c r="CZ704" s="54"/>
      <c r="DA704" s="54"/>
      <c r="DB704" s="54"/>
      <c r="DC704" s="54"/>
      <c r="DD704" s="54"/>
      <c r="DE704" s="54"/>
      <c r="DF704" s="54"/>
      <c r="DG704" s="54"/>
      <c r="DH704" s="54"/>
      <c r="DI704" s="54"/>
      <c r="DJ704" s="54"/>
      <c r="DK704" s="54"/>
      <c r="DL704" s="54"/>
      <c r="DM704" s="54"/>
      <c r="DN704" s="54"/>
      <c r="DO704" s="54"/>
      <c r="DP704" s="54"/>
      <c r="DQ704" s="54"/>
      <c r="DR704" s="54"/>
    </row>
    <row r="705">
      <c r="G705" s="79"/>
      <c r="H705" s="79"/>
      <c r="I705" s="79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  <c r="CW705" s="54"/>
      <c r="CX705" s="54"/>
      <c r="CY705" s="54"/>
      <c r="CZ705" s="54"/>
      <c r="DA705" s="54"/>
      <c r="DB705" s="54"/>
      <c r="DC705" s="54"/>
      <c r="DD705" s="54"/>
      <c r="DE705" s="54"/>
      <c r="DF705" s="54"/>
      <c r="DG705" s="54"/>
      <c r="DH705" s="54"/>
      <c r="DI705" s="54"/>
      <c r="DJ705" s="54"/>
      <c r="DK705" s="54"/>
      <c r="DL705" s="54"/>
      <c r="DM705" s="54"/>
      <c r="DN705" s="54"/>
      <c r="DO705" s="54"/>
      <c r="DP705" s="54"/>
      <c r="DQ705" s="54"/>
      <c r="DR705" s="54"/>
    </row>
    <row r="706">
      <c r="G706" s="79"/>
      <c r="H706" s="79"/>
      <c r="I706" s="79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  <c r="CW706" s="54"/>
      <c r="CX706" s="54"/>
      <c r="CY706" s="54"/>
      <c r="CZ706" s="54"/>
      <c r="DA706" s="54"/>
      <c r="DB706" s="54"/>
      <c r="DC706" s="54"/>
      <c r="DD706" s="54"/>
      <c r="DE706" s="54"/>
      <c r="DF706" s="54"/>
      <c r="DG706" s="54"/>
      <c r="DH706" s="54"/>
      <c r="DI706" s="54"/>
      <c r="DJ706" s="54"/>
      <c r="DK706" s="54"/>
      <c r="DL706" s="54"/>
      <c r="DM706" s="54"/>
      <c r="DN706" s="54"/>
      <c r="DO706" s="54"/>
      <c r="DP706" s="54"/>
      <c r="DQ706" s="54"/>
      <c r="DR706" s="54"/>
    </row>
    <row r="707">
      <c r="G707" s="79"/>
      <c r="H707" s="79"/>
      <c r="I707" s="79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  <c r="CW707" s="54"/>
      <c r="CX707" s="54"/>
      <c r="CY707" s="54"/>
      <c r="CZ707" s="54"/>
      <c r="DA707" s="54"/>
      <c r="DB707" s="54"/>
      <c r="DC707" s="54"/>
      <c r="DD707" s="54"/>
      <c r="DE707" s="54"/>
      <c r="DF707" s="54"/>
      <c r="DG707" s="54"/>
      <c r="DH707" s="54"/>
      <c r="DI707" s="54"/>
      <c r="DJ707" s="54"/>
      <c r="DK707" s="54"/>
      <c r="DL707" s="54"/>
      <c r="DM707" s="54"/>
      <c r="DN707" s="54"/>
      <c r="DO707" s="54"/>
      <c r="DP707" s="54"/>
      <c r="DQ707" s="54"/>
      <c r="DR707" s="54"/>
    </row>
    <row r="708">
      <c r="G708" s="79"/>
      <c r="H708" s="79"/>
      <c r="I708" s="79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  <c r="CW708" s="54"/>
      <c r="CX708" s="54"/>
      <c r="CY708" s="54"/>
      <c r="CZ708" s="54"/>
      <c r="DA708" s="54"/>
      <c r="DB708" s="54"/>
      <c r="DC708" s="54"/>
      <c r="DD708" s="54"/>
      <c r="DE708" s="54"/>
      <c r="DF708" s="54"/>
      <c r="DG708" s="54"/>
      <c r="DH708" s="54"/>
      <c r="DI708" s="54"/>
      <c r="DJ708" s="54"/>
      <c r="DK708" s="54"/>
      <c r="DL708" s="54"/>
      <c r="DM708" s="54"/>
      <c r="DN708" s="54"/>
      <c r="DO708" s="54"/>
      <c r="DP708" s="54"/>
      <c r="DQ708" s="54"/>
      <c r="DR708" s="54"/>
    </row>
    <row r="709">
      <c r="G709" s="79"/>
      <c r="H709" s="79"/>
      <c r="I709" s="79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  <c r="CW709" s="54"/>
      <c r="CX709" s="54"/>
      <c r="CY709" s="54"/>
      <c r="CZ709" s="54"/>
      <c r="DA709" s="54"/>
      <c r="DB709" s="54"/>
      <c r="DC709" s="54"/>
      <c r="DD709" s="54"/>
      <c r="DE709" s="54"/>
      <c r="DF709" s="54"/>
      <c r="DG709" s="54"/>
      <c r="DH709" s="54"/>
      <c r="DI709" s="54"/>
      <c r="DJ709" s="54"/>
      <c r="DK709" s="54"/>
      <c r="DL709" s="54"/>
      <c r="DM709" s="54"/>
      <c r="DN709" s="54"/>
      <c r="DO709" s="54"/>
      <c r="DP709" s="54"/>
      <c r="DQ709" s="54"/>
      <c r="DR709" s="54"/>
    </row>
    <row r="710">
      <c r="G710" s="79"/>
      <c r="H710" s="79"/>
      <c r="I710" s="79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  <c r="CW710" s="54"/>
      <c r="CX710" s="54"/>
      <c r="CY710" s="54"/>
      <c r="CZ710" s="54"/>
      <c r="DA710" s="54"/>
      <c r="DB710" s="54"/>
      <c r="DC710" s="54"/>
      <c r="DD710" s="54"/>
      <c r="DE710" s="54"/>
      <c r="DF710" s="54"/>
      <c r="DG710" s="54"/>
      <c r="DH710" s="54"/>
      <c r="DI710" s="54"/>
      <c r="DJ710" s="54"/>
      <c r="DK710" s="54"/>
      <c r="DL710" s="54"/>
      <c r="DM710" s="54"/>
      <c r="DN710" s="54"/>
      <c r="DO710" s="54"/>
      <c r="DP710" s="54"/>
      <c r="DQ710" s="54"/>
      <c r="DR710" s="54"/>
    </row>
    <row r="711">
      <c r="G711" s="79"/>
      <c r="H711" s="79"/>
      <c r="I711" s="79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  <c r="CW711" s="54"/>
      <c r="CX711" s="54"/>
      <c r="CY711" s="54"/>
      <c r="CZ711" s="54"/>
      <c r="DA711" s="54"/>
      <c r="DB711" s="54"/>
      <c r="DC711" s="54"/>
      <c r="DD711" s="54"/>
      <c r="DE711" s="54"/>
      <c r="DF711" s="54"/>
      <c r="DG711" s="54"/>
      <c r="DH711" s="54"/>
      <c r="DI711" s="54"/>
      <c r="DJ711" s="54"/>
      <c r="DK711" s="54"/>
      <c r="DL711" s="54"/>
      <c r="DM711" s="54"/>
      <c r="DN711" s="54"/>
      <c r="DO711" s="54"/>
      <c r="DP711" s="54"/>
      <c r="DQ711" s="54"/>
      <c r="DR711" s="54"/>
    </row>
    <row r="712">
      <c r="G712" s="79"/>
      <c r="H712" s="79"/>
      <c r="I712" s="79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  <c r="CW712" s="54"/>
      <c r="CX712" s="54"/>
      <c r="CY712" s="54"/>
      <c r="CZ712" s="54"/>
      <c r="DA712" s="54"/>
      <c r="DB712" s="54"/>
      <c r="DC712" s="54"/>
      <c r="DD712" s="54"/>
      <c r="DE712" s="54"/>
      <c r="DF712" s="54"/>
      <c r="DG712" s="54"/>
      <c r="DH712" s="54"/>
      <c r="DI712" s="54"/>
      <c r="DJ712" s="54"/>
      <c r="DK712" s="54"/>
      <c r="DL712" s="54"/>
      <c r="DM712" s="54"/>
      <c r="DN712" s="54"/>
      <c r="DO712" s="54"/>
      <c r="DP712" s="54"/>
      <c r="DQ712" s="54"/>
      <c r="DR712" s="54"/>
    </row>
    <row r="713">
      <c r="G713" s="79"/>
      <c r="H713" s="79"/>
      <c r="I713" s="79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  <c r="CW713" s="54"/>
      <c r="CX713" s="54"/>
      <c r="CY713" s="54"/>
      <c r="CZ713" s="54"/>
      <c r="DA713" s="54"/>
      <c r="DB713" s="54"/>
      <c r="DC713" s="54"/>
      <c r="DD713" s="54"/>
      <c r="DE713" s="54"/>
      <c r="DF713" s="54"/>
      <c r="DG713" s="54"/>
      <c r="DH713" s="54"/>
      <c r="DI713" s="54"/>
      <c r="DJ713" s="54"/>
      <c r="DK713" s="54"/>
      <c r="DL713" s="54"/>
      <c r="DM713" s="54"/>
      <c r="DN713" s="54"/>
      <c r="DO713" s="54"/>
      <c r="DP713" s="54"/>
      <c r="DQ713" s="54"/>
      <c r="DR713" s="54"/>
    </row>
    <row r="714">
      <c r="G714" s="79"/>
      <c r="H714" s="79"/>
      <c r="I714" s="79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  <c r="CW714" s="54"/>
      <c r="CX714" s="54"/>
      <c r="CY714" s="54"/>
      <c r="CZ714" s="54"/>
      <c r="DA714" s="54"/>
      <c r="DB714" s="54"/>
      <c r="DC714" s="54"/>
      <c r="DD714" s="54"/>
      <c r="DE714" s="54"/>
      <c r="DF714" s="54"/>
      <c r="DG714" s="54"/>
      <c r="DH714" s="54"/>
      <c r="DI714" s="54"/>
      <c r="DJ714" s="54"/>
      <c r="DK714" s="54"/>
      <c r="DL714" s="54"/>
      <c r="DM714" s="54"/>
      <c r="DN714" s="54"/>
      <c r="DO714" s="54"/>
      <c r="DP714" s="54"/>
      <c r="DQ714" s="54"/>
      <c r="DR714" s="54"/>
    </row>
    <row r="715">
      <c r="G715" s="79"/>
      <c r="H715" s="79"/>
      <c r="I715" s="79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  <c r="CW715" s="54"/>
      <c r="CX715" s="54"/>
      <c r="CY715" s="54"/>
      <c r="CZ715" s="54"/>
      <c r="DA715" s="54"/>
      <c r="DB715" s="54"/>
      <c r="DC715" s="54"/>
      <c r="DD715" s="54"/>
      <c r="DE715" s="54"/>
      <c r="DF715" s="54"/>
      <c r="DG715" s="54"/>
      <c r="DH715" s="54"/>
      <c r="DI715" s="54"/>
      <c r="DJ715" s="54"/>
      <c r="DK715" s="54"/>
      <c r="DL715" s="54"/>
      <c r="DM715" s="54"/>
      <c r="DN715" s="54"/>
      <c r="DO715" s="54"/>
      <c r="DP715" s="54"/>
      <c r="DQ715" s="54"/>
      <c r="DR715" s="54"/>
    </row>
    <row r="716">
      <c r="G716" s="79"/>
      <c r="H716" s="79"/>
      <c r="I716" s="79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  <c r="CW716" s="54"/>
      <c r="CX716" s="54"/>
      <c r="CY716" s="54"/>
      <c r="CZ716" s="54"/>
      <c r="DA716" s="54"/>
      <c r="DB716" s="54"/>
      <c r="DC716" s="54"/>
      <c r="DD716" s="54"/>
      <c r="DE716" s="54"/>
      <c r="DF716" s="54"/>
      <c r="DG716" s="54"/>
      <c r="DH716" s="54"/>
      <c r="DI716" s="54"/>
      <c r="DJ716" s="54"/>
      <c r="DK716" s="54"/>
      <c r="DL716" s="54"/>
      <c r="DM716" s="54"/>
      <c r="DN716" s="54"/>
      <c r="DO716" s="54"/>
      <c r="DP716" s="54"/>
      <c r="DQ716" s="54"/>
      <c r="DR716" s="54"/>
    </row>
    <row r="717">
      <c r="G717" s="79"/>
      <c r="H717" s="79"/>
      <c r="I717" s="79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  <c r="CW717" s="54"/>
      <c r="CX717" s="54"/>
      <c r="CY717" s="54"/>
      <c r="CZ717" s="54"/>
      <c r="DA717" s="54"/>
      <c r="DB717" s="54"/>
      <c r="DC717" s="54"/>
      <c r="DD717" s="54"/>
      <c r="DE717" s="54"/>
      <c r="DF717" s="54"/>
      <c r="DG717" s="54"/>
      <c r="DH717" s="54"/>
      <c r="DI717" s="54"/>
      <c r="DJ717" s="54"/>
      <c r="DK717" s="54"/>
      <c r="DL717" s="54"/>
      <c r="DM717" s="54"/>
      <c r="DN717" s="54"/>
      <c r="DO717" s="54"/>
      <c r="DP717" s="54"/>
      <c r="DQ717" s="54"/>
      <c r="DR717" s="54"/>
    </row>
    <row r="718">
      <c r="G718" s="79"/>
      <c r="H718" s="79"/>
      <c r="I718" s="79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  <c r="CW718" s="54"/>
      <c r="CX718" s="54"/>
      <c r="CY718" s="54"/>
      <c r="CZ718" s="54"/>
      <c r="DA718" s="54"/>
      <c r="DB718" s="54"/>
      <c r="DC718" s="54"/>
      <c r="DD718" s="54"/>
      <c r="DE718" s="54"/>
      <c r="DF718" s="54"/>
      <c r="DG718" s="54"/>
      <c r="DH718" s="54"/>
      <c r="DI718" s="54"/>
      <c r="DJ718" s="54"/>
      <c r="DK718" s="54"/>
      <c r="DL718" s="54"/>
      <c r="DM718" s="54"/>
      <c r="DN718" s="54"/>
      <c r="DO718" s="54"/>
      <c r="DP718" s="54"/>
      <c r="DQ718" s="54"/>
      <c r="DR718" s="54"/>
    </row>
    <row r="719">
      <c r="G719" s="79"/>
      <c r="H719" s="79"/>
      <c r="I719" s="79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  <c r="CW719" s="54"/>
      <c r="CX719" s="54"/>
      <c r="CY719" s="54"/>
      <c r="CZ719" s="54"/>
      <c r="DA719" s="54"/>
      <c r="DB719" s="54"/>
      <c r="DC719" s="54"/>
      <c r="DD719" s="54"/>
      <c r="DE719" s="54"/>
      <c r="DF719" s="54"/>
      <c r="DG719" s="54"/>
      <c r="DH719" s="54"/>
      <c r="DI719" s="54"/>
      <c r="DJ719" s="54"/>
      <c r="DK719" s="54"/>
      <c r="DL719" s="54"/>
      <c r="DM719" s="54"/>
      <c r="DN719" s="54"/>
      <c r="DO719" s="54"/>
      <c r="DP719" s="54"/>
      <c r="DQ719" s="54"/>
      <c r="DR719" s="54"/>
    </row>
    <row r="720">
      <c r="G720" s="79"/>
      <c r="H720" s="79"/>
      <c r="I720" s="79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  <c r="CW720" s="54"/>
      <c r="CX720" s="54"/>
      <c r="CY720" s="54"/>
      <c r="CZ720" s="54"/>
      <c r="DA720" s="54"/>
      <c r="DB720" s="54"/>
      <c r="DC720" s="54"/>
      <c r="DD720" s="54"/>
      <c r="DE720" s="54"/>
      <c r="DF720" s="54"/>
      <c r="DG720" s="54"/>
      <c r="DH720" s="54"/>
      <c r="DI720" s="54"/>
      <c r="DJ720" s="54"/>
      <c r="DK720" s="54"/>
      <c r="DL720" s="54"/>
      <c r="DM720" s="54"/>
      <c r="DN720" s="54"/>
      <c r="DO720" s="54"/>
      <c r="DP720" s="54"/>
      <c r="DQ720" s="54"/>
      <c r="DR720" s="54"/>
    </row>
    <row r="721">
      <c r="G721" s="79"/>
      <c r="H721" s="79"/>
      <c r="I721" s="79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  <c r="CW721" s="54"/>
      <c r="CX721" s="54"/>
      <c r="CY721" s="54"/>
      <c r="CZ721" s="54"/>
      <c r="DA721" s="54"/>
      <c r="DB721" s="54"/>
      <c r="DC721" s="54"/>
      <c r="DD721" s="54"/>
      <c r="DE721" s="54"/>
      <c r="DF721" s="54"/>
      <c r="DG721" s="54"/>
      <c r="DH721" s="54"/>
      <c r="DI721" s="54"/>
      <c r="DJ721" s="54"/>
      <c r="DK721" s="54"/>
      <c r="DL721" s="54"/>
      <c r="DM721" s="54"/>
      <c r="DN721" s="54"/>
      <c r="DO721" s="54"/>
      <c r="DP721" s="54"/>
      <c r="DQ721" s="54"/>
      <c r="DR721" s="54"/>
    </row>
    <row r="722">
      <c r="G722" s="79"/>
      <c r="H722" s="79"/>
      <c r="I722" s="79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  <c r="CW722" s="54"/>
      <c r="CX722" s="54"/>
      <c r="CY722" s="54"/>
      <c r="CZ722" s="54"/>
      <c r="DA722" s="54"/>
      <c r="DB722" s="54"/>
      <c r="DC722" s="54"/>
      <c r="DD722" s="54"/>
      <c r="DE722" s="54"/>
      <c r="DF722" s="54"/>
      <c r="DG722" s="54"/>
      <c r="DH722" s="54"/>
      <c r="DI722" s="54"/>
      <c r="DJ722" s="54"/>
      <c r="DK722" s="54"/>
      <c r="DL722" s="54"/>
      <c r="DM722" s="54"/>
      <c r="DN722" s="54"/>
      <c r="DO722" s="54"/>
      <c r="DP722" s="54"/>
      <c r="DQ722" s="54"/>
      <c r="DR722" s="54"/>
    </row>
    <row r="723">
      <c r="G723" s="79"/>
      <c r="H723" s="79"/>
      <c r="I723" s="79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  <c r="CW723" s="54"/>
      <c r="CX723" s="54"/>
      <c r="CY723" s="54"/>
      <c r="CZ723" s="54"/>
      <c r="DA723" s="54"/>
      <c r="DB723" s="54"/>
      <c r="DC723" s="54"/>
      <c r="DD723" s="54"/>
      <c r="DE723" s="54"/>
      <c r="DF723" s="54"/>
      <c r="DG723" s="54"/>
      <c r="DH723" s="54"/>
      <c r="DI723" s="54"/>
      <c r="DJ723" s="54"/>
      <c r="DK723" s="54"/>
      <c r="DL723" s="54"/>
      <c r="DM723" s="54"/>
      <c r="DN723" s="54"/>
      <c r="DO723" s="54"/>
      <c r="DP723" s="54"/>
      <c r="DQ723" s="54"/>
      <c r="DR723" s="54"/>
    </row>
    <row r="724">
      <c r="G724" s="79"/>
      <c r="H724" s="79"/>
      <c r="I724" s="79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  <c r="CW724" s="54"/>
      <c r="CX724" s="54"/>
      <c r="CY724" s="54"/>
      <c r="CZ724" s="54"/>
      <c r="DA724" s="54"/>
      <c r="DB724" s="54"/>
      <c r="DC724" s="54"/>
      <c r="DD724" s="54"/>
      <c r="DE724" s="54"/>
      <c r="DF724" s="54"/>
      <c r="DG724" s="54"/>
      <c r="DH724" s="54"/>
      <c r="DI724" s="54"/>
      <c r="DJ724" s="54"/>
      <c r="DK724" s="54"/>
      <c r="DL724" s="54"/>
      <c r="DM724" s="54"/>
      <c r="DN724" s="54"/>
      <c r="DO724" s="54"/>
      <c r="DP724" s="54"/>
      <c r="DQ724" s="54"/>
      <c r="DR724" s="54"/>
    </row>
    <row r="725">
      <c r="G725" s="79"/>
      <c r="H725" s="79"/>
      <c r="I725" s="79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  <c r="CW725" s="54"/>
      <c r="CX725" s="54"/>
      <c r="CY725" s="54"/>
      <c r="CZ725" s="54"/>
      <c r="DA725" s="54"/>
      <c r="DB725" s="54"/>
      <c r="DC725" s="54"/>
      <c r="DD725" s="54"/>
      <c r="DE725" s="54"/>
      <c r="DF725" s="54"/>
      <c r="DG725" s="54"/>
      <c r="DH725" s="54"/>
      <c r="DI725" s="54"/>
      <c r="DJ725" s="54"/>
      <c r="DK725" s="54"/>
      <c r="DL725" s="54"/>
      <c r="DM725" s="54"/>
      <c r="DN725" s="54"/>
      <c r="DO725" s="54"/>
      <c r="DP725" s="54"/>
      <c r="DQ725" s="54"/>
      <c r="DR725" s="54"/>
    </row>
    <row r="726">
      <c r="G726" s="79"/>
      <c r="H726" s="79"/>
      <c r="I726" s="79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  <c r="CW726" s="54"/>
      <c r="CX726" s="54"/>
      <c r="CY726" s="54"/>
      <c r="CZ726" s="54"/>
      <c r="DA726" s="54"/>
      <c r="DB726" s="54"/>
      <c r="DC726" s="54"/>
      <c r="DD726" s="54"/>
      <c r="DE726" s="54"/>
      <c r="DF726" s="54"/>
      <c r="DG726" s="54"/>
      <c r="DH726" s="54"/>
      <c r="DI726" s="54"/>
      <c r="DJ726" s="54"/>
      <c r="DK726" s="54"/>
      <c r="DL726" s="54"/>
      <c r="DM726" s="54"/>
      <c r="DN726" s="54"/>
      <c r="DO726" s="54"/>
      <c r="DP726" s="54"/>
      <c r="DQ726" s="54"/>
      <c r="DR726" s="54"/>
    </row>
    <row r="727">
      <c r="G727" s="79"/>
      <c r="H727" s="79"/>
      <c r="I727" s="79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  <c r="CW727" s="54"/>
      <c r="CX727" s="54"/>
      <c r="CY727" s="54"/>
      <c r="CZ727" s="54"/>
      <c r="DA727" s="54"/>
      <c r="DB727" s="54"/>
      <c r="DC727" s="54"/>
      <c r="DD727" s="54"/>
      <c r="DE727" s="54"/>
      <c r="DF727" s="54"/>
      <c r="DG727" s="54"/>
      <c r="DH727" s="54"/>
      <c r="DI727" s="54"/>
      <c r="DJ727" s="54"/>
      <c r="DK727" s="54"/>
      <c r="DL727" s="54"/>
      <c r="DM727" s="54"/>
      <c r="DN727" s="54"/>
      <c r="DO727" s="54"/>
      <c r="DP727" s="54"/>
      <c r="DQ727" s="54"/>
      <c r="DR727" s="54"/>
    </row>
    <row r="728">
      <c r="G728" s="79"/>
      <c r="H728" s="79"/>
      <c r="I728" s="79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  <c r="CW728" s="54"/>
      <c r="CX728" s="54"/>
      <c r="CY728" s="54"/>
      <c r="CZ728" s="54"/>
      <c r="DA728" s="54"/>
      <c r="DB728" s="54"/>
      <c r="DC728" s="54"/>
      <c r="DD728" s="54"/>
      <c r="DE728" s="54"/>
      <c r="DF728" s="54"/>
      <c r="DG728" s="54"/>
      <c r="DH728" s="54"/>
      <c r="DI728" s="54"/>
      <c r="DJ728" s="54"/>
      <c r="DK728" s="54"/>
      <c r="DL728" s="54"/>
      <c r="DM728" s="54"/>
      <c r="DN728" s="54"/>
      <c r="DO728" s="54"/>
      <c r="DP728" s="54"/>
      <c r="DQ728" s="54"/>
      <c r="DR728" s="54"/>
    </row>
    <row r="729">
      <c r="G729" s="79"/>
      <c r="H729" s="79"/>
      <c r="I729" s="79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  <c r="CW729" s="54"/>
      <c r="CX729" s="54"/>
      <c r="CY729" s="54"/>
      <c r="CZ729" s="54"/>
      <c r="DA729" s="54"/>
      <c r="DB729" s="54"/>
      <c r="DC729" s="54"/>
      <c r="DD729" s="54"/>
      <c r="DE729" s="54"/>
      <c r="DF729" s="54"/>
      <c r="DG729" s="54"/>
      <c r="DH729" s="54"/>
      <c r="DI729" s="54"/>
      <c r="DJ729" s="54"/>
      <c r="DK729" s="54"/>
      <c r="DL729" s="54"/>
      <c r="DM729" s="54"/>
      <c r="DN729" s="54"/>
      <c r="DO729" s="54"/>
      <c r="DP729" s="54"/>
      <c r="DQ729" s="54"/>
      <c r="DR729" s="54"/>
    </row>
    <row r="730">
      <c r="G730" s="79"/>
      <c r="H730" s="79"/>
      <c r="I730" s="79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  <c r="CW730" s="54"/>
      <c r="CX730" s="54"/>
      <c r="CY730" s="54"/>
      <c r="CZ730" s="54"/>
      <c r="DA730" s="54"/>
      <c r="DB730" s="54"/>
      <c r="DC730" s="54"/>
      <c r="DD730" s="54"/>
      <c r="DE730" s="54"/>
      <c r="DF730" s="54"/>
      <c r="DG730" s="54"/>
      <c r="DH730" s="54"/>
      <c r="DI730" s="54"/>
      <c r="DJ730" s="54"/>
      <c r="DK730" s="54"/>
      <c r="DL730" s="54"/>
      <c r="DM730" s="54"/>
      <c r="DN730" s="54"/>
      <c r="DO730" s="54"/>
      <c r="DP730" s="54"/>
      <c r="DQ730" s="54"/>
      <c r="DR730" s="54"/>
    </row>
    <row r="731">
      <c r="G731" s="79"/>
      <c r="H731" s="79"/>
      <c r="I731" s="79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  <c r="CW731" s="54"/>
      <c r="CX731" s="54"/>
      <c r="CY731" s="54"/>
      <c r="CZ731" s="54"/>
      <c r="DA731" s="54"/>
      <c r="DB731" s="54"/>
      <c r="DC731" s="54"/>
      <c r="DD731" s="54"/>
      <c r="DE731" s="54"/>
      <c r="DF731" s="54"/>
      <c r="DG731" s="54"/>
      <c r="DH731" s="54"/>
      <c r="DI731" s="54"/>
      <c r="DJ731" s="54"/>
      <c r="DK731" s="54"/>
      <c r="DL731" s="54"/>
      <c r="DM731" s="54"/>
      <c r="DN731" s="54"/>
      <c r="DO731" s="54"/>
      <c r="DP731" s="54"/>
      <c r="DQ731" s="54"/>
      <c r="DR731" s="54"/>
    </row>
    <row r="732">
      <c r="G732" s="79"/>
      <c r="H732" s="79"/>
      <c r="I732" s="79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  <c r="CW732" s="54"/>
      <c r="CX732" s="54"/>
      <c r="CY732" s="54"/>
      <c r="CZ732" s="54"/>
      <c r="DA732" s="54"/>
      <c r="DB732" s="54"/>
      <c r="DC732" s="54"/>
      <c r="DD732" s="54"/>
      <c r="DE732" s="54"/>
      <c r="DF732" s="54"/>
      <c r="DG732" s="54"/>
      <c r="DH732" s="54"/>
      <c r="DI732" s="54"/>
      <c r="DJ732" s="54"/>
      <c r="DK732" s="54"/>
      <c r="DL732" s="54"/>
      <c r="DM732" s="54"/>
      <c r="DN732" s="54"/>
      <c r="DO732" s="54"/>
      <c r="DP732" s="54"/>
      <c r="DQ732" s="54"/>
      <c r="DR732" s="54"/>
    </row>
    <row r="733">
      <c r="G733" s="79"/>
      <c r="H733" s="79"/>
      <c r="I733" s="79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  <c r="CW733" s="54"/>
      <c r="CX733" s="54"/>
      <c r="CY733" s="54"/>
      <c r="CZ733" s="54"/>
      <c r="DA733" s="54"/>
      <c r="DB733" s="54"/>
      <c r="DC733" s="54"/>
      <c r="DD733" s="54"/>
      <c r="DE733" s="54"/>
      <c r="DF733" s="54"/>
      <c r="DG733" s="54"/>
      <c r="DH733" s="54"/>
      <c r="DI733" s="54"/>
      <c r="DJ733" s="54"/>
      <c r="DK733" s="54"/>
      <c r="DL733" s="54"/>
      <c r="DM733" s="54"/>
      <c r="DN733" s="54"/>
      <c r="DO733" s="54"/>
      <c r="DP733" s="54"/>
      <c r="DQ733" s="54"/>
      <c r="DR733" s="54"/>
    </row>
    <row r="734">
      <c r="G734" s="79"/>
      <c r="H734" s="79"/>
      <c r="I734" s="79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  <c r="CW734" s="54"/>
      <c r="CX734" s="54"/>
      <c r="CY734" s="54"/>
      <c r="CZ734" s="54"/>
      <c r="DA734" s="54"/>
      <c r="DB734" s="54"/>
      <c r="DC734" s="54"/>
      <c r="DD734" s="54"/>
      <c r="DE734" s="54"/>
      <c r="DF734" s="54"/>
      <c r="DG734" s="54"/>
      <c r="DH734" s="54"/>
      <c r="DI734" s="54"/>
      <c r="DJ734" s="54"/>
      <c r="DK734" s="54"/>
      <c r="DL734" s="54"/>
      <c r="DM734" s="54"/>
      <c r="DN734" s="54"/>
      <c r="DO734" s="54"/>
      <c r="DP734" s="54"/>
      <c r="DQ734" s="54"/>
      <c r="DR734" s="54"/>
    </row>
    <row r="735">
      <c r="G735" s="79"/>
      <c r="H735" s="79"/>
      <c r="I735" s="79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  <c r="CW735" s="54"/>
      <c r="CX735" s="54"/>
      <c r="CY735" s="54"/>
      <c r="CZ735" s="54"/>
      <c r="DA735" s="54"/>
      <c r="DB735" s="54"/>
      <c r="DC735" s="54"/>
      <c r="DD735" s="54"/>
      <c r="DE735" s="54"/>
      <c r="DF735" s="54"/>
      <c r="DG735" s="54"/>
      <c r="DH735" s="54"/>
      <c r="DI735" s="54"/>
      <c r="DJ735" s="54"/>
      <c r="DK735" s="54"/>
      <c r="DL735" s="54"/>
      <c r="DM735" s="54"/>
      <c r="DN735" s="54"/>
      <c r="DO735" s="54"/>
      <c r="DP735" s="54"/>
      <c r="DQ735" s="54"/>
      <c r="DR735" s="54"/>
    </row>
    <row r="736">
      <c r="G736" s="79"/>
      <c r="H736" s="79"/>
      <c r="I736" s="79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  <c r="CW736" s="54"/>
      <c r="CX736" s="54"/>
      <c r="CY736" s="54"/>
      <c r="CZ736" s="54"/>
      <c r="DA736" s="54"/>
      <c r="DB736" s="54"/>
      <c r="DC736" s="54"/>
      <c r="DD736" s="54"/>
      <c r="DE736" s="54"/>
      <c r="DF736" s="54"/>
      <c r="DG736" s="54"/>
      <c r="DH736" s="54"/>
      <c r="DI736" s="54"/>
      <c r="DJ736" s="54"/>
      <c r="DK736" s="54"/>
      <c r="DL736" s="54"/>
      <c r="DM736" s="54"/>
      <c r="DN736" s="54"/>
      <c r="DO736" s="54"/>
      <c r="DP736" s="54"/>
      <c r="DQ736" s="54"/>
      <c r="DR736" s="54"/>
    </row>
    <row r="737">
      <c r="G737" s="79"/>
      <c r="H737" s="79"/>
      <c r="I737" s="79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  <c r="CW737" s="54"/>
      <c r="CX737" s="54"/>
      <c r="CY737" s="54"/>
      <c r="CZ737" s="54"/>
      <c r="DA737" s="54"/>
      <c r="DB737" s="54"/>
      <c r="DC737" s="54"/>
      <c r="DD737" s="54"/>
      <c r="DE737" s="54"/>
      <c r="DF737" s="54"/>
      <c r="DG737" s="54"/>
      <c r="DH737" s="54"/>
      <c r="DI737" s="54"/>
      <c r="DJ737" s="54"/>
      <c r="DK737" s="54"/>
      <c r="DL737" s="54"/>
      <c r="DM737" s="54"/>
      <c r="DN737" s="54"/>
      <c r="DO737" s="54"/>
      <c r="DP737" s="54"/>
      <c r="DQ737" s="54"/>
      <c r="DR737" s="54"/>
    </row>
    <row r="738">
      <c r="G738" s="79"/>
      <c r="H738" s="79"/>
      <c r="I738" s="79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  <c r="CW738" s="54"/>
      <c r="CX738" s="54"/>
      <c r="CY738" s="54"/>
      <c r="CZ738" s="54"/>
      <c r="DA738" s="54"/>
      <c r="DB738" s="54"/>
      <c r="DC738" s="54"/>
      <c r="DD738" s="54"/>
      <c r="DE738" s="54"/>
      <c r="DF738" s="54"/>
      <c r="DG738" s="54"/>
      <c r="DH738" s="54"/>
      <c r="DI738" s="54"/>
      <c r="DJ738" s="54"/>
      <c r="DK738" s="54"/>
      <c r="DL738" s="54"/>
      <c r="DM738" s="54"/>
      <c r="DN738" s="54"/>
      <c r="DO738" s="54"/>
      <c r="DP738" s="54"/>
      <c r="DQ738" s="54"/>
      <c r="DR738" s="54"/>
    </row>
    <row r="739">
      <c r="G739" s="79"/>
      <c r="H739" s="79"/>
      <c r="I739" s="79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  <c r="CW739" s="54"/>
      <c r="CX739" s="54"/>
      <c r="CY739" s="54"/>
      <c r="CZ739" s="54"/>
      <c r="DA739" s="54"/>
      <c r="DB739" s="54"/>
      <c r="DC739" s="54"/>
      <c r="DD739" s="54"/>
      <c r="DE739" s="54"/>
      <c r="DF739" s="54"/>
      <c r="DG739" s="54"/>
      <c r="DH739" s="54"/>
      <c r="DI739" s="54"/>
      <c r="DJ739" s="54"/>
      <c r="DK739" s="54"/>
      <c r="DL739" s="54"/>
      <c r="DM739" s="54"/>
      <c r="DN739" s="54"/>
      <c r="DO739" s="54"/>
      <c r="DP739" s="54"/>
      <c r="DQ739" s="54"/>
      <c r="DR739" s="54"/>
    </row>
    <row r="740">
      <c r="G740" s="79"/>
      <c r="H740" s="79"/>
      <c r="I740" s="79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  <c r="CW740" s="54"/>
      <c r="CX740" s="54"/>
      <c r="CY740" s="54"/>
      <c r="CZ740" s="54"/>
      <c r="DA740" s="54"/>
      <c r="DB740" s="54"/>
      <c r="DC740" s="54"/>
      <c r="DD740" s="54"/>
      <c r="DE740" s="54"/>
      <c r="DF740" s="54"/>
      <c r="DG740" s="54"/>
      <c r="DH740" s="54"/>
      <c r="DI740" s="54"/>
      <c r="DJ740" s="54"/>
      <c r="DK740" s="54"/>
      <c r="DL740" s="54"/>
      <c r="DM740" s="54"/>
      <c r="DN740" s="54"/>
      <c r="DO740" s="54"/>
      <c r="DP740" s="54"/>
      <c r="DQ740" s="54"/>
      <c r="DR740" s="54"/>
    </row>
    <row r="741">
      <c r="G741" s="79"/>
      <c r="H741" s="79"/>
      <c r="I741" s="79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  <c r="CW741" s="54"/>
      <c r="CX741" s="54"/>
      <c r="CY741" s="54"/>
      <c r="CZ741" s="54"/>
      <c r="DA741" s="54"/>
      <c r="DB741" s="54"/>
      <c r="DC741" s="54"/>
      <c r="DD741" s="54"/>
      <c r="DE741" s="54"/>
      <c r="DF741" s="54"/>
      <c r="DG741" s="54"/>
      <c r="DH741" s="54"/>
      <c r="DI741" s="54"/>
      <c r="DJ741" s="54"/>
      <c r="DK741" s="54"/>
      <c r="DL741" s="54"/>
      <c r="DM741" s="54"/>
      <c r="DN741" s="54"/>
      <c r="DO741" s="54"/>
      <c r="DP741" s="54"/>
      <c r="DQ741" s="54"/>
      <c r="DR741" s="54"/>
    </row>
    <row r="742">
      <c r="G742" s="79"/>
      <c r="H742" s="79"/>
      <c r="I742" s="79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  <c r="CW742" s="54"/>
      <c r="CX742" s="54"/>
      <c r="CY742" s="54"/>
      <c r="CZ742" s="54"/>
      <c r="DA742" s="54"/>
      <c r="DB742" s="54"/>
      <c r="DC742" s="54"/>
      <c r="DD742" s="54"/>
      <c r="DE742" s="54"/>
      <c r="DF742" s="54"/>
      <c r="DG742" s="54"/>
      <c r="DH742" s="54"/>
      <c r="DI742" s="54"/>
      <c r="DJ742" s="54"/>
      <c r="DK742" s="54"/>
      <c r="DL742" s="54"/>
      <c r="DM742" s="54"/>
      <c r="DN742" s="54"/>
      <c r="DO742" s="54"/>
      <c r="DP742" s="54"/>
      <c r="DQ742" s="54"/>
      <c r="DR742" s="54"/>
    </row>
    <row r="743">
      <c r="G743" s="79"/>
      <c r="H743" s="79"/>
      <c r="I743" s="79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  <c r="CW743" s="54"/>
      <c r="CX743" s="54"/>
      <c r="CY743" s="54"/>
      <c r="CZ743" s="54"/>
      <c r="DA743" s="54"/>
      <c r="DB743" s="54"/>
      <c r="DC743" s="54"/>
      <c r="DD743" s="54"/>
      <c r="DE743" s="54"/>
      <c r="DF743" s="54"/>
      <c r="DG743" s="54"/>
      <c r="DH743" s="54"/>
      <c r="DI743" s="54"/>
      <c r="DJ743" s="54"/>
      <c r="DK743" s="54"/>
      <c r="DL743" s="54"/>
      <c r="DM743" s="54"/>
      <c r="DN743" s="54"/>
      <c r="DO743" s="54"/>
      <c r="DP743" s="54"/>
      <c r="DQ743" s="54"/>
      <c r="DR743" s="54"/>
    </row>
    <row r="744">
      <c r="G744" s="79"/>
      <c r="H744" s="79"/>
      <c r="I744" s="79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  <c r="CW744" s="54"/>
      <c r="CX744" s="54"/>
      <c r="CY744" s="54"/>
      <c r="CZ744" s="54"/>
      <c r="DA744" s="54"/>
      <c r="DB744" s="54"/>
      <c r="DC744" s="54"/>
      <c r="DD744" s="54"/>
      <c r="DE744" s="54"/>
      <c r="DF744" s="54"/>
      <c r="DG744" s="54"/>
      <c r="DH744" s="54"/>
      <c r="DI744" s="54"/>
      <c r="DJ744" s="54"/>
      <c r="DK744" s="54"/>
      <c r="DL744" s="54"/>
      <c r="DM744" s="54"/>
      <c r="DN744" s="54"/>
      <c r="DO744" s="54"/>
      <c r="DP744" s="54"/>
      <c r="DQ744" s="54"/>
      <c r="DR744" s="54"/>
    </row>
    <row r="745">
      <c r="G745" s="79"/>
      <c r="H745" s="79"/>
      <c r="I745" s="79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  <c r="CW745" s="54"/>
      <c r="CX745" s="54"/>
      <c r="CY745" s="54"/>
      <c r="CZ745" s="54"/>
      <c r="DA745" s="54"/>
      <c r="DB745" s="54"/>
      <c r="DC745" s="54"/>
      <c r="DD745" s="54"/>
      <c r="DE745" s="54"/>
      <c r="DF745" s="54"/>
      <c r="DG745" s="54"/>
      <c r="DH745" s="54"/>
      <c r="DI745" s="54"/>
      <c r="DJ745" s="54"/>
      <c r="DK745" s="54"/>
      <c r="DL745" s="54"/>
      <c r="DM745" s="54"/>
      <c r="DN745" s="54"/>
      <c r="DO745" s="54"/>
      <c r="DP745" s="54"/>
      <c r="DQ745" s="54"/>
      <c r="DR745" s="54"/>
    </row>
    <row r="746">
      <c r="G746" s="79"/>
      <c r="H746" s="79"/>
      <c r="I746" s="79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  <c r="CW746" s="54"/>
      <c r="CX746" s="54"/>
      <c r="CY746" s="54"/>
      <c r="CZ746" s="54"/>
      <c r="DA746" s="54"/>
      <c r="DB746" s="54"/>
      <c r="DC746" s="54"/>
      <c r="DD746" s="54"/>
      <c r="DE746" s="54"/>
      <c r="DF746" s="54"/>
      <c r="DG746" s="54"/>
      <c r="DH746" s="54"/>
      <c r="DI746" s="54"/>
      <c r="DJ746" s="54"/>
      <c r="DK746" s="54"/>
      <c r="DL746" s="54"/>
      <c r="DM746" s="54"/>
      <c r="DN746" s="54"/>
      <c r="DO746" s="54"/>
      <c r="DP746" s="54"/>
      <c r="DQ746" s="54"/>
      <c r="DR746" s="54"/>
    </row>
    <row r="747">
      <c r="G747" s="79"/>
      <c r="H747" s="79"/>
      <c r="I747" s="79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  <c r="CW747" s="54"/>
      <c r="CX747" s="54"/>
      <c r="CY747" s="54"/>
      <c r="CZ747" s="54"/>
      <c r="DA747" s="54"/>
      <c r="DB747" s="54"/>
      <c r="DC747" s="54"/>
      <c r="DD747" s="54"/>
      <c r="DE747" s="54"/>
      <c r="DF747" s="54"/>
      <c r="DG747" s="54"/>
      <c r="DH747" s="54"/>
      <c r="DI747" s="54"/>
      <c r="DJ747" s="54"/>
      <c r="DK747" s="54"/>
      <c r="DL747" s="54"/>
      <c r="DM747" s="54"/>
      <c r="DN747" s="54"/>
      <c r="DO747" s="54"/>
      <c r="DP747" s="54"/>
      <c r="DQ747" s="54"/>
      <c r="DR747" s="54"/>
    </row>
    <row r="748">
      <c r="G748" s="79"/>
      <c r="H748" s="79"/>
      <c r="I748" s="79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  <c r="CW748" s="54"/>
      <c r="CX748" s="54"/>
      <c r="CY748" s="54"/>
      <c r="CZ748" s="54"/>
      <c r="DA748" s="54"/>
      <c r="DB748" s="54"/>
      <c r="DC748" s="54"/>
      <c r="DD748" s="54"/>
      <c r="DE748" s="54"/>
      <c r="DF748" s="54"/>
      <c r="DG748" s="54"/>
      <c r="DH748" s="54"/>
      <c r="DI748" s="54"/>
      <c r="DJ748" s="54"/>
      <c r="DK748" s="54"/>
      <c r="DL748" s="54"/>
      <c r="DM748" s="54"/>
      <c r="DN748" s="54"/>
      <c r="DO748" s="54"/>
      <c r="DP748" s="54"/>
      <c r="DQ748" s="54"/>
      <c r="DR748" s="54"/>
    </row>
    <row r="749">
      <c r="G749" s="79"/>
      <c r="H749" s="79"/>
      <c r="I749" s="79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  <c r="CW749" s="54"/>
      <c r="CX749" s="54"/>
      <c r="CY749" s="54"/>
      <c r="CZ749" s="54"/>
      <c r="DA749" s="54"/>
      <c r="DB749" s="54"/>
      <c r="DC749" s="54"/>
      <c r="DD749" s="54"/>
      <c r="DE749" s="54"/>
      <c r="DF749" s="54"/>
      <c r="DG749" s="54"/>
      <c r="DH749" s="54"/>
      <c r="DI749" s="54"/>
      <c r="DJ749" s="54"/>
      <c r="DK749" s="54"/>
      <c r="DL749" s="54"/>
      <c r="DM749" s="54"/>
      <c r="DN749" s="54"/>
      <c r="DO749" s="54"/>
      <c r="DP749" s="54"/>
      <c r="DQ749" s="54"/>
      <c r="DR749" s="54"/>
    </row>
    <row r="750">
      <c r="G750" s="79"/>
      <c r="H750" s="79"/>
      <c r="I750" s="79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  <c r="CW750" s="54"/>
      <c r="CX750" s="54"/>
      <c r="CY750" s="54"/>
      <c r="CZ750" s="54"/>
      <c r="DA750" s="54"/>
      <c r="DB750" s="54"/>
      <c r="DC750" s="54"/>
      <c r="DD750" s="54"/>
      <c r="DE750" s="54"/>
      <c r="DF750" s="54"/>
      <c r="DG750" s="54"/>
      <c r="DH750" s="54"/>
      <c r="DI750" s="54"/>
      <c r="DJ750" s="54"/>
      <c r="DK750" s="54"/>
      <c r="DL750" s="54"/>
      <c r="DM750" s="54"/>
      <c r="DN750" s="54"/>
      <c r="DO750" s="54"/>
      <c r="DP750" s="54"/>
      <c r="DQ750" s="54"/>
      <c r="DR750" s="54"/>
    </row>
    <row r="751">
      <c r="G751" s="79"/>
      <c r="H751" s="79"/>
      <c r="I751" s="79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  <c r="CW751" s="54"/>
      <c r="CX751" s="54"/>
      <c r="CY751" s="54"/>
      <c r="CZ751" s="54"/>
      <c r="DA751" s="54"/>
      <c r="DB751" s="54"/>
      <c r="DC751" s="54"/>
      <c r="DD751" s="54"/>
      <c r="DE751" s="54"/>
      <c r="DF751" s="54"/>
      <c r="DG751" s="54"/>
      <c r="DH751" s="54"/>
      <c r="DI751" s="54"/>
      <c r="DJ751" s="54"/>
      <c r="DK751" s="54"/>
      <c r="DL751" s="54"/>
      <c r="DM751" s="54"/>
      <c r="DN751" s="54"/>
      <c r="DO751" s="54"/>
      <c r="DP751" s="54"/>
      <c r="DQ751" s="54"/>
      <c r="DR751" s="54"/>
    </row>
    <row r="752">
      <c r="G752" s="79"/>
      <c r="H752" s="79"/>
      <c r="I752" s="79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  <c r="CW752" s="54"/>
      <c r="CX752" s="54"/>
      <c r="CY752" s="54"/>
      <c r="CZ752" s="54"/>
      <c r="DA752" s="54"/>
      <c r="DB752" s="54"/>
      <c r="DC752" s="54"/>
      <c r="DD752" s="54"/>
      <c r="DE752" s="54"/>
      <c r="DF752" s="54"/>
      <c r="DG752" s="54"/>
      <c r="DH752" s="54"/>
      <c r="DI752" s="54"/>
      <c r="DJ752" s="54"/>
      <c r="DK752" s="54"/>
      <c r="DL752" s="54"/>
      <c r="DM752" s="54"/>
      <c r="DN752" s="54"/>
      <c r="DO752" s="54"/>
      <c r="DP752" s="54"/>
      <c r="DQ752" s="54"/>
      <c r="DR752" s="54"/>
    </row>
    <row r="753">
      <c r="G753" s="79"/>
      <c r="H753" s="79"/>
      <c r="I753" s="79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  <c r="CW753" s="54"/>
      <c r="CX753" s="54"/>
      <c r="CY753" s="54"/>
      <c r="CZ753" s="54"/>
      <c r="DA753" s="54"/>
      <c r="DB753" s="54"/>
      <c r="DC753" s="54"/>
      <c r="DD753" s="54"/>
      <c r="DE753" s="54"/>
      <c r="DF753" s="54"/>
      <c r="DG753" s="54"/>
      <c r="DH753" s="54"/>
      <c r="DI753" s="54"/>
      <c r="DJ753" s="54"/>
      <c r="DK753" s="54"/>
      <c r="DL753" s="54"/>
      <c r="DM753" s="54"/>
      <c r="DN753" s="54"/>
      <c r="DO753" s="54"/>
      <c r="DP753" s="54"/>
      <c r="DQ753" s="54"/>
      <c r="DR753" s="54"/>
    </row>
    <row r="754">
      <c r="G754" s="79"/>
      <c r="H754" s="79"/>
      <c r="I754" s="79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  <c r="CW754" s="54"/>
      <c r="CX754" s="54"/>
      <c r="CY754" s="54"/>
      <c r="CZ754" s="54"/>
      <c r="DA754" s="54"/>
      <c r="DB754" s="54"/>
      <c r="DC754" s="54"/>
      <c r="DD754" s="54"/>
      <c r="DE754" s="54"/>
      <c r="DF754" s="54"/>
      <c r="DG754" s="54"/>
      <c r="DH754" s="54"/>
      <c r="DI754" s="54"/>
      <c r="DJ754" s="54"/>
      <c r="DK754" s="54"/>
      <c r="DL754" s="54"/>
      <c r="DM754" s="54"/>
      <c r="DN754" s="54"/>
      <c r="DO754" s="54"/>
      <c r="DP754" s="54"/>
      <c r="DQ754" s="54"/>
      <c r="DR754" s="54"/>
    </row>
    <row r="755">
      <c r="G755" s="79"/>
      <c r="H755" s="79"/>
      <c r="I755" s="79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  <c r="CW755" s="54"/>
      <c r="CX755" s="54"/>
      <c r="CY755" s="54"/>
      <c r="CZ755" s="54"/>
      <c r="DA755" s="54"/>
      <c r="DB755" s="54"/>
      <c r="DC755" s="54"/>
      <c r="DD755" s="54"/>
      <c r="DE755" s="54"/>
      <c r="DF755" s="54"/>
      <c r="DG755" s="54"/>
      <c r="DH755" s="54"/>
      <c r="DI755" s="54"/>
      <c r="DJ755" s="54"/>
      <c r="DK755" s="54"/>
      <c r="DL755" s="54"/>
      <c r="DM755" s="54"/>
      <c r="DN755" s="54"/>
      <c r="DO755" s="54"/>
      <c r="DP755" s="54"/>
      <c r="DQ755" s="54"/>
      <c r="DR755" s="54"/>
    </row>
    <row r="756">
      <c r="G756" s="79"/>
      <c r="H756" s="79"/>
      <c r="I756" s="79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  <c r="CW756" s="54"/>
      <c r="CX756" s="54"/>
      <c r="CY756" s="54"/>
      <c r="CZ756" s="54"/>
      <c r="DA756" s="54"/>
      <c r="DB756" s="54"/>
      <c r="DC756" s="54"/>
      <c r="DD756" s="54"/>
      <c r="DE756" s="54"/>
      <c r="DF756" s="54"/>
      <c r="DG756" s="54"/>
      <c r="DH756" s="54"/>
      <c r="DI756" s="54"/>
      <c r="DJ756" s="54"/>
      <c r="DK756" s="54"/>
      <c r="DL756" s="54"/>
      <c r="DM756" s="54"/>
      <c r="DN756" s="54"/>
      <c r="DO756" s="54"/>
      <c r="DP756" s="54"/>
      <c r="DQ756" s="54"/>
      <c r="DR756" s="54"/>
    </row>
    <row r="757">
      <c r="G757" s="79"/>
      <c r="H757" s="79"/>
      <c r="I757" s="79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  <c r="CW757" s="54"/>
      <c r="CX757" s="54"/>
      <c r="CY757" s="54"/>
      <c r="CZ757" s="54"/>
      <c r="DA757" s="54"/>
      <c r="DB757" s="54"/>
      <c r="DC757" s="54"/>
      <c r="DD757" s="54"/>
      <c r="DE757" s="54"/>
      <c r="DF757" s="54"/>
      <c r="DG757" s="54"/>
      <c r="DH757" s="54"/>
      <c r="DI757" s="54"/>
      <c r="DJ757" s="54"/>
      <c r="DK757" s="54"/>
      <c r="DL757" s="54"/>
      <c r="DM757" s="54"/>
      <c r="DN757" s="54"/>
      <c r="DO757" s="54"/>
      <c r="DP757" s="54"/>
      <c r="DQ757" s="54"/>
      <c r="DR757" s="54"/>
    </row>
    <row r="758">
      <c r="G758" s="79"/>
      <c r="H758" s="79"/>
      <c r="I758" s="79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  <c r="CW758" s="54"/>
      <c r="CX758" s="54"/>
      <c r="CY758" s="54"/>
      <c r="CZ758" s="54"/>
      <c r="DA758" s="54"/>
      <c r="DB758" s="54"/>
      <c r="DC758" s="54"/>
      <c r="DD758" s="54"/>
      <c r="DE758" s="54"/>
      <c r="DF758" s="54"/>
      <c r="DG758" s="54"/>
      <c r="DH758" s="54"/>
      <c r="DI758" s="54"/>
      <c r="DJ758" s="54"/>
      <c r="DK758" s="54"/>
      <c r="DL758" s="54"/>
      <c r="DM758" s="54"/>
      <c r="DN758" s="54"/>
      <c r="DO758" s="54"/>
      <c r="DP758" s="54"/>
      <c r="DQ758" s="54"/>
      <c r="DR758" s="54"/>
    </row>
    <row r="759">
      <c r="G759" s="79"/>
      <c r="H759" s="79"/>
      <c r="I759" s="79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  <c r="CW759" s="54"/>
      <c r="CX759" s="54"/>
      <c r="CY759" s="54"/>
      <c r="CZ759" s="54"/>
      <c r="DA759" s="54"/>
      <c r="DB759" s="54"/>
      <c r="DC759" s="54"/>
      <c r="DD759" s="54"/>
      <c r="DE759" s="54"/>
      <c r="DF759" s="54"/>
      <c r="DG759" s="54"/>
      <c r="DH759" s="54"/>
      <c r="DI759" s="54"/>
      <c r="DJ759" s="54"/>
      <c r="DK759" s="54"/>
      <c r="DL759" s="54"/>
      <c r="DM759" s="54"/>
      <c r="DN759" s="54"/>
      <c r="DO759" s="54"/>
      <c r="DP759" s="54"/>
      <c r="DQ759" s="54"/>
      <c r="DR759" s="54"/>
    </row>
    <row r="760">
      <c r="G760" s="79"/>
      <c r="H760" s="79"/>
      <c r="I760" s="79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  <c r="CW760" s="54"/>
      <c r="CX760" s="54"/>
      <c r="CY760" s="54"/>
      <c r="CZ760" s="54"/>
      <c r="DA760" s="54"/>
      <c r="DB760" s="54"/>
      <c r="DC760" s="54"/>
      <c r="DD760" s="54"/>
      <c r="DE760" s="54"/>
      <c r="DF760" s="54"/>
      <c r="DG760" s="54"/>
      <c r="DH760" s="54"/>
      <c r="DI760" s="54"/>
      <c r="DJ760" s="54"/>
      <c r="DK760" s="54"/>
      <c r="DL760" s="54"/>
      <c r="DM760" s="54"/>
      <c r="DN760" s="54"/>
      <c r="DO760" s="54"/>
      <c r="DP760" s="54"/>
      <c r="DQ760" s="54"/>
      <c r="DR760" s="54"/>
    </row>
    <row r="761">
      <c r="G761" s="79"/>
      <c r="H761" s="79"/>
      <c r="I761" s="79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  <c r="CW761" s="54"/>
      <c r="CX761" s="54"/>
      <c r="CY761" s="54"/>
      <c r="CZ761" s="54"/>
      <c r="DA761" s="54"/>
      <c r="DB761" s="54"/>
      <c r="DC761" s="54"/>
      <c r="DD761" s="54"/>
      <c r="DE761" s="54"/>
      <c r="DF761" s="54"/>
      <c r="DG761" s="54"/>
      <c r="DH761" s="54"/>
      <c r="DI761" s="54"/>
      <c r="DJ761" s="54"/>
      <c r="DK761" s="54"/>
      <c r="DL761" s="54"/>
      <c r="DM761" s="54"/>
      <c r="DN761" s="54"/>
      <c r="DO761" s="54"/>
      <c r="DP761" s="54"/>
      <c r="DQ761" s="54"/>
      <c r="DR761" s="54"/>
    </row>
    <row r="762">
      <c r="G762" s="79"/>
      <c r="H762" s="79"/>
      <c r="I762" s="79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  <c r="CW762" s="54"/>
      <c r="CX762" s="54"/>
      <c r="CY762" s="54"/>
      <c r="CZ762" s="54"/>
      <c r="DA762" s="54"/>
      <c r="DB762" s="54"/>
      <c r="DC762" s="54"/>
      <c r="DD762" s="54"/>
      <c r="DE762" s="54"/>
      <c r="DF762" s="54"/>
      <c r="DG762" s="54"/>
      <c r="DH762" s="54"/>
      <c r="DI762" s="54"/>
      <c r="DJ762" s="54"/>
      <c r="DK762" s="54"/>
      <c r="DL762" s="54"/>
      <c r="DM762" s="54"/>
      <c r="DN762" s="54"/>
      <c r="DO762" s="54"/>
      <c r="DP762" s="54"/>
      <c r="DQ762" s="54"/>
      <c r="DR762" s="54"/>
    </row>
    <row r="763">
      <c r="G763" s="79"/>
      <c r="H763" s="79"/>
      <c r="I763" s="79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  <c r="CW763" s="54"/>
      <c r="CX763" s="54"/>
      <c r="CY763" s="54"/>
      <c r="CZ763" s="54"/>
      <c r="DA763" s="54"/>
      <c r="DB763" s="54"/>
      <c r="DC763" s="54"/>
      <c r="DD763" s="54"/>
      <c r="DE763" s="54"/>
      <c r="DF763" s="54"/>
      <c r="DG763" s="54"/>
      <c r="DH763" s="54"/>
      <c r="DI763" s="54"/>
      <c r="DJ763" s="54"/>
      <c r="DK763" s="54"/>
      <c r="DL763" s="54"/>
      <c r="DM763" s="54"/>
      <c r="DN763" s="54"/>
      <c r="DO763" s="54"/>
      <c r="DP763" s="54"/>
      <c r="DQ763" s="54"/>
      <c r="DR763" s="54"/>
    </row>
    <row r="764">
      <c r="G764" s="79"/>
      <c r="H764" s="79"/>
      <c r="I764" s="79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  <c r="CW764" s="54"/>
      <c r="CX764" s="54"/>
      <c r="CY764" s="54"/>
      <c r="CZ764" s="54"/>
      <c r="DA764" s="54"/>
      <c r="DB764" s="54"/>
      <c r="DC764" s="54"/>
      <c r="DD764" s="54"/>
      <c r="DE764" s="54"/>
      <c r="DF764" s="54"/>
      <c r="DG764" s="54"/>
      <c r="DH764" s="54"/>
      <c r="DI764" s="54"/>
      <c r="DJ764" s="54"/>
      <c r="DK764" s="54"/>
      <c r="DL764" s="54"/>
      <c r="DM764" s="54"/>
      <c r="DN764" s="54"/>
      <c r="DO764" s="54"/>
      <c r="DP764" s="54"/>
      <c r="DQ764" s="54"/>
      <c r="DR764" s="54"/>
    </row>
    <row r="765">
      <c r="G765" s="79"/>
      <c r="H765" s="79"/>
      <c r="I765" s="79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  <c r="CW765" s="54"/>
      <c r="CX765" s="54"/>
      <c r="CY765" s="54"/>
      <c r="CZ765" s="54"/>
      <c r="DA765" s="54"/>
      <c r="DB765" s="54"/>
      <c r="DC765" s="54"/>
      <c r="DD765" s="54"/>
      <c r="DE765" s="54"/>
      <c r="DF765" s="54"/>
      <c r="DG765" s="54"/>
      <c r="DH765" s="54"/>
      <c r="DI765" s="54"/>
      <c r="DJ765" s="54"/>
      <c r="DK765" s="54"/>
      <c r="DL765" s="54"/>
      <c r="DM765" s="54"/>
      <c r="DN765" s="54"/>
      <c r="DO765" s="54"/>
      <c r="DP765" s="54"/>
      <c r="DQ765" s="54"/>
      <c r="DR765" s="54"/>
    </row>
    <row r="766">
      <c r="G766" s="79"/>
      <c r="H766" s="79"/>
      <c r="I766" s="79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  <c r="CW766" s="54"/>
      <c r="CX766" s="54"/>
      <c r="CY766" s="54"/>
      <c r="CZ766" s="54"/>
      <c r="DA766" s="54"/>
      <c r="DB766" s="54"/>
      <c r="DC766" s="54"/>
      <c r="DD766" s="54"/>
      <c r="DE766" s="54"/>
      <c r="DF766" s="54"/>
      <c r="DG766" s="54"/>
      <c r="DH766" s="54"/>
      <c r="DI766" s="54"/>
      <c r="DJ766" s="54"/>
      <c r="DK766" s="54"/>
      <c r="DL766" s="54"/>
      <c r="DM766" s="54"/>
      <c r="DN766" s="54"/>
      <c r="DO766" s="54"/>
      <c r="DP766" s="54"/>
      <c r="DQ766" s="54"/>
      <c r="DR766" s="54"/>
    </row>
    <row r="767">
      <c r="G767" s="79"/>
      <c r="H767" s="79"/>
      <c r="I767" s="79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  <c r="CW767" s="54"/>
      <c r="CX767" s="54"/>
      <c r="CY767" s="54"/>
      <c r="CZ767" s="54"/>
      <c r="DA767" s="54"/>
      <c r="DB767" s="54"/>
      <c r="DC767" s="54"/>
      <c r="DD767" s="54"/>
      <c r="DE767" s="54"/>
      <c r="DF767" s="54"/>
      <c r="DG767" s="54"/>
      <c r="DH767" s="54"/>
      <c r="DI767" s="54"/>
      <c r="DJ767" s="54"/>
      <c r="DK767" s="54"/>
      <c r="DL767" s="54"/>
      <c r="DM767" s="54"/>
      <c r="DN767" s="54"/>
      <c r="DO767" s="54"/>
      <c r="DP767" s="54"/>
      <c r="DQ767" s="54"/>
      <c r="DR767" s="54"/>
    </row>
    <row r="768">
      <c r="G768" s="79"/>
      <c r="H768" s="79"/>
      <c r="I768" s="79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  <c r="CW768" s="54"/>
      <c r="CX768" s="54"/>
      <c r="CY768" s="54"/>
      <c r="CZ768" s="54"/>
      <c r="DA768" s="54"/>
      <c r="DB768" s="54"/>
      <c r="DC768" s="54"/>
      <c r="DD768" s="54"/>
      <c r="DE768" s="54"/>
      <c r="DF768" s="54"/>
      <c r="DG768" s="54"/>
      <c r="DH768" s="54"/>
      <c r="DI768" s="54"/>
      <c r="DJ768" s="54"/>
      <c r="DK768" s="54"/>
      <c r="DL768" s="54"/>
      <c r="DM768" s="54"/>
      <c r="DN768" s="54"/>
      <c r="DO768" s="54"/>
      <c r="DP768" s="54"/>
      <c r="DQ768" s="54"/>
      <c r="DR768" s="54"/>
    </row>
    <row r="769">
      <c r="G769" s="79"/>
      <c r="H769" s="79"/>
      <c r="I769" s="79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  <c r="CW769" s="54"/>
      <c r="CX769" s="54"/>
      <c r="CY769" s="54"/>
      <c r="CZ769" s="54"/>
      <c r="DA769" s="54"/>
      <c r="DB769" s="54"/>
      <c r="DC769" s="54"/>
      <c r="DD769" s="54"/>
      <c r="DE769" s="54"/>
      <c r="DF769" s="54"/>
      <c r="DG769" s="54"/>
      <c r="DH769" s="54"/>
      <c r="DI769" s="54"/>
      <c r="DJ769" s="54"/>
      <c r="DK769" s="54"/>
      <c r="DL769" s="54"/>
      <c r="DM769" s="54"/>
      <c r="DN769" s="54"/>
      <c r="DO769" s="54"/>
      <c r="DP769" s="54"/>
      <c r="DQ769" s="54"/>
      <c r="DR769" s="54"/>
    </row>
    <row r="770">
      <c r="G770" s="79"/>
      <c r="H770" s="79"/>
      <c r="I770" s="79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  <c r="CW770" s="54"/>
      <c r="CX770" s="54"/>
      <c r="CY770" s="54"/>
      <c r="CZ770" s="54"/>
      <c r="DA770" s="54"/>
      <c r="DB770" s="54"/>
      <c r="DC770" s="54"/>
      <c r="DD770" s="54"/>
      <c r="DE770" s="54"/>
      <c r="DF770" s="54"/>
      <c r="DG770" s="54"/>
      <c r="DH770" s="54"/>
      <c r="DI770" s="54"/>
      <c r="DJ770" s="54"/>
      <c r="DK770" s="54"/>
      <c r="DL770" s="54"/>
      <c r="DM770" s="54"/>
      <c r="DN770" s="54"/>
      <c r="DO770" s="54"/>
      <c r="DP770" s="54"/>
      <c r="DQ770" s="54"/>
      <c r="DR770" s="54"/>
    </row>
    <row r="771">
      <c r="G771" s="79"/>
      <c r="H771" s="79"/>
      <c r="I771" s="79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  <c r="CW771" s="54"/>
      <c r="CX771" s="54"/>
      <c r="CY771" s="54"/>
      <c r="CZ771" s="54"/>
      <c r="DA771" s="54"/>
      <c r="DB771" s="54"/>
      <c r="DC771" s="54"/>
      <c r="DD771" s="54"/>
      <c r="DE771" s="54"/>
      <c r="DF771" s="54"/>
      <c r="DG771" s="54"/>
      <c r="DH771" s="54"/>
      <c r="DI771" s="54"/>
      <c r="DJ771" s="54"/>
      <c r="DK771" s="54"/>
      <c r="DL771" s="54"/>
      <c r="DM771" s="54"/>
      <c r="DN771" s="54"/>
      <c r="DO771" s="54"/>
      <c r="DP771" s="54"/>
      <c r="DQ771" s="54"/>
      <c r="DR771" s="54"/>
    </row>
    <row r="772">
      <c r="G772" s="79"/>
      <c r="H772" s="79"/>
      <c r="I772" s="79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  <c r="CW772" s="54"/>
      <c r="CX772" s="54"/>
      <c r="CY772" s="54"/>
      <c r="CZ772" s="54"/>
      <c r="DA772" s="54"/>
      <c r="DB772" s="54"/>
      <c r="DC772" s="54"/>
      <c r="DD772" s="54"/>
      <c r="DE772" s="54"/>
      <c r="DF772" s="54"/>
      <c r="DG772" s="54"/>
      <c r="DH772" s="54"/>
      <c r="DI772" s="54"/>
      <c r="DJ772" s="54"/>
      <c r="DK772" s="54"/>
      <c r="DL772" s="54"/>
      <c r="DM772" s="54"/>
      <c r="DN772" s="54"/>
      <c r="DO772" s="54"/>
      <c r="DP772" s="54"/>
      <c r="DQ772" s="54"/>
      <c r="DR772" s="54"/>
    </row>
    <row r="773">
      <c r="G773" s="79"/>
      <c r="H773" s="79"/>
      <c r="I773" s="79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  <c r="CW773" s="54"/>
      <c r="CX773" s="54"/>
      <c r="CY773" s="54"/>
      <c r="CZ773" s="54"/>
      <c r="DA773" s="54"/>
      <c r="DB773" s="54"/>
      <c r="DC773" s="54"/>
      <c r="DD773" s="54"/>
      <c r="DE773" s="54"/>
      <c r="DF773" s="54"/>
      <c r="DG773" s="54"/>
      <c r="DH773" s="54"/>
      <c r="DI773" s="54"/>
      <c r="DJ773" s="54"/>
      <c r="DK773" s="54"/>
      <c r="DL773" s="54"/>
      <c r="DM773" s="54"/>
      <c r="DN773" s="54"/>
      <c r="DO773" s="54"/>
      <c r="DP773" s="54"/>
      <c r="DQ773" s="54"/>
      <c r="DR773" s="54"/>
    </row>
    <row r="774">
      <c r="G774" s="79"/>
      <c r="H774" s="79"/>
      <c r="I774" s="79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  <c r="CW774" s="54"/>
      <c r="CX774" s="54"/>
      <c r="CY774" s="54"/>
      <c r="CZ774" s="54"/>
      <c r="DA774" s="54"/>
      <c r="DB774" s="54"/>
      <c r="DC774" s="54"/>
      <c r="DD774" s="54"/>
      <c r="DE774" s="54"/>
      <c r="DF774" s="54"/>
      <c r="DG774" s="54"/>
      <c r="DH774" s="54"/>
      <c r="DI774" s="54"/>
      <c r="DJ774" s="54"/>
      <c r="DK774" s="54"/>
      <c r="DL774" s="54"/>
      <c r="DM774" s="54"/>
      <c r="DN774" s="54"/>
      <c r="DO774" s="54"/>
      <c r="DP774" s="54"/>
      <c r="DQ774" s="54"/>
      <c r="DR774" s="54"/>
    </row>
    <row r="775">
      <c r="G775" s="79"/>
      <c r="H775" s="79"/>
      <c r="I775" s="79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  <c r="CW775" s="54"/>
      <c r="CX775" s="54"/>
      <c r="CY775" s="54"/>
      <c r="CZ775" s="54"/>
      <c r="DA775" s="54"/>
      <c r="DB775" s="54"/>
      <c r="DC775" s="54"/>
      <c r="DD775" s="54"/>
      <c r="DE775" s="54"/>
      <c r="DF775" s="54"/>
      <c r="DG775" s="54"/>
      <c r="DH775" s="54"/>
      <c r="DI775" s="54"/>
      <c r="DJ775" s="54"/>
      <c r="DK775" s="54"/>
      <c r="DL775" s="54"/>
      <c r="DM775" s="54"/>
      <c r="DN775" s="54"/>
      <c r="DO775" s="54"/>
      <c r="DP775" s="54"/>
      <c r="DQ775" s="54"/>
      <c r="DR775" s="54"/>
    </row>
    <row r="776">
      <c r="G776" s="79"/>
      <c r="H776" s="79"/>
      <c r="I776" s="79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  <c r="CW776" s="54"/>
      <c r="CX776" s="54"/>
      <c r="CY776" s="54"/>
      <c r="CZ776" s="54"/>
      <c r="DA776" s="54"/>
      <c r="DB776" s="54"/>
      <c r="DC776" s="54"/>
      <c r="DD776" s="54"/>
      <c r="DE776" s="54"/>
      <c r="DF776" s="54"/>
      <c r="DG776" s="54"/>
      <c r="DH776" s="54"/>
      <c r="DI776" s="54"/>
      <c r="DJ776" s="54"/>
      <c r="DK776" s="54"/>
      <c r="DL776" s="54"/>
      <c r="DM776" s="54"/>
      <c r="DN776" s="54"/>
      <c r="DO776" s="54"/>
      <c r="DP776" s="54"/>
      <c r="DQ776" s="54"/>
      <c r="DR776" s="54"/>
    </row>
    <row r="777">
      <c r="G777" s="79"/>
      <c r="H777" s="79"/>
      <c r="I777" s="79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  <c r="CW777" s="54"/>
      <c r="CX777" s="54"/>
      <c r="CY777" s="54"/>
      <c r="CZ777" s="54"/>
      <c r="DA777" s="54"/>
      <c r="DB777" s="54"/>
      <c r="DC777" s="54"/>
      <c r="DD777" s="54"/>
      <c r="DE777" s="54"/>
      <c r="DF777" s="54"/>
      <c r="DG777" s="54"/>
      <c r="DH777" s="54"/>
      <c r="DI777" s="54"/>
      <c r="DJ777" s="54"/>
      <c r="DK777" s="54"/>
      <c r="DL777" s="54"/>
      <c r="DM777" s="54"/>
      <c r="DN777" s="54"/>
      <c r="DO777" s="54"/>
      <c r="DP777" s="54"/>
      <c r="DQ777" s="54"/>
      <c r="DR777" s="54"/>
    </row>
    <row r="778">
      <c r="G778" s="79"/>
      <c r="H778" s="79"/>
      <c r="I778" s="79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  <c r="CW778" s="54"/>
      <c r="CX778" s="54"/>
      <c r="CY778" s="54"/>
      <c r="CZ778" s="54"/>
      <c r="DA778" s="54"/>
      <c r="DB778" s="54"/>
      <c r="DC778" s="54"/>
      <c r="DD778" s="54"/>
      <c r="DE778" s="54"/>
      <c r="DF778" s="54"/>
      <c r="DG778" s="54"/>
      <c r="DH778" s="54"/>
      <c r="DI778" s="54"/>
      <c r="DJ778" s="54"/>
      <c r="DK778" s="54"/>
      <c r="DL778" s="54"/>
      <c r="DM778" s="54"/>
      <c r="DN778" s="54"/>
      <c r="DO778" s="54"/>
      <c r="DP778" s="54"/>
      <c r="DQ778" s="54"/>
      <c r="DR778" s="54"/>
    </row>
    <row r="779">
      <c r="G779" s="79"/>
      <c r="H779" s="79"/>
      <c r="I779" s="79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  <c r="CW779" s="54"/>
      <c r="CX779" s="54"/>
      <c r="CY779" s="54"/>
      <c r="CZ779" s="54"/>
      <c r="DA779" s="54"/>
      <c r="DB779" s="54"/>
      <c r="DC779" s="54"/>
      <c r="DD779" s="54"/>
      <c r="DE779" s="54"/>
      <c r="DF779" s="54"/>
      <c r="DG779" s="54"/>
      <c r="DH779" s="54"/>
      <c r="DI779" s="54"/>
      <c r="DJ779" s="54"/>
      <c r="DK779" s="54"/>
      <c r="DL779" s="54"/>
      <c r="DM779" s="54"/>
      <c r="DN779" s="54"/>
      <c r="DO779" s="54"/>
      <c r="DP779" s="54"/>
      <c r="DQ779" s="54"/>
      <c r="DR779" s="54"/>
    </row>
    <row r="780">
      <c r="G780" s="79"/>
      <c r="H780" s="79"/>
      <c r="I780" s="79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  <c r="CW780" s="54"/>
      <c r="CX780" s="54"/>
      <c r="CY780" s="54"/>
      <c r="CZ780" s="54"/>
      <c r="DA780" s="54"/>
      <c r="DB780" s="54"/>
      <c r="DC780" s="54"/>
      <c r="DD780" s="54"/>
      <c r="DE780" s="54"/>
      <c r="DF780" s="54"/>
      <c r="DG780" s="54"/>
      <c r="DH780" s="54"/>
      <c r="DI780" s="54"/>
      <c r="DJ780" s="54"/>
      <c r="DK780" s="54"/>
      <c r="DL780" s="54"/>
      <c r="DM780" s="54"/>
      <c r="DN780" s="54"/>
      <c r="DO780" s="54"/>
      <c r="DP780" s="54"/>
      <c r="DQ780" s="54"/>
      <c r="DR780" s="54"/>
    </row>
    <row r="781">
      <c r="G781" s="79"/>
      <c r="H781" s="79"/>
      <c r="I781" s="79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  <c r="CW781" s="54"/>
      <c r="CX781" s="54"/>
      <c r="CY781" s="54"/>
      <c r="CZ781" s="54"/>
      <c r="DA781" s="54"/>
      <c r="DB781" s="54"/>
      <c r="DC781" s="54"/>
      <c r="DD781" s="54"/>
      <c r="DE781" s="54"/>
      <c r="DF781" s="54"/>
      <c r="DG781" s="54"/>
      <c r="DH781" s="54"/>
      <c r="DI781" s="54"/>
      <c r="DJ781" s="54"/>
      <c r="DK781" s="54"/>
      <c r="DL781" s="54"/>
      <c r="DM781" s="54"/>
      <c r="DN781" s="54"/>
      <c r="DO781" s="54"/>
      <c r="DP781" s="54"/>
      <c r="DQ781" s="54"/>
      <c r="DR781" s="54"/>
    </row>
    <row r="782">
      <c r="G782" s="79"/>
      <c r="H782" s="79"/>
      <c r="I782" s="79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  <c r="CW782" s="54"/>
      <c r="CX782" s="54"/>
      <c r="CY782" s="54"/>
      <c r="CZ782" s="54"/>
      <c r="DA782" s="54"/>
      <c r="DB782" s="54"/>
      <c r="DC782" s="54"/>
      <c r="DD782" s="54"/>
      <c r="DE782" s="54"/>
      <c r="DF782" s="54"/>
      <c r="DG782" s="54"/>
      <c r="DH782" s="54"/>
      <c r="DI782" s="54"/>
      <c r="DJ782" s="54"/>
      <c r="DK782" s="54"/>
      <c r="DL782" s="54"/>
      <c r="DM782" s="54"/>
      <c r="DN782" s="54"/>
      <c r="DO782" s="54"/>
      <c r="DP782" s="54"/>
      <c r="DQ782" s="54"/>
      <c r="DR782" s="54"/>
    </row>
    <row r="783">
      <c r="G783" s="79"/>
      <c r="H783" s="79"/>
      <c r="I783" s="79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  <c r="CW783" s="54"/>
      <c r="CX783" s="54"/>
      <c r="CY783" s="54"/>
      <c r="CZ783" s="54"/>
      <c r="DA783" s="54"/>
      <c r="DB783" s="54"/>
      <c r="DC783" s="54"/>
      <c r="DD783" s="54"/>
      <c r="DE783" s="54"/>
      <c r="DF783" s="54"/>
      <c r="DG783" s="54"/>
      <c r="DH783" s="54"/>
      <c r="DI783" s="54"/>
      <c r="DJ783" s="54"/>
      <c r="DK783" s="54"/>
      <c r="DL783" s="54"/>
      <c r="DM783" s="54"/>
      <c r="DN783" s="54"/>
      <c r="DO783" s="54"/>
      <c r="DP783" s="54"/>
      <c r="DQ783" s="54"/>
      <c r="DR783" s="54"/>
    </row>
    <row r="784">
      <c r="G784" s="79"/>
      <c r="H784" s="79"/>
      <c r="I784" s="79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  <c r="CW784" s="54"/>
      <c r="CX784" s="54"/>
      <c r="CY784" s="54"/>
      <c r="CZ784" s="54"/>
      <c r="DA784" s="54"/>
      <c r="DB784" s="54"/>
      <c r="DC784" s="54"/>
      <c r="DD784" s="54"/>
      <c r="DE784" s="54"/>
      <c r="DF784" s="54"/>
      <c r="DG784" s="54"/>
      <c r="DH784" s="54"/>
      <c r="DI784" s="54"/>
      <c r="DJ784" s="54"/>
      <c r="DK784" s="54"/>
      <c r="DL784" s="54"/>
      <c r="DM784" s="54"/>
      <c r="DN784" s="54"/>
      <c r="DO784" s="54"/>
      <c r="DP784" s="54"/>
      <c r="DQ784" s="54"/>
      <c r="DR784" s="54"/>
    </row>
    <row r="785">
      <c r="G785" s="79"/>
      <c r="H785" s="79"/>
      <c r="I785" s="79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  <c r="CW785" s="54"/>
      <c r="CX785" s="54"/>
      <c r="CY785" s="54"/>
      <c r="CZ785" s="54"/>
      <c r="DA785" s="54"/>
      <c r="DB785" s="54"/>
      <c r="DC785" s="54"/>
      <c r="DD785" s="54"/>
      <c r="DE785" s="54"/>
      <c r="DF785" s="54"/>
      <c r="DG785" s="54"/>
      <c r="DH785" s="54"/>
      <c r="DI785" s="54"/>
      <c r="DJ785" s="54"/>
      <c r="DK785" s="54"/>
      <c r="DL785" s="54"/>
      <c r="DM785" s="54"/>
      <c r="DN785" s="54"/>
      <c r="DO785" s="54"/>
      <c r="DP785" s="54"/>
      <c r="DQ785" s="54"/>
      <c r="DR785" s="54"/>
    </row>
    <row r="786">
      <c r="G786" s="79"/>
      <c r="H786" s="79"/>
      <c r="I786" s="79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  <c r="CW786" s="54"/>
      <c r="CX786" s="54"/>
      <c r="CY786" s="54"/>
      <c r="CZ786" s="54"/>
      <c r="DA786" s="54"/>
      <c r="DB786" s="54"/>
      <c r="DC786" s="54"/>
      <c r="DD786" s="54"/>
      <c r="DE786" s="54"/>
      <c r="DF786" s="54"/>
      <c r="DG786" s="54"/>
      <c r="DH786" s="54"/>
      <c r="DI786" s="54"/>
      <c r="DJ786" s="54"/>
      <c r="DK786" s="54"/>
      <c r="DL786" s="54"/>
      <c r="DM786" s="54"/>
      <c r="DN786" s="54"/>
      <c r="DO786" s="54"/>
      <c r="DP786" s="54"/>
      <c r="DQ786" s="54"/>
      <c r="DR786" s="54"/>
    </row>
    <row r="787">
      <c r="G787" s="79"/>
      <c r="H787" s="79"/>
      <c r="I787" s="79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  <c r="CW787" s="54"/>
      <c r="CX787" s="54"/>
      <c r="CY787" s="54"/>
      <c r="CZ787" s="54"/>
      <c r="DA787" s="54"/>
      <c r="DB787" s="54"/>
      <c r="DC787" s="54"/>
      <c r="DD787" s="54"/>
      <c r="DE787" s="54"/>
      <c r="DF787" s="54"/>
      <c r="DG787" s="54"/>
      <c r="DH787" s="54"/>
      <c r="DI787" s="54"/>
      <c r="DJ787" s="54"/>
      <c r="DK787" s="54"/>
      <c r="DL787" s="54"/>
      <c r="DM787" s="54"/>
      <c r="DN787" s="54"/>
      <c r="DO787" s="54"/>
      <c r="DP787" s="54"/>
      <c r="DQ787" s="54"/>
      <c r="DR787" s="54"/>
    </row>
    <row r="788">
      <c r="G788" s="79"/>
      <c r="H788" s="79"/>
      <c r="I788" s="79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  <c r="CW788" s="54"/>
      <c r="CX788" s="54"/>
      <c r="CY788" s="54"/>
      <c r="CZ788" s="54"/>
      <c r="DA788" s="54"/>
      <c r="DB788" s="54"/>
      <c r="DC788" s="54"/>
      <c r="DD788" s="54"/>
      <c r="DE788" s="54"/>
      <c r="DF788" s="54"/>
      <c r="DG788" s="54"/>
      <c r="DH788" s="54"/>
      <c r="DI788" s="54"/>
      <c r="DJ788" s="54"/>
      <c r="DK788" s="54"/>
      <c r="DL788" s="54"/>
      <c r="DM788" s="54"/>
      <c r="DN788" s="54"/>
      <c r="DO788" s="54"/>
      <c r="DP788" s="54"/>
      <c r="DQ788" s="54"/>
      <c r="DR788" s="54"/>
    </row>
    <row r="789">
      <c r="G789" s="79"/>
      <c r="H789" s="79"/>
      <c r="I789" s="79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  <c r="CW789" s="54"/>
      <c r="CX789" s="54"/>
      <c r="CY789" s="54"/>
      <c r="CZ789" s="54"/>
      <c r="DA789" s="54"/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54"/>
      <c r="DM789" s="54"/>
      <c r="DN789" s="54"/>
      <c r="DO789" s="54"/>
      <c r="DP789" s="54"/>
      <c r="DQ789" s="54"/>
      <c r="DR789" s="54"/>
    </row>
    <row r="790">
      <c r="G790" s="79"/>
      <c r="H790" s="79"/>
      <c r="I790" s="79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  <c r="CW790" s="54"/>
      <c r="CX790" s="54"/>
      <c r="CY790" s="54"/>
      <c r="CZ790" s="54"/>
      <c r="DA790" s="54"/>
      <c r="DB790" s="54"/>
      <c r="DC790" s="54"/>
      <c r="DD790" s="54"/>
      <c r="DE790" s="54"/>
      <c r="DF790" s="54"/>
      <c r="DG790" s="54"/>
      <c r="DH790" s="54"/>
      <c r="DI790" s="54"/>
      <c r="DJ790" s="54"/>
      <c r="DK790" s="54"/>
      <c r="DL790" s="54"/>
      <c r="DM790" s="54"/>
      <c r="DN790" s="54"/>
      <c r="DO790" s="54"/>
      <c r="DP790" s="54"/>
      <c r="DQ790" s="54"/>
      <c r="DR790" s="54"/>
    </row>
    <row r="791">
      <c r="G791" s="79"/>
      <c r="H791" s="79"/>
      <c r="I791" s="79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  <c r="CW791" s="54"/>
      <c r="CX791" s="54"/>
      <c r="CY791" s="54"/>
      <c r="CZ791" s="54"/>
      <c r="DA791" s="54"/>
      <c r="DB791" s="54"/>
      <c r="DC791" s="54"/>
      <c r="DD791" s="54"/>
      <c r="DE791" s="54"/>
      <c r="DF791" s="54"/>
      <c r="DG791" s="54"/>
      <c r="DH791" s="54"/>
      <c r="DI791" s="54"/>
      <c r="DJ791" s="54"/>
      <c r="DK791" s="54"/>
      <c r="DL791" s="54"/>
      <c r="DM791" s="54"/>
      <c r="DN791" s="54"/>
      <c r="DO791" s="54"/>
      <c r="DP791" s="54"/>
      <c r="DQ791" s="54"/>
      <c r="DR791" s="54"/>
    </row>
    <row r="792">
      <c r="G792" s="79"/>
      <c r="H792" s="79"/>
      <c r="I792" s="79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  <c r="CW792" s="54"/>
      <c r="CX792" s="54"/>
      <c r="CY792" s="54"/>
      <c r="CZ792" s="54"/>
      <c r="DA792" s="54"/>
      <c r="DB792" s="54"/>
      <c r="DC792" s="54"/>
      <c r="DD792" s="54"/>
      <c r="DE792" s="54"/>
      <c r="DF792" s="54"/>
      <c r="DG792" s="54"/>
      <c r="DH792" s="54"/>
      <c r="DI792" s="54"/>
      <c r="DJ792" s="54"/>
      <c r="DK792" s="54"/>
      <c r="DL792" s="54"/>
      <c r="DM792" s="54"/>
      <c r="DN792" s="54"/>
      <c r="DO792" s="54"/>
      <c r="DP792" s="54"/>
      <c r="DQ792" s="54"/>
      <c r="DR792" s="54"/>
    </row>
    <row r="793">
      <c r="G793" s="79"/>
      <c r="H793" s="79"/>
      <c r="I793" s="79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  <c r="CW793" s="54"/>
      <c r="CX793" s="54"/>
      <c r="CY793" s="54"/>
      <c r="CZ793" s="54"/>
      <c r="DA793" s="54"/>
      <c r="DB793" s="54"/>
      <c r="DC793" s="54"/>
      <c r="DD793" s="54"/>
      <c r="DE793" s="54"/>
      <c r="DF793" s="54"/>
      <c r="DG793" s="54"/>
      <c r="DH793" s="54"/>
      <c r="DI793" s="54"/>
      <c r="DJ793" s="54"/>
      <c r="DK793" s="54"/>
      <c r="DL793" s="54"/>
      <c r="DM793" s="54"/>
      <c r="DN793" s="54"/>
      <c r="DO793" s="54"/>
      <c r="DP793" s="54"/>
      <c r="DQ793" s="54"/>
      <c r="DR793" s="54"/>
    </row>
    <row r="794">
      <c r="G794" s="79"/>
      <c r="H794" s="79"/>
      <c r="I794" s="79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  <c r="CW794" s="54"/>
      <c r="CX794" s="54"/>
      <c r="CY794" s="54"/>
      <c r="CZ794" s="54"/>
      <c r="DA794" s="54"/>
      <c r="DB794" s="54"/>
      <c r="DC794" s="54"/>
      <c r="DD794" s="54"/>
      <c r="DE794" s="54"/>
      <c r="DF794" s="54"/>
      <c r="DG794" s="54"/>
      <c r="DH794" s="54"/>
      <c r="DI794" s="54"/>
      <c r="DJ794" s="54"/>
      <c r="DK794" s="54"/>
      <c r="DL794" s="54"/>
      <c r="DM794" s="54"/>
      <c r="DN794" s="54"/>
      <c r="DO794" s="54"/>
      <c r="DP794" s="54"/>
      <c r="DQ794" s="54"/>
      <c r="DR794" s="54"/>
    </row>
    <row r="795">
      <c r="G795" s="79"/>
      <c r="H795" s="79"/>
      <c r="I795" s="79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  <c r="CW795" s="54"/>
      <c r="CX795" s="54"/>
      <c r="CY795" s="54"/>
      <c r="CZ795" s="54"/>
      <c r="DA795" s="54"/>
      <c r="DB795" s="54"/>
      <c r="DC795" s="54"/>
      <c r="DD795" s="54"/>
      <c r="DE795" s="54"/>
      <c r="DF795" s="54"/>
      <c r="DG795" s="54"/>
      <c r="DH795" s="54"/>
      <c r="DI795" s="54"/>
      <c r="DJ795" s="54"/>
      <c r="DK795" s="54"/>
      <c r="DL795" s="54"/>
      <c r="DM795" s="54"/>
      <c r="DN795" s="54"/>
      <c r="DO795" s="54"/>
      <c r="DP795" s="54"/>
      <c r="DQ795" s="54"/>
      <c r="DR795" s="54"/>
    </row>
    <row r="796">
      <c r="G796" s="79"/>
      <c r="H796" s="79"/>
      <c r="I796" s="79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  <c r="CW796" s="54"/>
      <c r="CX796" s="54"/>
      <c r="CY796" s="54"/>
      <c r="CZ796" s="54"/>
      <c r="DA796" s="54"/>
      <c r="DB796" s="54"/>
      <c r="DC796" s="54"/>
      <c r="DD796" s="54"/>
      <c r="DE796" s="54"/>
      <c r="DF796" s="54"/>
      <c r="DG796" s="54"/>
      <c r="DH796" s="54"/>
      <c r="DI796" s="54"/>
      <c r="DJ796" s="54"/>
      <c r="DK796" s="54"/>
      <c r="DL796" s="54"/>
      <c r="DM796" s="54"/>
      <c r="DN796" s="54"/>
      <c r="DO796" s="54"/>
      <c r="DP796" s="54"/>
      <c r="DQ796" s="54"/>
      <c r="DR796" s="54"/>
    </row>
    <row r="797">
      <c r="G797" s="79"/>
      <c r="H797" s="79"/>
      <c r="I797" s="79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  <c r="CW797" s="54"/>
      <c r="CX797" s="54"/>
      <c r="CY797" s="54"/>
      <c r="CZ797" s="54"/>
      <c r="DA797" s="54"/>
      <c r="DB797" s="54"/>
      <c r="DC797" s="54"/>
      <c r="DD797" s="54"/>
      <c r="DE797" s="54"/>
      <c r="DF797" s="54"/>
      <c r="DG797" s="54"/>
      <c r="DH797" s="54"/>
      <c r="DI797" s="54"/>
      <c r="DJ797" s="54"/>
      <c r="DK797" s="54"/>
      <c r="DL797" s="54"/>
      <c r="DM797" s="54"/>
      <c r="DN797" s="54"/>
      <c r="DO797" s="54"/>
      <c r="DP797" s="54"/>
      <c r="DQ797" s="54"/>
      <c r="DR797" s="54"/>
    </row>
    <row r="798">
      <c r="G798" s="79"/>
      <c r="H798" s="79"/>
      <c r="I798" s="79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  <c r="CW798" s="54"/>
      <c r="CX798" s="54"/>
      <c r="CY798" s="54"/>
      <c r="CZ798" s="54"/>
      <c r="DA798" s="54"/>
      <c r="DB798" s="54"/>
      <c r="DC798" s="54"/>
      <c r="DD798" s="54"/>
      <c r="DE798" s="54"/>
      <c r="DF798" s="54"/>
      <c r="DG798" s="54"/>
      <c r="DH798" s="54"/>
      <c r="DI798" s="54"/>
      <c r="DJ798" s="54"/>
      <c r="DK798" s="54"/>
      <c r="DL798" s="54"/>
      <c r="DM798" s="54"/>
      <c r="DN798" s="54"/>
      <c r="DO798" s="54"/>
      <c r="DP798" s="54"/>
      <c r="DQ798" s="54"/>
      <c r="DR798" s="54"/>
    </row>
    <row r="799">
      <c r="G799" s="79"/>
      <c r="H799" s="79"/>
      <c r="I799" s="79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  <c r="CW799" s="54"/>
      <c r="CX799" s="54"/>
      <c r="CY799" s="54"/>
      <c r="CZ799" s="54"/>
      <c r="DA799" s="54"/>
      <c r="DB799" s="54"/>
      <c r="DC799" s="54"/>
      <c r="DD799" s="54"/>
      <c r="DE799" s="54"/>
      <c r="DF799" s="54"/>
      <c r="DG799" s="54"/>
      <c r="DH799" s="54"/>
      <c r="DI799" s="54"/>
      <c r="DJ799" s="54"/>
      <c r="DK799" s="54"/>
      <c r="DL799" s="54"/>
      <c r="DM799" s="54"/>
      <c r="DN799" s="54"/>
      <c r="DO799" s="54"/>
      <c r="DP799" s="54"/>
      <c r="DQ799" s="54"/>
      <c r="DR799" s="54"/>
    </row>
    <row r="800">
      <c r="G800" s="79"/>
      <c r="H800" s="79"/>
      <c r="I800" s="79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  <c r="CW800" s="54"/>
      <c r="CX800" s="54"/>
      <c r="CY800" s="54"/>
      <c r="CZ800" s="54"/>
      <c r="DA800" s="54"/>
      <c r="DB800" s="54"/>
      <c r="DC800" s="54"/>
      <c r="DD800" s="54"/>
      <c r="DE800" s="54"/>
      <c r="DF800" s="54"/>
      <c r="DG800" s="54"/>
      <c r="DH800" s="54"/>
      <c r="DI800" s="54"/>
      <c r="DJ800" s="54"/>
      <c r="DK800" s="54"/>
      <c r="DL800" s="54"/>
      <c r="DM800" s="54"/>
      <c r="DN800" s="54"/>
      <c r="DO800" s="54"/>
      <c r="DP800" s="54"/>
      <c r="DQ800" s="54"/>
      <c r="DR800" s="54"/>
    </row>
    <row r="801">
      <c r="G801" s="79"/>
      <c r="H801" s="79"/>
      <c r="I801" s="79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  <c r="CW801" s="54"/>
      <c r="CX801" s="54"/>
      <c r="CY801" s="54"/>
      <c r="CZ801" s="54"/>
      <c r="DA801" s="54"/>
      <c r="DB801" s="54"/>
      <c r="DC801" s="54"/>
      <c r="DD801" s="54"/>
      <c r="DE801" s="54"/>
      <c r="DF801" s="54"/>
      <c r="DG801" s="54"/>
      <c r="DH801" s="54"/>
      <c r="DI801" s="54"/>
      <c r="DJ801" s="54"/>
      <c r="DK801" s="54"/>
      <c r="DL801" s="54"/>
      <c r="DM801" s="54"/>
      <c r="DN801" s="54"/>
      <c r="DO801" s="54"/>
      <c r="DP801" s="54"/>
      <c r="DQ801" s="54"/>
      <c r="DR801" s="54"/>
    </row>
    <row r="802">
      <c r="G802" s="79"/>
      <c r="H802" s="79"/>
      <c r="I802" s="79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  <c r="CW802" s="54"/>
      <c r="CX802" s="54"/>
      <c r="CY802" s="54"/>
      <c r="CZ802" s="54"/>
      <c r="DA802" s="54"/>
      <c r="DB802" s="54"/>
      <c r="DC802" s="54"/>
      <c r="DD802" s="54"/>
      <c r="DE802" s="54"/>
      <c r="DF802" s="54"/>
      <c r="DG802" s="54"/>
      <c r="DH802" s="54"/>
      <c r="DI802" s="54"/>
      <c r="DJ802" s="54"/>
      <c r="DK802" s="54"/>
      <c r="DL802" s="54"/>
      <c r="DM802" s="54"/>
      <c r="DN802" s="54"/>
      <c r="DO802" s="54"/>
      <c r="DP802" s="54"/>
      <c r="DQ802" s="54"/>
      <c r="DR802" s="54"/>
    </row>
    <row r="803">
      <c r="G803" s="79"/>
      <c r="H803" s="79"/>
      <c r="I803" s="79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  <c r="CW803" s="54"/>
      <c r="CX803" s="54"/>
      <c r="CY803" s="54"/>
      <c r="CZ803" s="54"/>
      <c r="DA803" s="54"/>
      <c r="DB803" s="54"/>
      <c r="DC803" s="54"/>
      <c r="DD803" s="54"/>
      <c r="DE803" s="54"/>
      <c r="DF803" s="54"/>
      <c r="DG803" s="54"/>
      <c r="DH803" s="54"/>
      <c r="DI803" s="54"/>
      <c r="DJ803" s="54"/>
      <c r="DK803" s="54"/>
      <c r="DL803" s="54"/>
      <c r="DM803" s="54"/>
      <c r="DN803" s="54"/>
      <c r="DO803" s="54"/>
      <c r="DP803" s="54"/>
      <c r="DQ803" s="54"/>
      <c r="DR803" s="54"/>
    </row>
    <row r="804">
      <c r="G804" s="79"/>
      <c r="H804" s="79"/>
      <c r="I804" s="79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  <c r="CW804" s="54"/>
      <c r="CX804" s="54"/>
      <c r="CY804" s="54"/>
      <c r="CZ804" s="54"/>
      <c r="DA804" s="54"/>
      <c r="DB804" s="54"/>
      <c r="DC804" s="54"/>
      <c r="DD804" s="54"/>
      <c r="DE804" s="54"/>
      <c r="DF804" s="54"/>
      <c r="DG804" s="54"/>
      <c r="DH804" s="54"/>
      <c r="DI804" s="54"/>
      <c r="DJ804" s="54"/>
      <c r="DK804" s="54"/>
      <c r="DL804" s="54"/>
      <c r="DM804" s="54"/>
      <c r="DN804" s="54"/>
      <c r="DO804" s="54"/>
      <c r="DP804" s="54"/>
      <c r="DQ804" s="54"/>
      <c r="DR804" s="54"/>
    </row>
    <row r="805">
      <c r="G805" s="79"/>
      <c r="H805" s="79"/>
      <c r="I805" s="79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  <c r="CW805" s="54"/>
      <c r="CX805" s="54"/>
      <c r="CY805" s="54"/>
      <c r="CZ805" s="54"/>
      <c r="DA805" s="54"/>
      <c r="DB805" s="54"/>
      <c r="DC805" s="54"/>
      <c r="DD805" s="54"/>
      <c r="DE805" s="54"/>
      <c r="DF805" s="54"/>
      <c r="DG805" s="54"/>
      <c r="DH805" s="54"/>
      <c r="DI805" s="54"/>
      <c r="DJ805" s="54"/>
      <c r="DK805" s="54"/>
      <c r="DL805" s="54"/>
      <c r="DM805" s="54"/>
      <c r="DN805" s="54"/>
      <c r="DO805" s="54"/>
      <c r="DP805" s="54"/>
      <c r="DQ805" s="54"/>
      <c r="DR805" s="54"/>
    </row>
    <row r="806">
      <c r="G806" s="79"/>
      <c r="H806" s="79"/>
      <c r="I806" s="79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  <c r="CW806" s="54"/>
      <c r="CX806" s="54"/>
      <c r="CY806" s="54"/>
      <c r="CZ806" s="54"/>
      <c r="DA806" s="54"/>
      <c r="DB806" s="54"/>
      <c r="DC806" s="54"/>
      <c r="DD806" s="54"/>
      <c r="DE806" s="54"/>
      <c r="DF806" s="54"/>
      <c r="DG806" s="54"/>
      <c r="DH806" s="54"/>
      <c r="DI806" s="54"/>
      <c r="DJ806" s="54"/>
      <c r="DK806" s="54"/>
      <c r="DL806" s="54"/>
      <c r="DM806" s="54"/>
      <c r="DN806" s="54"/>
      <c r="DO806" s="54"/>
      <c r="DP806" s="54"/>
      <c r="DQ806" s="54"/>
      <c r="DR806" s="54"/>
    </row>
    <row r="807">
      <c r="G807" s="79"/>
      <c r="H807" s="79"/>
      <c r="I807" s="79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  <c r="CW807" s="54"/>
      <c r="CX807" s="54"/>
      <c r="CY807" s="54"/>
      <c r="CZ807" s="54"/>
      <c r="DA807" s="54"/>
      <c r="DB807" s="54"/>
      <c r="DC807" s="54"/>
      <c r="DD807" s="54"/>
      <c r="DE807" s="54"/>
      <c r="DF807" s="54"/>
      <c r="DG807" s="54"/>
      <c r="DH807" s="54"/>
      <c r="DI807" s="54"/>
      <c r="DJ807" s="54"/>
      <c r="DK807" s="54"/>
      <c r="DL807" s="54"/>
      <c r="DM807" s="54"/>
      <c r="DN807" s="54"/>
      <c r="DO807" s="54"/>
      <c r="DP807" s="54"/>
      <c r="DQ807" s="54"/>
      <c r="DR807" s="54"/>
    </row>
    <row r="808">
      <c r="G808" s="79"/>
      <c r="H808" s="79"/>
      <c r="I808" s="79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  <c r="CW808" s="54"/>
      <c r="CX808" s="54"/>
      <c r="CY808" s="54"/>
      <c r="CZ808" s="54"/>
      <c r="DA808" s="54"/>
      <c r="DB808" s="54"/>
      <c r="DC808" s="54"/>
      <c r="DD808" s="54"/>
      <c r="DE808" s="54"/>
      <c r="DF808" s="54"/>
      <c r="DG808" s="54"/>
      <c r="DH808" s="54"/>
      <c r="DI808" s="54"/>
      <c r="DJ808" s="54"/>
      <c r="DK808" s="54"/>
      <c r="DL808" s="54"/>
      <c r="DM808" s="54"/>
      <c r="DN808" s="54"/>
      <c r="DO808" s="54"/>
      <c r="DP808" s="54"/>
      <c r="DQ808" s="54"/>
      <c r="DR808" s="54"/>
    </row>
    <row r="809">
      <c r="G809" s="79"/>
      <c r="H809" s="79"/>
      <c r="I809" s="79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  <c r="CW809" s="54"/>
      <c r="CX809" s="54"/>
      <c r="CY809" s="54"/>
      <c r="CZ809" s="54"/>
      <c r="DA809" s="54"/>
      <c r="DB809" s="54"/>
      <c r="DC809" s="54"/>
      <c r="DD809" s="54"/>
      <c r="DE809" s="54"/>
      <c r="DF809" s="54"/>
      <c r="DG809" s="54"/>
      <c r="DH809" s="54"/>
      <c r="DI809" s="54"/>
      <c r="DJ809" s="54"/>
      <c r="DK809" s="54"/>
      <c r="DL809" s="54"/>
      <c r="DM809" s="54"/>
      <c r="DN809" s="54"/>
      <c r="DO809" s="54"/>
      <c r="DP809" s="54"/>
      <c r="DQ809" s="54"/>
      <c r="DR809" s="54"/>
    </row>
    <row r="810">
      <c r="G810" s="79"/>
      <c r="H810" s="79"/>
      <c r="I810" s="79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  <c r="CW810" s="54"/>
      <c r="CX810" s="54"/>
      <c r="CY810" s="54"/>
      <c r="CZ810" s="54"/>
      <c r="DA810" s="54"/>
      <c r="DB810" s="54"/>
      <c r="DC810" s="54"/>
      <c r="DD810" s="54"/>
      <c r="DE810" s="54"/>
      <c r="DF810" s="54"/>
      <c r="DG810" s="54"/>
      <c r="DH810" s="54"/>
      <c r="DI810" s="54"/>
      <c r="DJ810" s="54"/>
      <c r="DK810" s="54"/>
      <c r="DL810" s="54"/>
      <c r="DM810" s="54"/>
      <c r="DN810" s="54"/>
      <c r="DO810" s="54"/>
      <c r="DP810" s="54"/>
      <c r="DQ810" s="54"/>
      <c r="DR810" s="54"/>
    </row>
    <row r="811">
      <c r="G811" s="79"/>
      <c r="H811" s="79"/>
      <c r="I811" s="79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</row>
    <row r="812">
      <c r="G812" s="79"/>
      <c r="H812" s="79"/>
      <c r="I812" s="79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</row>
    <row r="813">
      <c r="G813" s="79"/>
      <c r="H813" s="79"/>
      <c r="I813" s="79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</row>
    <row r="814">
      <c r="G814" s="79"/>
      <c r="H814" s="79"/>
      <c r="I814" s="79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</row>
    <row r="815">
      <c r="G815" s="79"/>
      <c r="H815" s="79"/>
      <c r="I815" s="79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</row>
    <row r="816">
      <c r="G816" s="79"/>
      <c r="H816" s="79"/>
      <c r="I816" s="79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</row>
    <row r="817">
      <c r="G817" s="79"/>
      <c r="H817" s="79"/>
      <c r="I817" s="79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</row>
    <row r="818">
      <c r="G818" s="79"/>
      <c r="H818" s="79"/>
      <c r="I818" s="79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</row>
    <row r="819">
      <c r="G819" s="79"/>
      <c r="H819" s="79"/>
      <c r="I819" s="79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</row>
    <row r="820">
      <c r="G820" s="79"/>
      <c r="H820" s="79"/>
      <c r="I820" s="79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</row>
    <row r="821">
      <c r="G821" s="79"/>
      <c r="H821" s="79"/>
      <c r="I821" s="79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</row>
    <row r="822">
      <c r="G822" s="79"/>
      <c r="H822" s="79"/>
      <c r="I822" s="79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</row>
    <row r="823">
      <c r="G823" s="79"/>
      <c r="H823" s="79"/>
      <c r="I823" s="79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</row>
    <row r="824">
      <c r="G824" s="79"/>
      <c r="H824" s="79"/>
      <c r="I824" s="79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</row>
    <row r="825">
      <c r="G825" s="79"/>
      <c r="H825" s="79"/>
      <c r="I825" s="79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</row>
    <row r="826">
      <c r="G826" s="79"/>
      <c r="H826" s="79"/>
      <c r="I826" s="79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</row>
    <row r="827">
      <c r="G827" s="79"/>
      <c r="H827" s="79"/>
      <c r="I827" s="79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</row>
    <row r="828">
      <c r="G828" s="79"/>
      <c r="H828" s="79"/>
      <c r="I828" s="79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</row>
    <row r="829">
      <c r="G829" s="79"/>
      <c r="H829" s="79"/>
      <c r="I829" s="79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</row>
    <row r="830">
      <c r="G830" s="79"/>
      <c r="H830" s="79"/>
      <c r="I830" s="79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</row>
    <row r="831">
      <c r="G831" s="79"/>
      <c r="H831" s="79"/>
      <c r="I831" s="79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</row>
    <row r="832">
      <c r="G832" s="79"/>
      <c r="H832" s="79"/>
      <c r="I832" s="79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</row>
    <row r="833">
      <c r="G833" s="79"/>
      <c r="H833" s="79"/>
      <c r="I833" s="79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</row>
    <row r="834">
      <c r="G834" s="79"/>
      <c r="H834" s="79"/>
      <c r="I834" s="79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</row>
    <row r="835">
      <c r="G835" s="79"/>
      <c r="H835" s="79"/>
      <c r="I835" s="79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</row>
    <row r="836">
      <c r="G836" s="79"/>
      <c r="H836" s="79"/>
      <c r="I836" s="79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</row>
    <row r="837">
      <c r="G837" s="79"/>
      <c r="H837" s="79"/>
      <c r="I837" s="79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</row>
    <row r="838">
      <c r="G838" s="79"/>
      <c r="H838" s="79"/>
      <c r="I838" s="79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</row>
    <row r="839">
      <c r="G839" s="79"/>
      <c r="H839" s="79"/>
      <c r="I839" s="79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</row>
    <row r="840">
      <c r="G840" s="79"/>
      <c r="H840" s="79"/>
      <c r="I840" s="79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</row>
    <row r="841">
      <c r="G841" s="79"/>
      <c r="H841" s="79"/>
      <c r="I841" s="79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</row>
    <row r="842">
      <c r="G842" s="79"/>
      <c r="H842" s="79"/>
      <c r="I842" s="79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</row>
    <row r="843">
      <c r="G843" s="79"/>
      <c r="H843" s="79"/>
      <c r="I843" s="79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</row>
    <row r="844">
      <c r="G844" s="79"/>
      <c r="H844" s="79"/>
      <c r="I844" s="79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</row>
    <row r="845">
      <c r="G845" s="79"/>
      <c r="H845" s="79"/>
      <c r="I845" s="79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</row>
    <row r="846">
      <c r="G846" s="79"/>
      <c r="H846" s="79"/>
      <c r="I846" s="79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</row>
    <row r="847">
      <c r="G847" s="79"/>
      <c r="H847" s="79"/>
      <c r="I847" s="79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</row>
    <row r="848">
      <c r="G848" s="79"/>
      <c r="H848" s="79"/>
      <c r="I848" s="79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</row>
    <row r="849">
      <c r="G849" s="79"/>
      <c r="H849" s="79"/>
      <c r="I849" s="79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</row>
    <row r="850">
      <c r="G850" s="79"/>
      <c r="H850" s="79"/>
      <c r="I850" s="79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</row>
    <row r="851">
      <c r="G851" s="79"/>
      <c r="H851" s="79"/>
      <c r="I851" s="79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</row>
    <row r="852">
      <c r="G852" s="79"/>
      <c r="H852" s="79"/>
      <c r="I852" s="79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</row>
    <row r="853">
      <c r="G853" s="79"/>
      <c r="H853" s="79"/>
      <c r="I853" s="79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</row>
    <row r="854">
      <c r="G854" s="79"/>
      <c r="H854" s="79"/>
      <c r="I854" s="79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</row>
    <row r="855">
      <c r="G855" s="79"/>
      <c r="H855" s="79"/>
      <c r="I855" s="79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</row>
    <row r="856">
      <c r="G856" s="79"/>
      <c r="H856" s="79"/>
      <c r="I856" s="79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</row>
    <row r="857">
      <c r="G857" s="79"/>
      <c r="H857" s="79"/>
      <c r="I857" s="79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</row>
    <row r="858">
      <c r="G858" s="79"/>
      <c r="H858" s="79"/>
      <c r="I858" s="79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</row>
    <row r="859">
      <c r="G859" s="79"/>
      <c r="H859" s="79"/>
      <c r="I859" s="79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</row>
    <row r="860">
      <c r="G860" s="79"/>
      <c r="H860" s="79"/>
      <c r="I860" s="79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</row>
    <row r="861">
      <c r="G861" s="79"/>
      <c r="H861" s="79"/>
      <c r="I861" s="79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</row>
    <row r="862">
      <c r="G862" s="79"/>
      <c r="H862" s="79"/>
      <c r="I862" s="79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</row>
    <row r="863">
      <c r="G863" s="79"/>
      <c r="H863" s="79"/>
      <c r="I863" s="79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</row>
    <row r="864">
      <c r="G864" s="79"/>
      <c r="H864" s="79"/>
      <c r="I864" s="79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</row>
    <row r="865">
      <c r="G865" s="79"/>
      <c r="H865" s="79"/>
      <c r="I865" s="79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</row>
    <row r="866">
      <c r="G866" s="79"/>
      <c r="H866" s="79"/>
      <c r="I866" s="79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</row>
    <row r="867">
      <c r="G867" s="79"/>
      <c r="H867" s="79"/>
      <c r="I867" s="79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</row>
    <row r="868">
      <c r="G868" s="79"/>
      <c r="H868" s="79"/>
      <c r="I868" s="79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</row>
    <row r="869">
      <c r="G869" s="79"/>
      <c r="H869" s="79"/>
      <c r="I869" s="79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</row>
    <row r="870">
      <c r="G870" s="79"/>
      <c r="H870" s="79"/>
      <c r="I870" s="79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</row>
    <row r="871">
      <c r="G871" s="79"/>
      <c r="H871" s="79"/>
      <c r="I871" s="79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</row>
    <row r="872">
      <c r="G872" s="79"/>
      <c r="H872" s="79"/>
      <c r="I872" s="79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</row>
    <row r="873">
      <c r="G873" s="79"/>
      <c r="H873" s="79"/>
      <c r="I873" s="79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</row>
    <row r="874">
      <c r="G874" s="79"/>
      <c r="H874" s="79"/>
      <c r="I874" s="79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</row>
    <row r="875">
      <c r="G875" s="79"/>
      <c r="H875" s="79"/>
      <c r="I875" s="79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</row>
    <row r="876">
      <c r="G876" s="79"/>
      <c r="H876" s="79"/>
      <c r="I876" s="79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</row>
    <row r="877">
      <c r="G877" s="79"/>
      <c r="H877" s="79"/>
      <c r="I877" s="79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</row>
    <row r="878">
      <c r="G878" s="79"/>
      <c r="H878" s="79"/>
      <c r="I878" s="79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</row>
    <row r="879">
      <c r="G879" s="79"/>
      <c r="H879" s="79"/>
      <c r="I879" s="79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</row>
    <row r="880">
      <c r="G880" s="79"/>
      <c r="H880" s="79"/>
      <c r="I880" s="79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</row>
    <row r="881">
      <c r="G881" s="79"/>
      <c r="H881" s="79"/>
      <c r="I881" s="79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</row>
    <row r="882">
      <c r="G882" s="79"/>
      <c r="H882" s="79"/>
      <c r="I882" s="79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</row>
    <row r="883">
      <c r="G883" s="79"/>
      <c r="H883" s="79"/>
      <c r="I883" s="79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</row>
    <row r="884">
      <c r="G884" s="79"/>
      <c r="H884" s="79"/>
      <c r="I884" s="79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  <c r="CW884" s="54"/>
      <c r="CX884" s="54"/>
      <c r="CY884" s="54"/>
      <c r="CZ884" s="54"/>
      <c r="DA884" s="54"/>
      <c r="DB884" s="54"/>
      <c r="DC884" s="54"/>
      <c r="DD884" s="54"/>
      <c r="DE884" s="54"/>
      <c r="DF884" s="54"/>
      <c r="DG884" s="54"/>
      <c r="DH884" s="54"/>
      <c r="DI884" s="54"/>
      <c r="DJ884" s="54"/>
      <c r="DK884" s="54"/>
      <c r="DL884" s="54"/>
      <c r="DM884" s="54"/>
      <c r="DN884" s="54"/>
      <c r="DO884" s="54"/>
      <c r="DP884" s="54"/>
      <c r="DQ884" s="54"/>
      <c r="DR884" s="54"/>
    </row>
    <row r="885">
      <c r="G885" s="79"/>
      <c r="H885" s="79"/>
      <c r="I885" s="79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  <c r="CW885" s="54"/>
      <c r="CX885" s="54"/>
      <c r="CY885" s="54"/>
      <c r="CZ885" s="54"/>
      <c r="DA885" s="54"/>
      <c r="DB885" s="54"/>
      <c r="DC885" s="54"/>
      <c r="DD885" s="54"/>
      <c r="DE885" s="54"/>
      <c r="DF885" s="54"/>
      <c r="DG885" s="54"/>
      <c r="DH885" s="54"/>
      <c r="DI885" s="54"/>
      <c r="DJ885" s="54"/>
      <c r="DK885" s="54"/>
      <c r="DL885" s="54"/>
      <c r="DM885" s="54"/>
      <c r="DN885" s="54"/>
      <c r="DO885" s="54"/>
      <c r="DP885" s="54"/>
      <c r="DQ885" s="54"/>
      <c r="DR885" s="54"/>
    </row>
    <row r="886">
      <c r="G886" s="79"/>
      <c r="H886" s="79"/>
      <c r="I886" s="79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  <c r="CW886" s="54"/>
      <c r="CX886" s="54"/>
      <c r="CY886" s="54"/>
      <c r="CZ886" s="54"/>
      <c r="DA886" s="54"/>
      <c r="DB886" s="54"/>
      <c r="DC886" s="54"/>
      <c r="DD886" s="54"/>
      <c r="DE886" s="54"/>
      <c r="DF886" s="54"/>
      <c r="DG886" s="54"/>
      <c r="DH886" s="54"/>
      <c r="DI886" s="54"/>
      <c r="DJ886" s="54"/>
      <c r="DK886" s="54"/>
      <c r="DL886" s="54"/>
      <c r="DM886" s="54"/>
      <c r="DN886" s="54"/>
      <c r="DO886" s="54"/>
      <c r="DP886" s="54"/>
      <c r="DQ886" s="54"/>
      <c r="DR886" s="54"/>
    </row>
    <row r="887">
      <c r="G887" s="79"/>
      <c r="H887" s="79"/>
      <c r="I887" s="79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  <c r="CW887" s="54"/>
      <c r="CX887" s="54"/>
      <c r="CY887" s="54"/>
      <c r="CZ887" s="54"/>
      <c r="DA887" s="54"/>
      <c r="DB887" s="54"/>
      <c r="DC887" s="54"/>
      <c r="DD887" s="54"/>
      <c r="DE887" s="54"/>
      <c r="DF887" s="54"/>
      <c r="DG887" s="54"/>
      <c r="DH887" s="54"/>
      <c r="DI887" s="54"/>
      <c r="DJ887" s="54"/>
      <c r="DK887" s="54"/>
      <c r="DL887" s="54"/>
      <c r="DM887" s="54"/>
      <c r="DN887" s="54"/>
      <c r="DO887" s="54"/>
      <c r="DP887" s="54"/>
      <c r="DQ887" s="54"/>
      <c r="DR887" s="54"/>
    </row>
    <row r="888">
      <c r="G888" s="79"/>
      <c r="H888" s="79"/>
      <c r="I888" s="79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  <c r="CW888" s="54"/>
      <c r="CX888" s="54"/>
      <c r="CY888" s="54"/>
      <c r="CZ888" s="54"/>
      <c r="DA888" s="54"/>
      <c r="DB888" s="54"/>
      <c r="DC888" s="54"/>
      <c r="DD888" s="54"/>
      <c r="DE888" s="54"/>
      <c r="DF888" s="54"/>
      <c r="DG888" s="54"/>
      <c r="DH888" s="54"/>
      <c r="DI888" s="54"/>
      <c r="DJ888" s="54"/>
      <c r="DK888" s="54"/>
      <c r="DL888" s="54"/>
      <c r="DM888" s="54"/>
      <c r="DN888" s="54"/>
      <c r="DO888" s="54"/>
      <c r="DP888" s="54"/>
      <c r="DQ888" s="54"/>
      <c r="DR888" s="54"/>
    </row>
    <row r="889">
      <c r="G889" s="79"/>
      <c r="H889" s="79"/>
      <c r="I889" s="79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  <c r="CW889" s="54"/>
      <c r="CX889" s="54"/>
      <c r="CY889" s="54"/>
      <c r="CZ889" s="54"/>
      <c r="DA889" s="54"/>
      <c r="DB889" s="54"/>
      <c r="DC889" s="54"/>
      <c r="DD889" s="54"/>
      <c r="DE889" s="54"/>
      <c r="DF889" s="54"/>
      <c r="DG889" s="54"/>
      <c r="DH889" s="54"/>
      <c r="DI889" s="54"/>
      <c r="DJ889" s="54"/>
      <c r="DK889" s="54"/>
      <c r="DL889" s="54"/>
      <c r="DM889" s="54"/>
      <c r="DN889" s="54"/>
      <c r="DO889" s="54"/>
      <c r="DP889" s="54"/>
      <c r="DQ889" s="54"/>
      <c r="DR889" s="54"/>
    </row>
    <row r="890">
      <c r="G890" s="79"/>
      <c r="H890" s="79"/>
      <c r="I890" s="79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  <c r="CW890" s="54"/>
      <c r="CX890" s="54"/>
      <c r="CY890" s="54"/>
      <c r="CZ890" s="54"/>
      <c r="DA890" s="54"/>
      <c r="DB890" s="54"/>
      <c r="DC890" s="54"/>
      <c r="DD890" s="54"/>
      <c r="DE890" s="54"/>
      <c r="DF890" s="54"/>
      <c r="DG890" s="54"/>
      <c r="DH890" s="54"/>
      <c r="DI890" s="54"/>
      <c r="DJ890" s="54"/>
      <c r="DK890" s="54"/>
      <c r="DL890" s="54"/>
      <c r="DM890" s="54"/>
      <c r="DN890" s="54"/>
      <c r="DO890" s="54"/>
      <c r="DP890" s="54"/>
      <c r="DQ890" s="54"/>
      <c r="DR890" s="54"/>
    </row>
    <row r="891">
      <c r="G891" s="79"/>
      <c r="H891" s="79"/>
      <c r="I891" s="79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  <c r="CW891" s="54"/>
      <c r="CX891" s="54"/>
      <c r="CY891" s="54"/>
      <c r="CZ891" s="54"/>
      <c r="DA891" s="54"/>
      <c r="DB891" s="54"/>
      <c r="DC891" s="54"/>
      <c r="DD891" s="54"/>
      <c r="DE891" s="54"/>
      <c r="DF891" s="54"/>
      <c r="DG891" s="54"/>
      <c r="DH891" s="54"/>
      <c r="DI891" s="54"/>
      <c r="DJ891" s="54"/>
      <c r="DK891" s="54"/>
      <c r="DL891" s="54"/>
      <c r="DM891" s="54"/>
      <c r="DN891" s="54"/>
      <c r="DO891" s="54"/>
      <c r="DP891" s="54"/>
      <c r="DQ891" s="54"/>
      <c r="DR891" s="54"/>
    </row>
    <row r="892">
      <c r="G892" s="79"/>
      <c r="H892" s="79"/>
      <c r="I892" s="79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  <c r="CW892" s="54"/>
      <c r="CX892" s="54"/>
      <c r="CY892" s="54"/>
      <c r="CZ892" s="54"/>
      <c r="DA892" s="54"/>
      <c r="DB892" s="54"/>
      <c r="DC892" s="54"/>
      <c r="DD892" s="54"/>
      <c r="DE892" s="54"/>
      <c r="DF892" s="54"/>
      <c r="DG892" s="54"/>
      <c r="DH892" s="54"/>
      <c r="DI892" s="54"/>
      <c r="DJ892" s="54"/>
      <c r="DK892" s="54"/>
      <c r="DL892" s="54"/>
      <c r="DM892" s="54"/>
      <c r="DN892" s="54"/>
      <c r="DO892" s="54"/>
      <c r="DP892" s="54"/>
      <c r="DQ892" s="54"/>
      <c r="DR892" s="54"/>
    </row>
    <row r="893">
      <c r="G893" s="79"/>
      <c r="H893" s="79"/>
      <c r="I893" s="79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  <c r="CW893" s="54"/>
      <c r="CX893" s="54"/>
      <c r="CY893" s="54"/>
      <c r="CZ893" s="54"/>
      <c r="DA893" s="54"/>
      <c r="DB893" s="54"/>
      <c r="DC893" s="54"/>
      <c r="DD893" s="54"/>
      <c r="DE893" s="54"/>
      <c r="DF893" s="54"/>
      <c r="DG893" s="54"/>
      <c r="DH893" s="54"/>
      <c r="DI893" s="54"/>
      <c r="DJ893" s="54"/>
      <c r="DK893" s="54"/>
      <c r="DL893" s="54"/>
      <c r="DM893" s="54"/>
      <c r="DN893" s="54"/>
      <c r="DO893" s="54"/>
      <c r="DP893" s="54"/>
      <c r="DQ893" s="54"/>
      <c r="DR893" s="54"/>
    </row>
    <row r="894">
      <c r="G894" s="79"/>
      <c r="H894" s="79"/>
      <c r="I894" s="79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  <c r="CW894" s="54"/>
      <c r="CX894" s="54"/>
      <c r="CY894" s="54"/>
      <c r="CZ894" s="54"/>
      <c r="DA894" s="54"/>
      <c r="DB894" s="54"/>
      <c r="DC894" s="54"/>
      <c r="DD894" s="54"/>
      <c r="DE894" s="54"/>
      <c r="DF894" s="54"/>
      <c r="DG894" s="54"/>
      <c r="DH894" s="54"/>
      <c r="DI894" s="54"/>
      <c r="DJ894" s="54"/>
      <c r="DK894" s="54"/>
      <c r="DL894" s="54"/>
      <c r="DM894" s="54"/>
      <c r="DN894" s="54"/>
      <c r="DO894" s="54"/>
      <c r="DP894" s="54"/>
      <c r="DQ894" s="54"/>
      <c r="DR894" s="54"/>
    </row>
    <row r="895">
      <c r="G895" s="79"/>
      <c r="H895" s="79"/>
      <c r="I895" s="79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  <c r="CW895" s="54"/>
      <c r="CX895" s="54"/>
      <c r="CY895" s="54"/>
      <c r="CZ895" s="54"/>
      <c r="DA895" s="54"/>
      <c r="DB895" s="54"/>
      <c r="DC895" s="54"/>
      <c r="DD895" s="54"/>
      <c r="DE895" s="54"/>
      <c r="DF895" s="54"/>
      <c r="DG895" s="54"/>
      <c r="DH895" s="54"/>
      <c r="DI895" s="54"/>
      <c r="DJ895" s="54"/>
      <c r="DK895" s="54"/>
      <c r="DL895" s="54"/>
      <c r="DM895" s="54"/>
      <c r="DN895" s="54"/>
      <c r="DO895" s="54"/>
      <c r="DP895" s="54"/>
      <c r="DQ895" s="54"/>
      <c r="DR895" s="54"/>
    </row>
    <row r="896">
      <c r="G896" s="79"/>
      <c r="H896" s="79"/>
      <c r="I896" s="79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  <c r="CW896" s="54"/>
      <c r="CX896" s="54"/>
      <c r="CY896" s="54"/>
      <c r="CZ896" s="54"/>
      <c r="DA896" s="54"/>
      <c r="DB896" s="54"/>
      <c r="DC896" s="54"/>
      <c r="DD896" s="54"/>
      <c r="DE896" s="54"/>
      <c r="DF896" s="54"/>
      <c r="DG896" s="54"/>
      <c r="DH896" s="54"/>
      <c r="DI896" s="54"/>
      <c r="DJ896" s="54"/>
      <c r="DK896" s="54"/>
      <c r="DL896" s="54"/>
      <c r="DM896" s="54"/>
      <c r="DN896" s="54"/>
      <c r="DO896" s="54"/>
      <c r="DP896" s="54"/>
      <c r="DQ896" s="54"/>
      <c r="DR896" s="54"/>
    </row>
    <row r="897">
      <c r="G897" s="79"/>
      <c r="H897" s="79"/>
      <c r="I897" s="79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  <c r="CW897" s="54"/>
      <c r="CX897" s="54"/>
      <c r="CY897" s="54"/>
      <c r="CZ897" s="54"/>
      <c r="DA897" s="54"/>
      <c r="DB897" s="54"/>
      <c r="DC897" s="54"/>
      <c r="DD897" s="54"/>
      <c r="DE897" s="54"/>
      <c r="DF897" s="54"/>
      <c r="DG897" s="54"/>
      <c r="DH897" s="54"/>
      <c r="DI897" s="54"/>
      <c r="DJ897" s="54"/>
      <c r="DK897" s="54"/>
      <c r="DL897" s="54"/>
      <c r="DM897" s="54"/>
      <c r="DN897" s="54"/>
      <c r="DO897" s="54"/>
      <c r="DP897" s="54"/>
      <c r="DQ897" s="54"/>
      <c r="DR897" s="54"/>
    </row>
    <row r="898">
      <c r="G898" s="79"/>
      <c r="H898" s="79"/>
      <c r="I898" s="79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  <c r="CW898" s="54"/>
      <c r="CX898" s="54"/>
      <c r="CY898" s="54"/>
      <c r="CZ898" s="54"/>
      <c r="DA898" s="54"/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54"/>
      <c r="DM898" s="54"/>
      <c r="DN898" s="54"/>
      <c r="DO898" s="54"/>
      <c r="DP898" s="54"/>
      <c r="DQ898" s="54"/>
      <c r="DR898" s="54"/>
    </row>
    <row r="899">
      <c r="G899" s="79"/>
      <c r="H899" s="79"/>
      <c r="I899" s="79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  <c r="CW899" s="54"/>
      <c r="CX899" s="54"/>
      <c r="CY899" s="54"/>
      <c r="CZ899" s="54"/>
      <c r="DA899" s="54"/>
      <c r="DB899" s="54"/>
      <c r="DC899" s="54"/>
      <c r="DD899" s="54"/>
      <c r="DE899" s="54"/>
      <c r="DF899" s="54"/>
      <c r="DG899" s="54"/>
      <c r="DH899" s="54"/>
      <c r="DI899" s="54"/>
      <c r="DJ899" s="54"/>
      <c r="DK899" s="54"/>
      <c r="DL899" s="54"/>
      <c r="DM899" s="54"/>
      <c r="DN899" s="54"/>
      <c r="DO899" s="54"/>
      <c r="DP899" s="54"/>
      <c r="DQ899" s="54"/>
      <c r="DR899" s="54"/>
    </row>
    <row r="900">
      <c r="G900" s="79"/>
      <c r="H900" s="79"/>
      <c r="I900" s="79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  <c r="CW900" s="54"/>
      <c r="CX900" s="54"/>
      <c r="CY900" s="54"/>
      <c r="CZ900" s="54"/>
      <c r="DA900" s="54"/>
      <c r="DB900" s="54"/>
      <c r="DC900" s="54"/>
      <c r="DD900" s="54"/>
      <c r="DE900" s="54"/>
      <c r="DF900" s="54"/>
      <c r="DG900" s="54"/>
      <c r="DH900" s="54"/>
      <c r="DI900" s="54"/>
      <c r="DJ900" s="54"/>
      <c r="DK900" s="54"/>
      <c r="DL900" s="54"/>
      <c r="DM900" s="54"/>
      <c r="DN900" s="54"/>
      <c r="DO900" s="54"/>
      <c r="DP900" s="54"/>
      <c r="DQ900" s="54"/>
      <c r="DR900" s="54"/>
    </row>
    <row r="901">
      <c r="G901" s="79"/>
      <c r="H901" s="79"/>
      <c r="I901" s="79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  <c r="CW901" s="54"/>
      <c r="CX901" s="54"/>
      <c r="CY901" s="54"/>
      <c r="CZ901" s="54"/>
      <c r="DA901" s="54"/>
      <c r="DB901" s="54"/>
      <c r="DC901" s="54"/>
      <c r="DD901" s="54"/>
      <c r="DE901" s="54"/>
      <c r="DF901" s="54"/>
      <c r="DG901" s="54"/>
      <c r="DH901" s="54"/>
      <c r="DI901" s="54"/>
      <c r="DJ901" s="54"/>
      <c r="DK901" s="54"/>
      <c r="DL901" s="54"/>
      <c r="DM901" s="54"/>
      <c r="DN901" s="54"/>
      <c r="DO901" s="54"/>
      <c r="DP901" s="54"/>
      <c r="DQ901" s="54"/>
      <c r="DR901" s="54"/>
    </row>
    <row r="902">
      <c r="G902" s="79"/>
      <c r="H902" s="79"/>
      <c r="I902" s="79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  <c r="CW902" s="54"/>
      <c r="CX902" s="54"/>
      <c r="CY902" s="54"/>
      <c r="CZ902" s="54"/>
      <c r="DA902" s="54"/>
      <c r="DB902" s="54"/>
      <c r="DC902" s="54"/>
      <c r="DD902" s="54"/>
      <c r="DE902" s="54"/>
      <c r="DF902" s="54"/>
      <c r="DG902" s="54"/>
      <c r="DH902" s="54"/>
      <c r="DI902" s="54"/>
      <c r="DJ902" s="54"/>
      <c r="DK902" s="54"/>
      <c r="DL902" s="54"/>
      <c r="DM902" s="54"/>
      <c r="DN902" s="54"/>
      <c r="DO902" s="54"/>
      <c r="DP902" s="54"/>
      <c r="DQ902" s="54"/>
      <c r="DR902" s="54"/>
    </row>
    <row r="903">
      <c r="G903" s="79"/>
      <c r="H903" s="79"/>
      <c r="I903" s="79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  <c r="CW903" s="54"/>
      <c r="CX903" s="54"/>
      <c r="CY903" s="54"/>
      <c r="CZ903" s="54"/>
      <c r="DA903" s="54"/>
      <c r="DB903" s="54"/>
      <c r="DC903" s="54"/>
      <c r="DD903" s="54"/>
      <c r="DE903" s="54"/>
      <c r="DF903" s="54"/>
      <c r="DG903" s="54"/>
      <c r="DH903" s="54"/>
      <c r="DI903" s="54"/>
      <c r="DJ903" s="54"/>
      <c r="DK903" s="54"/>
      <c r="DL903" s="54"/>
      <c r="DM903" s="54"/>
      <c r="DN903" s="54"/>
      <c r="DO903" s="54"/>
      <c r="DP903" s="54"/>
      <c r="DQ903" s="54"/>
      <c r="DR903" s="54"/>
    </row>
    <row r="904">
      <c r="G904" s="79"/>
      <c r="H904" s="79"/>
      <c r="I904" s="79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  <c r="CW904" s="54"/>
      <c r="CX904" s="54"/>
      <c r="CY904" s="54"/>
      <c r="CZ904" s="54"/>
      <c r="DA904" s="54"/>
      <c r="DB904" s="54"/>
      <c r="DC904" s="54"/>
      <c r="DD904" s="54"/>
      <c r="DE904" s="54"/>
      <c r="DF904" s="54"/>
      <c r="DG904" s="54"/>
      <c r="DH904" s="54"/>
      <c r="DI904" s="54"/>
      <c r="DJ904" s="54"/>
      <c r="DK904" s="54"/>
      <c r="DL904" s="54"/>
      <c r="DM904" s="54"/>
      <c r="DN904" s="54"/>
      <c r="DO904" s="54"/>
      <c r="DP904" s="54"/>
      <c r="DQ904" s="54"/>
      <c r="DR904" s="54"/>
    </row>
    <row r="905">
      <c r="G905" s="79"/>
      <c r="H905" s="79"/>
      <c r="I905" s="79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  <c r="CW905" s="54"/>
      <c r="CX905" s="54"/>
      <c r="CY905" s="54"/>
      <c r="CZ905" s="54"/>
      <c r="DA905" s="54"/>
      <c r="DB905" s="54"/>
      <c r="DC905" s="54"/>
      <c r="DD905" s="54"/>
      <c r="DE905" s="54"/>
      <c r="DF905" s="54"/>
      <c r="DG905" s="54"/>
      <c r="DH905" s="54"/>
      <c r="DI905" s="54"/>
      <c r="DJ905" s="54"/>
      <c r="DK905" s="54"/>
      <c r="DL905" s="54"/>
      <c r="DM905" s="54"/>
      <c r="DN905" s="54"/>
      <c r="DO905" s="54"/>
      <c r="DP905" s="54"/>
      <c r="DQ905" s="54"/>
      <c r="DR905" s="54"/>
    </row>
    <row r="906">
      <c r="G906" s="79"/>
      <c r="H906" s="79"/>
      <c r="I906" s="79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  <c r="CW906" s="54"/>
      <c r="CX906" s="54"/>
      <c r="CY906" s="54"/>
      <c r="CZ906" s="54"/>
      <c r="DA906" s="54"/>
      <c r="DB906" s="54"/>
      <c r="DC906" s="54"/>
      <c r="DD906" s="54"/>
      <c r="DE906" s="54"/>
      <c r="DF906" s="54"/>
      <c r="DG906" s="54"/>
      <c r="DH906" s="54"/>
      <c r="DI906" s="54"/>
      <c r="DJ906" s="54"/>
      <c r="DK906" s="54"/>
      <c r="DL906" s="54"/>
      <c r="DM906" s="54"/>
      <c r="DN906" s="54"/>
      <c r="DO906" s="54"/>
      <c r="DP906" s="54"/>
      <c r="DQ906" s="54"/>
      <c r="DR906" s="54"/>
    </row>
    <row r="907">
      <c r="G907" s="79"/>
      <c r="H907" s="79"/>
      <c r="I907" s="79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  <c r="CW907" s="54"/>
      <c r="CX907" s="54"/>
      <c r="CY907" s="54"/>
      <c r="CZ907" s="54"/>
      <c r="DA907" s="54"/>
      <c r="DB907" s="54"/>
      <c r="DC907" s="54"/>
      <c r="DD907" s="54"/>
      <c r="DE907" s="54"/>
      <c r="DF907" s="54"/>
      <c r="DG907" s="54"/>
      <c r="DH907" s="54"/>
      <c r="DI907" s="54"/>
      <c r="DJ907" s="54"/>
      <c r="DK907" s="54"/>
      <c r="DL907" s="54"/>
      <c r="DM907" s="54"/>
      <c r="DN907" s="54"/>
      <c r="DO907" s="54"/>
      <c r="DP907" s="54"/>
      <c r="DQ907" s="54"/>
      <c r="DR907" s="54"/>
    </row>
    <row r="908">
      <c r="G908" s="79"/>
      <c r="H908" s="79"/>
      <c r="I908" s="79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  <c r="CW908" s="54"/>
      <c r="CX908" s="54"/>
      <c r="CY908" s="54"/>
      <c r="CZ908" s="54"/>
      <c r="DA908" s="54"/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54"/>
      <c r="DM908" s="54"/>
      <c r="DN908" s="54"/>
      <c r="DO908" s="54"/>
      <c r="DP908" s="54"/>
      <c r="DQ908" s="54"/>
      <c r="DR908" s="54"/>
    </row>
    <row r="909">
      <c r="G909" s="79"/>
      <c r="H909" s="79"/>
      <c r="I909" s="79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  <c r="CW909" s="54"/>
      <c r="CX909" s="54"/>
      <c r="CY909" s="54"/>
      <c r="CZ909" s="54"/>
      <c r="DA909" s="54"/>
      <c r="DB909" s="54"/>
      <c r="DC909" s="54"/>
      <c r="DD909" s="54"/>
      <c r="DE909" s="54"/>
      <c r="DF909" s="54"/>
      <c r="DG909" s="54"/>
      <c r="DH909" s="54"/>
      <c r="DI909" s="54"/>
      <c r="DJ909" s="54"/>
      <c r="DK909" s="54"/>
      <c r="DL909" s="54"/>
      <c r="DM909" s="54"/>
      <c r="DN909" s="54"/>
      <c r="DO909" s="54"/>
      <c r="DP909" s="54"/>
      <c r="DQ909" s="54"/>
      <c r="DR909" s="54"/>
    </row>
    <row r="910">
      <c r="G910" s="79"/>
      <c r="H910" s="79"/>
      <c r="I910" s="79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  <c r="CW910" s="54"/>
      <c r="CX910" s="54"/>
      <c r="CY910" s="54"/>
      <c r="CZ910" s="54"/>
      <c r="DA910" s="54"/>
      <c r="DB910" s="54"/>
      <c r="DC910" s="54"/>
      <c r="DD910" s="54"/>
      <c r="DE910" s="54"/>
      <c r="DF910" s="54"/>
      <c r="DG910" s="54"/>
      <c r="DH910" s="54"/>
      <c r="DI910" s="54"/>
      <c r="DJ910" s="54"/>
      <c r="DK910" s="54"/>
      <c r="DL910" s="54"/>
      <c r="DM910" s="54"/>
      <c r="DN910" s="54"/>
      <c r="DO910" s="54"/>
      <c r="DP910" s="54"/>
      <c r="DQ910" s="54"/>
      <c r="DR910" s="54"/>
    </row>
    <row r="911">
      <c r="G911" s="79"/>
      <c r="H911" s="79"/>
      <c r="I911" s="79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  <c r="CW911" s="54"/>
      <c r="CX911" s="54"/>
      <c r="CY911" s="54"/>
      <c r="CZ911" s="54"/>
      <c r="DA911" s="54"/>
      <c r="DB911" s="54"/>
      <c r="DC911" s="54"/>
      <c r="DD911" s="54"/>
      <c r="DE911" s="54"/>
      <c r="DF911" s="54"/>
      <c r="DG911" s="54"/>
      <c r="DH911" s="54"/>
      <c r="DI911" s="54"/>
      <c r="DJ911" s="54"/>
      <c r="DK911" s="54"/>
      <c r="DL911" s="54"/>
      <c r="DM911" s="54"/>
      <c r="DN911" s="54"/>
      <c r="DO911" s="54"/>
      <c r="DP911" s="54"/>
      <c r="DQ911" s="54"/>
      <c r="DR911" s="54"/>
    </row>
    <row r="912">
      <c r="G912" s="79"/>
      <c r="H912" s="79"/>
      <c r="I912" s="79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  <c r="CW912" s="54"/>
      <c r="CX912" s="54"/>
      <c r="CY912" s="54"/>
      <c r="CZ912" s="54"/>
      <c r="DA912" s="54"/>
      <c r="DB912" s="54"/>
      <c r="DC912" s="54"/>
      <c r="DD912" s="54"/>
      <c r="DE912" s="54"/>
      <c r="DF912" s="54"/>
      <c r="DG912" s="54"/>
      <c r="DH912" s="54"/>
      <c r="DI912" s="54"/>
      <c r="DJ912" s="54"/>
      <c r="DK912" s="54"/>
      <c r="DL912" s="54"/>
      <c r="DM912" s="54"/>
      <c r="DN912" s="54"/>
      <c r="DO912" s="54"/>
      <c r="DP912" s="54"/>
      <c r="DQ912" s="54"/>
      <c r="DR912" s="54"/>
    </row>
    <row r="913">
      <c r="G913" s="79"/>
      <c r="H913" s="79"/>
      <c r="I913" s="79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  <c r="CW913" s="54"/>
      <c r="CX913" s="54"/>
      <c r="CY913" s="54"/>
      <c r="CZ913" s="54"/>
      <c r="DA913" s="54"/>
      <c r="DB913" s="54"/>
      <c r="DC913" s="54"/>
      <c r="DD913" s="54"/>
      <c r="DE913" s="54"/>
      <c r="DF913" s="54"/>
      <c r="DG913" s="54"/>
      <c r="DH913" s="54"/>
      <c r="DI913" s="54"/>
      <c r="DJ913" s="54"/>
      <c r="DK913" s="54"/>
      <c r="DL913" s="54"/>
      <c r="DM913" s="54"/>
      <c r="DN913" s="54"/>
      <c r="DO913" s="54"/>
      <c r="DP913" s="54"/>
      <c r="DQ913" s="54"/>
      <c r="DR913" s="54"/>
    </row>
    <row r="914">
      <c r="G914" s="79"/>
      <c r="H914" s="79"/>
      <c r="I914" s="79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  <c r="CW914" s="54"/>
      <c r="CX914" s="54"/>
      <c r="CY914" s="54"/>
      <c r="CZ914" s="54"/>
      <c r="DA914" s="54"/>
      <c r="DB914" s="54"/>
      <c r="DC914" s="54"/>
      <c r="DD914" s="54"/>
      <c r="DE914" s="54"/>
      <c r="DF914" s="54"/>
      <c r="DG914" s="54"/>
      <c r="DH914" s="54"/>
      <c r="DI914" s="54"/>
      <c r="DJ914" s="54"/>
      <c r="DK914" s="54"/>
      <c r="DL914" s="54"/>
      <c r="DM914" s="54"/>
      <c r="DN914" s="54"/>
      <c r="DO914" s="54"/>
      <c r="DP914" s="54"/>
      <c r="DQ914" s="54"/>
      <c r="DR914" s="54"/>
    </row>
    <row r="915">
      <c r="G915" s="79"/>
      <c r="H915" s="79"/>
      <c r="I915" s="79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  <c r="CW915" s="54"/>
      <c r="CX915" s="54"/>
      <c r="CY915" s="54"/>
      <c r="CZ915" s="54"/>
      <c r="DA915" s="54"/>
      <c r="DB915" s="54"/>
      <c r="DC915" s="54"/>
      <c r="DD915" s="54"/>
      <c r="DE915" s="54"/>
      <c r="DF915" s="54"/>
      <c r="DG915" s="54"/>
      <c r="DH915" s="54"/>
      <c r="DI915" s="54"/>
      <c r="DJ915" s="54"/>
      <c r="DK915" s="54"/>
      <c r="DL915" s="54"/>
      <c r="DM915" s="54"/>
      <c r="DN915" s="54"/>
      <c r="DO915" s="54"/>
      <c r="DP915" s="54"/>
      <c r="DQ915" s="54"/>
      <c r="DR915" s="54"/>
    </row>
    <row r="916">
      <c r="G916" s="79"/>
      <c r="H916" s="79"/>
      <c r="I916" s="79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  <c r="CW916" s="54"/>
      <c r="CX916" s="54"/>
      <c r="CY916" s="54"/>
      <c r="CZ916" s="54"/>
      <c r="DA916" s="54"/>
      <c r="DB916" s="54"/>
      <c r="DC916" s="54"/>
      <c r="DD916" s="54"/>
      <c r="DE916" s="54"/>
      <c r="DF916" s="54"/>
      <c r="DG916" s="54"/>
      <c r="DH916" s="54"/>
      <c r="DI916" s="54"/>
      <c r="DJ916" s="54"/>
      <c r="DK916" s="54"/>
      <c r="DL916" s="54"/>
      <c r="DM916" s="54"/>
      <c r="DN916" s="54"/>
      <c r="DO916" s="54"/>
      <c r="DP916" s="54"/>
      <c r="DQ916" s="54"/>
      <c r="DR916" s="54"/>
    </row>
    <row r="917">
      <c r="G917" s="79"/>
      <c r="H917" s="79"/>
      <c r="I917" s="79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  <c r="CW917" s="54"/>
      <c r="CX917" s="54"/>
      <c r="CY917" s="54"/>
      <c r="CZ917" s="54"/>
      <c r="DA917" s="54"/>
      <c r="DB917" s="54"/>
      <c r="DC917" s="54"/>
      <c r="DD917" s="54"/>
      <c r="DE917" s="54"/>
      <c r="DF917" s="54"/>
      <c r="DG917" s="54"/>
      <c r="DH917" s="54"/>
      <c r="DI917" s="54"/>
      <c r="DJ917" s="54"/>
      <c r="DK917" s="54"/>
      <c r="DL917" s="54"/>
      <c r="DM917" s="54"/>
      <c r="DN917" s="54"/>
      <c r="DO917" s="54"/>
      <c r="DP917" s="54"/>
      <c r="DQ917" s="54"/>
      <c r="DR917" s="54"/>
    </row>
    <row r="918">
      <c r="G918" s="79"/>
      <c r="H918" s="79"/>
      <c r="I918" s="79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  <c r="CW918" s="54"/>
      <c r="CX918" s="54"/>
      <c r="CY918" s="54"/>
      <c r="CZ918" s="54"/>
      <c r="DA918" s="54"/>
      <c r="DB918" s="54"/>
      <c r="DC918" s="54"/>
      <c r="DD918" s="54"/>
      <c r="DE918" s="54"/>
      <c r="DF918" s="54"/>
      <c r="DG918" s="54"/>
      <c r="DH918" s="54"/>
      <c r="DI918" s="54"/>
      <c r="DJ918" s="54"/>
      <c r="DK918" s="54"/>
      <c r="DL918" s="54"/>
      <c r="DM918" s="54"/>
      <c r="DN918" s="54"/>
      <c r="DO918" s="54"/>
      <c r="DP918" s="54"/>
      <c r="DQ918" s="54"/>
      <c r="DR918" s="54"/>
    </row>
    <row r="919">
      <c r="G919" s="79"/>
      <c r="H919" s="79"/>
      <c r="I919" s="79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  <c r="CW919" s="54"/>
      <c r="CX919" s="54"/>
      <c r="CY919" s="54"/>
      <c r="CZ919" s="54"/>
      <c r="DA919" s="54"/>
      <c r="DB919" s="54"/>
      <c r="DC919" s="54"/>
      <c r="DD919" s="54"/>
      <c r="DE919" s="54"/>
      <c r="DF919" s="54"/>
      <c r="DG919" s="54"/>
      <c r="DH919" s="54"/>
      <c r="DI919" s="54"/>
      <c r="DJ919" s="54"/>
      <c r="DK919" s="54"/>
      <c r="DL919" s="54"/>
      <c r="DM919" s="54"/>
      <c r="DN919" s="54"/>
      <c r="DO919" s="54"/>
      <c r="DP919" s="54"/>
      <c r="DQ919" s="54"/>
      <c r="DR919" s="54"/>
    </row>
    <row r="920">
      <c r="G920" s="79"/>
      <c r="H920" s="79"/>
      <c r="I920" s="79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  <c r="CW920" s="54"/>
      <c r="CX920" s="54"/>
      <c r="CY920" s="54"/>
      <c r="CZ920" s="54"/>
      <c r="DA920" s="54"/>
      <c r="DB920" s="54"/>
      <c r="DC920" s="54"/>
      <c r="DD920" s="54"/>
      <c r="DE920" s="54"/>
      <c r="DF920" s="54"/>
      <c r="DG920" s="54"/>
      <c r="DH920" s="54"/>
      <c r="DI920" s="54"/>
      <c r="DJ920" s="54"/>
      <c r="DK920" s="54"/>
      <c r="DL920" s="54"/>
      <c r="DM920" s="54"/>
      <c r="DN920" s="54"/>
      <c r="DO920" s="54"/>
      <c r="DP920" s="54"/>
      <c r="DQ920" s="54"/>
      <c r="DR920" s="54"/>
    </row>
    <row r="921">
      <c r="G921" s="79"/>
      <c r="H921" s="79"/>
      <c r="I921" s="79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  <c r="CW921" s="54"/>
      <c r="CX921" s="54"/>
      <c r="CY921" s="54"/>
      <c r="CZ921" s="54"/>
      <c r="DA921" s="54"/>
      <c r="DB921" s="54"/>
      <c r="DC921" s="54"/>
      <c r="DD921" s="54"/>
      <c r="DE921" s="54"/>
      <c r="DF921" s="54"/>
      <c r="DG921" s="54"/>
      <c r="DH921" s="54"/>
      <c r="DI921" s="54"/>
      <c r="DJ921" s="54"/>
      <c r="DK921" s="54"/>
      <c r="DL921" s="54"/>
      <c r="DM921" s="54"/>
      <c r="DN921" s="54"/>
      <c r="DO921" s="54"/>
      <c r="DP921" s="54"/>
      <c r="DQ921" s="54"/>
      <c r="DR921" s="54"/>
    </row>
    <row r="922">
      <c r="G922" s="79"/>
      <c r="H922" s="79"/>
      <c r="I922" s="79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  <c r="CW922" s="54"/>
      <c r="CX922" s="54"/>
      <c r="CY922" s="54"/>
      <c r="CZ922" s="54"/>
      <c r="DA922" s="54"/>
      <c r="DB922" s="54"/>
      <c r="DC922" s="54"/>
      <c r="DD922" s="54"/>
      <c r="DE922" s="54"/>
      <c r="DF922" s="54"/>
      <c r="DG922" s="54"/>
      <c r="DH922" s="54"/>
      <c r="DI922" s="54"/>
      <c r="DJ922" s="54"/>
      <c r="DK922" s="54"/>
      <c r="DL922" s="54"/>
      <c r="DM922" s="54"/>
      <c r="DN922" s="54"/>
      <c r="DO922" s="54"/>
      <c r="DP922" s="54"/>
      <c r="DQ922" s="54"/>
      <c r="DR922" s="54"/>
    </row>
    <row r="923">
      <c r="G923" s="79"/>
      <c r="H923" s="79"/>
      <c r="I923" s="79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  <c r="CW923" s="54"/>
      <c r="CX923" s="54"/>
      <c r="CY923" s="54"/>
      <c r="CZ923" s="54"/>
      <c r="DA923" s="54"/>
      <c r="DB923" s="54"/>
      <c r="DC923" s="54"/>
      <c r="DD923" s="54"/>
      <c r="DE923" s="54"/>
      <c r="DF923" s="54"/>
      <c r="DG923" s="54"/>
      <c r="DH923" s="54"/>
      <c r="DI923" s="54"/>
      <c r="DJ923" s="54"/>
      <c r="DK923" s="54"/>
      <c r="DL923" s="54"/>
      <c r="DM923" s="54"/>
      <c r="DN923" s="54"/>
      <c r="DO923" s="54"/>
      <c r="DP923" s="54"/>
      <c r="DQ923" s="54"/>
      <c r="DR923" s="54"/>
    </row>
    <row r="924">
      <c r="G924" s="79"/>
      <c r="H924" s="79"/>
      <c r="I924" s="79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  <c r="CW924" s="54"/>
      <c r="CX924" s="54"/>
      <c r="CY924" s="54"/>
      <c r="CZ924" s="54"/>
      <c r="DA924" s="54"/>
      <c r="DB924" s="54"/>
      <c r="DC924" s="54"/>
      <c r="DD924" s="54"/>
      <c r="DE924" s="54"/>
      <c r="DF924" s="54"/>
      <c r="DG924" s="54"/>
      <c r="DH924" s="54"/>
      <c r="DI924" s="54"/>
      <c r="DJ924" s="54"/>
      <c r="DK924" s="54"/>
      <c r="DL924" s="54"/>
      <c r="DM924" s="54"/>
      <c r="DN924" s="54"/>
      <c r="DO924" s="54"/>
      <c r="DP924" s="54"/>
      <c r="DQ924" s="54"/>
      <c r="DR924" s="54"/>
    </row>
    <row r="925">
      <c r="G925" s="79"/>
      <c r="H925" s="79"/>
      <c r="I925" s="79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  <c r="CW925" s="54"/>
      <c r="CX925" s="54"/>
      <c r="CY925" s="54"/>
      <c r="CZ925" s="54"/>
      <c r="DA925" s="54"/>
      <c r="DB925" s="54"/>
      <c r="DC925" s="54"/>
      <c r="DD925" s="54"/>
      <c r="DE925" s="54"/>
      <c r="DF925" s="54"/>
      <c r="DG925" s="54"/>
      <c r="DH925" s="54"/>
      <c r="DI925" s="54"/>
      <c r="DJ925" s="54"/>
      <c r="DK925" s="54"/>
      <c r="DL925" s="54"/>
      <c r="DM925" s="54"/>
      <c r="DN925" s="54"/>
      <c r="DO925" s="54"/>
      <c r="DP925" s="54"/>
      <c r="DQ925" s="54"/>
      <c r="DR925" s="54"/>
    </row>
    <row r="926">
      <c r="G926" s="79"/>
      <c r="H926" s="79"/>
      <c r="I926" s="79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  <c r="CW926" s="54"/>
      <c r="CX926" s="54"/>
      <c r="CY926" s="54"/>
      <c r="CZ926" s="54"/>
      <c r="DA926" s="54"/>
      <c r="DB926" s="54"/>
      <c r="DC926" s="54"/>
      <c r="DD926" s="54"/>
      <c r="DE926" s="54"/>
      <c r="DF926" s="54"/>
      <c r="DG926" s="54"/>
      <c r="DH926" s="54"/>
      <c r="DI926" s="54"/>
      <c r="DJ926" s="54"/>
      <c r="DK926" s="54"/>
      <c r="DL926" s="54"/>
      <c r="DM926" s="54"/>
      <c r="DN926" s="54"/>
      <c r="DO926" s="54"/>
      <c r="DP926" s="54"/>
      <c r="DQ926" s="54"/>
      <c r="DR926" s="54"/>
    </row>
    <row r="927">
      <c r="G927" s="79"/>
      <c r="H927" s="79"/>
      <c r="I927" s="79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  <c r="CW927" s="54"/>
      <c r="CX927" s="54"/>
      <c r="CY927" s="54"/>
      <c r="CZ927" s="54"/>
      <c r="DA927" s="54"/>
      <c r="DB927" s="54"/>
      <c r="DC927" s="54"/>
      <c r="DD927" s="54"/>
      <c r="DE927" s="54"/>
      <c r="DF927" s="54"/>
      <c r="DG927" s="54"/>
      <c r="DH927" s="54"/>
      <c r="DI927" s="54"/>
      <c r="DJ927" s="54"/>
      <c r="DK927" s="54"/>
      <c r="DL927" s="54"/>
      <c r="DM927" s="54"/>
      <c r="DN927" s="54"/>
      <c r="DO927" s="54"/>
      <c r="DP927" s="54"/>
      <c r="DQ927" s="54"/>
      <c r="DR927" s="54"/>
    </row>
    <row r="928">
      <c r="G928" s="79"/>
      <c r="H928" s="79"/>
      <c r="I928" s="79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  <c r="CW928" s="54"/>
      <c r="CX928" s="54"/>
      <c r="CY928" s="54"/>
      <c r="CZ928" s="54"/>
      <c r="DA928" s="54"/>
      <c r="DB928" s="54"/>
      <c r="DC928" s="54"/>
      <c r="DD928" s="54"/>
      <c r="DE928" s="54"/>
      <c r="DF928" s="54"/>
      <c r="DG928" s="54"/>
      <c r="DH928" s="54"/>
      <c r="DI928" s="54"/>
      <c r="DJ928" s="54"/>
      <c r="DK928" s="54"/>
      <c r="DL928" s="54"/>
      <c r="DM928" s="54"/>
      <c r="DN928" s="54"/>
      <c r="DO928" s="54"/>
      <c r="DP928" s="54"/>
      <c r="DQ928" s="54"/>
      <c r="DR928" s="54"/>
    </row>
    <row r="929">
      <c r="G929" s="79"/>
      <c r="H929" s="79"/>
      <c r="I929" s="79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  <c r="CW929" s="54"/>
      <c r="CX929" s="54"/>
      <c r="CY929" s="54"/>
      <c r="CZ929" s="54"/>
      <c r="DA929" s="54"/>
      <c r="DB929" s="54"/>
      <c r="DC929" s="54"/>
      <c r="DD929" s="54"/>
      <c r="DE929" s="54"/>
      <c r="DF929" s="54"/>
      <c r="DG929" s="54"/>
      <c r="DH929" s="54"/>
      <c r="DI929" s="54"/>
      <c r="DJ929" s="54"/>
      <c r="DK929" s="54"/>
      <c r="DL929" s="54"/>
      <c r="DM929" s="54"/>
      <c r="DN929" s="54"/>
      <c r="DO929" s="54"/>
      <c r="DP929" s="54"/>
      <c r="DQ929" s="54"/>
      <c r="DR929" s="54"/>
    </row>
    <row r="930">
      <c r="G930" s="79"/>
      <c r="H930" s="79"/>
      <c r="I930" s="79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  <c r="CW930" s="54"/>
      <c r="CX930" s="54"/>
      <c r="CY930" s="54"/>
      <c r="CZ930" s="54"/>
      <c r="DA930" s="54"/>
      <c r="DB930" s="54"/>
      <c r="DC930" s="54"/>
      <c r="DD930" s="54"/>
      <c r="DE930" s="54"/>
      <c r="DF930" s="54"/>
      <c r="DG930" s="54"/>
      <c r="DH930" s="54"/>
      <c r="DI930" s="54"/>
      <c r="DJ930" s="54"/>
      <c r="DK930" s="54"/>
      <c r="DL930" s="54"/>
      <c r="DM930" s="54"/>
      <c r="DN930" s="54"/>
      <c r="DO930" s="54"/>
      <c r="DP930" s="54"/>
      <c r="DQ930" s="54"/>
      <c r="DR930" s="54"/>
    </row>
    <row r="931">
      <c r="G931" s="79"/>
      <c r="H931" s="79"/>
      <c r="I931" s="79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  <c r="CW931" s="54"/>
      <c r="CX931" s="54"/>
      <c r="CY931" s="54"/>
      <c r="CZ931" s="54"/>
      <c r="DA931" s="54"/>
      <c r="DB931" s="54"/>
      <c r="DC931" s="54"/>
      <c r="DD931" s="54"/>
      <c r="DE931" s="54"/>
      <c r="DF931" s="54"/>
      <c r="DG931" s="54"/>
      <c r="DH931" s="54"/>
      <c r="DI931" s="54"/>
      <c r="DJ931" s="54"/>
      <c r="DK931" s="54"/>
      <c r="DL931" s="54"/>
      <c r="DM931" s="54"/>
      <c r="DN931" s="54"/>
      <c r="DO931" s="54"/>
      <c r="DP931" s="54"/>
      <c r="DQ931" s="54"/>
      <c r="DR931" s="54"/>
    </row>
    <row r="932">
      <c r="G932" s="79"/>
      <c r="H932" s="79"/>
      <c r="I932" s="79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  <c r="CW932" s="54"/>
      <c r="CX932" s="54"/>
      <c r="CY932" s="54"/>
      <c r="CZ932" s="54"/>
      <c r="DA932" s="54"/>
      <c r="DB932" s="54"/>
      <c r="DC932" s="54"/>
      <c r="DD932" s="54"/>
      <c r="DE932" s="54"/>
      <c r="DF932" s="54"/>
      <c r="DG932" s="54"/>
      <c r="DH932" s="54"/>
      <c r="DI932" s="54"/>
      <c r="DJ932" s="54"/>
      <c r="DK932" s="54"/>
      <c r="DL932" s="54"/>
      <c r="DM932" s="54"/>
      <c r="DN932" s="54"/>
      <c r="DO932" s="54"/>
      <c r="DP932" s="54"/>
      <c r="DQ932" s="54"/>
      <c r="DR932" s="54"/>
    </row>
    <row r="933">
      <c r="G933" s="79"/>
      <c r="H933" s="79"/>
      <c r="I933" s="79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  <c r="CW933" s="54"/>
      <c r="CX933" s="54"/>
      <c r="CY933" s="54"/>
      <c r="CZ933" s="54"/>
      <c r="DA933" s="54"/>
      <c r="DB933" s="54"/>
      <c r="DC933" s="54"/>
      <c r="DD933" s="54"/>
      <c r="DE933" s="54"/>
      <c r="DF933" s="54"/>
      <c r="DG933" s="54"/>
      <c r="DH933" s="54"/>
      <c r="DI933" s="54"/>
      <c r="DJ933" s="54"/>
      <c r="DK933" s="54"/>
      <c r="DL933" s="54"/>
      <c r="DM933" s="54"/>
      <c r="DN933" s="54"/>
      <c r="DO933" s="54"/>
      <c r="DP933" s="54"/>
      <c r="DQ933" s="54"/>
      <c r="DR933" s="54"/>
    </row>
    <row r="934">
      <c r="G934" s="79"/>
      <c r="H934" s="79"/>
      <c r="I934" s="79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  <c r="CW934" s="54"/>
      <c r="CX934" s="54"/>
      <c r="CY934" s="54"/>
      <c r="CZ934" s="54"/>
      <c r="DA934" s="54"/>
      <c r="DB934" s="54"/>
      <c r="DC934" s="54"/>
      <c r="DD934" s="54"/>
      <c r="DE934" s="54"/>
      <c r="DF934" s="54"/>
      <c r="DG934" s="54"/>
      <c r="DH934" s="54"/>
      <c r="DI934" s="54"/>
      <c r="DJ934" s="54"/>
      <c r="DK934" s="54"/>
      <c r="DL934" s="54"/>
      <c r="DM934" s="54"/>
      <c r="DN934" s="54"/>
      <c r="DO934" s="54"/>
      <c r="DP934" s="54"/>
      <c r="DQ934" s="54"/>
      <c r="DR934" s="54"/>
    </row>
    <row r="935">
      <c r="G935" s="79"/>
      <c r="H935" s="79"/>
      <c r="I935" s="79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  <c r="CW935" s="54"/>
      <c r="CX935" s="54"/>
      <c r="CY935" s="54"/>
      <c r="CZ935" s="54"/>
      <c r="DA935" s="54"/>
      <c r="DB935" s="54"/>
      <c r="DC935" s="54"/>
      <c r="DD935" s="54"/>
      <c r="DE935" s="54"/>
      <c r="DF935" s="54"/>
      <c r="DG935" s="54"/>
      <c r="DH935" s="54"/>
      <c r="DI935" s="54"/>
      <c r="DJ935" s="54"/>
      <c r="DK935" s="54"/>
      <c r="DL935" s="54"/>
      <c r="DM935" s="54"/>
      <c r="DN935" s="54"/>
      <c r="DO935" s="54"/>
      <c r="DP935" s="54"/>
      <c r="DQ935" s="54"/>
      <c r="DR935" s="54"/>
    </row>
    <row r="936">
      <c r="G936" s="79"/>
      <c r="H936" s="79"/>
      <c r="I936" s="79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  <c r="CW936" s="54"/>
      <c r="CX936" s="54"/>
      <c r="CY936" s="54"/>
      <c r="CZ936" s="54"/>
      <c r="DA936" s="54"/>
      <c r="DB936" s="54"/>
      <c r="DC936" s="54"/>
      <c r="DD936" s="54"/>
      <c r="DE936" s="54"/>
      <c r="DF936" s="54"/>
      <c r="DG936" s="54"/>
      <c r="DH936" s="54"/>
      <c r="DI936" s="54"/>
      <c r="DJ936" s="54"/>
      <c r="DK936" s="54"/>
      <c r="DL936" s="54"/>
      <c r="DM936" s="54"/>
      <c r="DN936" s="54"/>
      <c r="DO936" s="54"/>
      <c r="DP936" s="54"/>
      <c r="DQ936" s="54"/>
      <c r="DR936" s="54"/>
    </row>
    <row r="937">
      <c r="G937" s="79"/>
      <c r="H937" s="79"/>
      <c r="I937" s="79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  <c r="CW937" s="54"/>
      <c r="CX937" s="54"/>
      <c r="CY937" s="54"/>
      <c r="CZ937" s="54"/>
      <c r="DA937" s="54"/>
      <c r="DB937" s="54"/>
      <c r="DC937" s="54"/>
      <c r="DD937" s="54"/>
      <c r="DE937" s="54"/>
      <c r="DF937" s="54"/>
      <c r="DG937" s="54"/>
      <c r="DH937" s="54"/>
      <c r="DI937" s="54"/>
      <c r="DJ937" s="54"/>
      <c r="DK937" s="54"/>
      <c r="DL937" s="54"/>
      <c r="DM937" s="54"/>
      <c r="DN937" s="54"/>
      <c r="DO937" s="54"/>
      <c r="DP937" s="54"/>
      <c r="DQ937" s="54"/>
      <c r="DR937" s="54"/>
    </row>
    <row r="938">
      <c r="G938" s="79"/>
      <c r="H938" s="79"/>
      <c r="I938" s="79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  <c r="CW938" s="54"/>
      <c r="CX938" s="54"/>
      <c r="CY938" s="54"/>
      <c r="CZ938" s="54"/>
      <c r="DA938" s="54"/>
      <c r="DB938" s="54"/>
      <c r="DC938" s="54"/>
      <c r="DD938" s="54"/>
      <c r="DE938" s="54"/>
      <c r="DF938" s="54"/>
      <c r="DG938" s="54"/>
      <c r="DH938" s="54"/>
      <c r="DI938" s="54"/>
      <c r="DJ938" s="54"/>
      <c r="DK938" s="54"/>
      <c r="DL938" s="54"/>
      <c r="DM938" s="54"/>
      <c r="DN938" s="54"/>
      <c r="DO938" s="54"/>
      <c r="DP938" s="54"/>
      <c r="DQ938" s="54"/>
      <c r="DR938" s="54"/>
    </row>
    <row r="939">
      <c r="G939" s="79"/>
      <c r="H939" s="79"/>
      <c r="I939" s="79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  <c r="CW939" s="54"/>
      <c r="CX939" s="54"/>
      <c r="CY939" s="54"/>
      <c r="CZ939" s="54"/>
      <c r="DA939" s="54"/>
      <c r="DB939" s="54"/>
      <c r="DC939" s="54"/>
      <c r="DD939" s="54"/>
      <c r="DE939" s="54"/>
      <c r="DF939" s="54"/>
      <c r="DG939" s="54"/>
      <c r="DH939" s="54"/>
      <c r="DI939" s="54"/>
      <c r="DJ939" s="54"/>
      <c r="DK939" s="54"/>
      <c r="DL939" s="54"/>
      <c r="DM939" s="54"/>
      <c r="DN939" s="54"/>
      <c r="DO939" s="54"/>
      <c r="DP939" s="54"/>
      <c r="DQ939" s="54"/>
      <c r="DR939" s="54"/>
    </row>
    <row r="940">
      <c r="G940" s="79"/>
      <c r="H940" s="79"/>
      <c r="I940" s="79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  <c r="CW940" s="54"/>
      <c r="CX940" s="54"/>
      <c r="CY940" s="54"/>
      <c r="CZ940" s="54"/>
      <c r="DA940" s="54"/>
      <c r="DB940" s="54"/>
      <c r="DC940" s="54"/>
      <c r="DD940" s="54"/>
      <c r="DE940" s="54"/>
      <c r="DF940" s="54"/>
      <c r="DG940" s="54"/>
      <c r="DH940" s="54"/>
      <c r="DI940" s="54"/>
      <c r="DJ940" s="54"/>
      <c r="DK940" s="54"/>
      <c r="DL940" s="54"/>
      <c r="DM940" s="54"/>
      <c r="DN940" s="54"/>
      <c r="DO940" s="54"/>
      <c r="DP940" s="54"/>
      <c r="DQ940" s="54"/>
      <c r="DR940" s="54"/>
    </row>
    <row r="941">
      <c r="G941" s="79"/>
      <c r="H941" s="79"/>
      <c r="I941" s="79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  <c r="CW941" s="54"/>
      <c r="CX941" s="54"/>
      <c r="CY941" s="54"/>
      <c r="CZ941" s="54"/>
      <c r="DA941" s="54"/>
      <c r="DB941" s="54"/>
      <c r="DC941" s="54"/>
      <c r="DD941" s="54"/>
      <c r="DE941" s="54"/>
      <c r="DF941" s="54"/>
      <c r="DG941" s="54"/>
      <c r="DH941" s="54"/>
      <c r="DI941" s="54"/>
      <c r="DJ941" s="54"/>
      <c r="DK941" s="54"/>
      <c r="DL941" s="54"/>
      <c r="DM941" s="54"/>
      <c r="DN941" s="54"/>
      <c r="DO941" s="54"/>
      <c r="DP941" s="54"/>
      <c r="DQ941" s="54"/>
      <c r="DR941" s="54"/>
    </row>
    <row r="942">
      <c r="G942" s="79"/>
      <c r="H942" s="79"/>
      <c r="I942" s="79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  <c r="CW942" s="54"/>
      <c r="CX942" s="54"/>
      <c r="CY942" s="54"/>
      <c r="CZ942" s="54"/>
      <c r="DA942" s="54"/>
      <c r="DB942" s="54"/>
      <c r="DC942" s="54"/>
      <c r="DD942" s="54"/>
      <c r="DE942" s="54"/>
      <c r="DF942" s="54"/>
      <c r="DG942" s="54"/>
      <c r="DH942" s="54"/>
      <c r="DI942" s="54"/>
      <c r="DJ942" s="54"/>
      <c r="DK942" s="54"/>
      <c r="DL942" s="54"/>
      <c r="DM942" s="54"/>
      <c r="DN942" s="54"/>
      <c r="DO942" s="54"/>
      <c r="DP942" s="54"/>
      <c r="DQ942" s="54"/>
      <c r="DR942" s="54"/>
    </row>
    <row r="943">
      <c r="G943" s="79"/>
      <c r="H943" s="79"/>
      <c r="I943" s="79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  <c r="CW943" s="54"/>
      <c r="CX943" s="54"/>
      <c r="CY943" s="54"/>
      <c r="CZ943" s="54"/>
      <c r="DA943" s="54"/>
      <c r="DB943" s="54"/>
      <c r="DC943" s="54"/>
      <c r="DD943" s="54"/>
      <c r="DE943" s="54"/>
      <c r="DF943" s="54"/>
      <c r="DG943" s="54"/>
      <c r="DH943" s="54"/>
      <c r="DI943" s="54"/>
      <c r="DJ943" s="54"/>
      <c r="DK943" s="54"/>
      <c r="DL943" s="54"/>
      <c r="DM943" s="54"/>
      <c r="DN943" s="54"/>
      <c r="DO943" s="54"/>
      <c r="DP943" s="54"/>
      <c r="DQ943" s="54"/>
      <c r="DR943" s="54"/>
    </row>
    <row r="944">
      <c r="G944" s="79"/>
      <c r="H944" s="79"/>
      <c r="I944" s="79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  <c r="CW944" s="54"/>
      <c r="CX944" s="54"/>
      <c r="CY944" s="54"/>
      <c r="CZ944" s="54"/>
      <c r="DA944" s="54"/>
      <c r="DB944" s="54"/>
      <c r="DC944" s="54"/>
      <c r="DD944" s="54"/>
      <c r="DE944" s="54"/>
      <c r="DF944" s="54"/>
      <c r="DG944" s="54"/>
      <c r="DH944" s="54"/>
      <c r="DI944" s="54"/>
      <c r="DJ944" s="54"/>
      <c r="DK944" s="54"/>
      <c r="DL944" s="54"/>
      <c r="DM944" s="54"/>
      <c r="DN944" s="54"/>
      <c r="DO944" s="54"/>
      <c r="DP944" s="54"/>
      <c r="DQ944" s="54"/>
      <c r="DR944" s="54"/>
    </row>
    <row r="945">
      <c r="G945" s="79"/>
      <c r="H945" s="79"/>
      <c r="I945" s="79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  <c r="CW945" s="54"/>
      <c r="CX945" s="54"/>
      <c r="CY945" s="54"/>
      <c r="CZ945" s="54"/>
      <c r="DA945" s="54"/>
      <c r="DB945" s="54"/>
      <c r="DC945" s="54"/>
      <c r="DD945" s="54"/>
      <c r="DE945" s="54"/>
      <c r="DF945" s="54"/>
      <c r="DG945" s="54"/>
      <c r="DH945" s="54"/>
      <c r="DI945" s="54"/>
      <c r="DJ945" s="54"/>
      <c r="DK945" s="54"/>
      <c r="DL945" s="54"/>
      <c r="DM945" s="54"/>
      <c r="DN945" s="54"/>
      <c r="DO945" s="54"/>
      <c r="DP945" s="54"/>
      <c r="DQ945" s="54"/>
      <c r="DR945" s="54"/>
    </row>
    <row r="946">
      <c r="G946" s="79"/>
      <c r="H946" s="79"/>
      <c r="I946" s="79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  <c r="CW946" s="54"/>
      <c r="CX946" s="54"/>
      <c r="CY946" s="54"/>
      <c r="CZ946" s="54"/>
      <c r="DA946" s="54"/>
      <c r="DB946" s="54"/>
      <c r="DC946" s="54"/>
      <c r="DD946" s="54"/>
      <c r="DE946" s="54"/>
      <c r="DF946" s="54"/>
      <c r="DG946" s="54"/>
      <c r="DH946" s="54"/>
      <c r="DI946" s="54"/>
      <c r="DJ946" s="54"/>
      <c r="DK946" s="54"/>
      <c r="DL946" s="54"/>
      <c r="DM946" s="54"/>
      <c r="DN946" s="54"/>
      <c r="DO946" s="54"/>
      <c r="DP946" s="54"/>
      <c r="DQ946" s="54"/>
      <c r="DR946" s="54"/>
    </row>
    <row r="947">
      <c r="G947" s="79"/>
      <c r="H947" s="79"/>
      <c r="I947" s="79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  <c r="CW947" s="54"/>
      <c r="CX947" s="54"/>
      <c r="CY947" s="54"/>
      <c r="CZ947" s="54"/>
      <c r="DA947" s="54"/>
      <c r="DB947" s="54"/>
      <c r="DC947" s="54"/>
      <c r="DD947" s="54"/>
      <c r="DE947" s="54"/>
      <c r="DF947" s="54"/>
      <c r="DG947" s="54"/>
      <c r="DH947" s="54"/>
      <c r="DI947" s="54"/>
      <c r="DJ947" s="54"/>
      <c r="DK947" s="54"/>
      <c r="DL947" s="54"/>
      <c r="DM947" s="54"/>
      <c r="DN947" s="54"/>
      <c r="DO947" s="54"/>
      <c r="DP947" s="54"/>
      <c r="DQ947" s="54"/>
      <c r="DR947" s="54"/>
    </row>
    <row r="948">
      <c r="G948" s="79"/>
      <c r="H948" s="79"/>
      <c r="I948" s="79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  <c r="CW948" s="54"/>
      <c r="CX948" s="54"/>
      <c r="CY948" s="54"/>
      <c r="CZ948" s="54"/>
      <c r="DA948" s="54"/>
      <c r="DB948" s="54"/>
      <c r="DC948" s="54"/>
      <c r="DD948" s="54"/>
      <c r="DE948" s="54"/>
      <c r="DF948" s="54"/>
      <c r="DG948" s="54"/>
      <c r="DH948" s="54"/>
      <c r="DI948" s="54"/>
      <c r="DJ948" s="54"/>
      <c r="DK948" s="54"/>
      <c r="DL948" s="54"/>
      <c r="DM948" s="54"/>
      <c r="DN948" s="54"/>
      <c r="DO948" s="54"/>
      <c r="DP948" s="54"/>
      <c r="DQ948" s="54"/>
      <c r="DR948" s="54"/>
    </row>
    <row r="949">
      <c r="G949" s="79"/>
      <c r="H949" s="79"/>
      <c r="I949" s="79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  <c r="CW949" s="54"/>
      <c r="CX949" s="54"/>
      <c r="CY949" s="54"/>
      <c r="CZ949" s="54"/>
      <c r="DA949" s="54"/>
      <c r="DB949" s="54"/>
      <c r="DC949" s="54"/>
      <c r="DD949" s="54"/>
      <c r="DE949" s="54"/>
      <c r="DF949" s="54"/>
      <c r="DG949" s="54"/>
      <c r="DH949" s="54"/>
      <c r="DI949" s="54"/>
      <c r="DJ949" s="54"/>
      <c r="DK949" s="54"/>
      <c r="DL949" s="54"/>
      <c r="DM949" s="54"/>
      <c r="DN949" s="54"/>
      <c r="DO949" s="54"/>
      <c r="DP949" s="54"/>
      <c r="DQ949" s="54"/>
      <c r="DR949" s="54"/>
    </row>
    <row r="950">
      <c r="G950" s="79"/>
      <c r="H950" s="79"/>
      <c r="I950" s="79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  <c r="CW950" s="54"/>
      <c r="CX950" s="54"/>
      <c r="CY950" s="54"/>
      <c r="CZ950" s="54"/>
      <c r="DA950" s="54"/>
      <c r="DB950" s="54"/>
      <c r="DC950" s="54"/>
      <c r="DD950" s="54"/>
      <c r="DE950" s="54"/>
      <c r="DF950" s="54"/>
      <c r="DG950" s="54"/>
      <c r="DH950" s="54"/>
      <c r="DI950" s="54"/>
      <c r="DJ950" s="54"/>
      <c r="DK950" s="54"/>
      <c r="DL950" s="54"/>
      <c r="DM950" s="54"/>
      <c r="DN950" s="54"/>
      <c r="DO950" s="54"/>
      <c r="DP950" s="54"/>
      <c r="DQ950" s="54"/>
      <c r="DR950" s="54"/>
    </row>
    <row r="951">
      <c r="G951" s="79"/>
      <c r="H951" s="79"/>
      <c r="I951" s="79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  <c r="CW951" s="54"/>
      <c r="CX951" s="54"/>
      <c r="CY951" s="54"/>
      <c r="CZ951" s="54"/>
      <c r="DA951" s="54"/>
      <c r="DB951" s="54"/>
      <c r="DC951" s="54"/>
      <c r="DD951" s="54"/>
      <c r="DE951" s="54"/>
      <c r="DF951" s="54"/>
      <c r="DG951" s="54"/>
      <c r="DH951" s="54"/>
      <c r="DI951" s="54"/>
      <c r="DJ951" s="54"/>
      <c r="DK951" s="54"/>
      <c r="DL951" s="54"/>
      <c r="DM951" s="54"/>
      <c r="DN951" s="54"/>
      <c r="DO951" s="54"/>
      <c r="DP951" s="54"/>
      <c r="DQ951" s="54"/>
      <c r="DR951" s="54"/>
    </row>
    <row r="952">
      <c r="G952" s="79"/>
      <c r="H952" s="79"/>
      <c r="I952" s="79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  <c r="CW952" s="54"/>
      <c r="CX952" s="54"/>
      <c r="CY952" s="54"/>
      <c r="CZ952" s="54"/>
      <c r="DA952" s="54"/>
      <c r="DB952" s="54"/>
      <c r="DC952" s="54"/>
      <c r="DD952" s="54"/>
      <c r="DE952" s="54"/>
      <c r="DF952" s="54"/>
      <c r="DG952" s="54"/>
      <c r="DH952" s="54"/>
      <c r="DI952" s="54"/>
      <c r="DJ952" s="54"/>
      <c r="DK952" s="54"/>
      <c r="DL952" s="54"/>
      <c r="DM952" s="54"/>
      <c r="DN952" s="54"/>
      <c r="DO952" s="54"/>
      <c r="DP952" s="54"/>
      <c r="DQ952" s="54"/>
      <c r="DR952" s="54"/>
    </row>
    <row r="953">
      <c r="G953" s="79"/>
      <c r="H953" s="79"/>
      <c r="I953" s="79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  <c r="CW953" s="54"/>
      <c r="CX953" s="54"/>
      <c r="CY953" s="54"/>
      <c r="CZ953" s="54"/>
      <c r="DA953" s="54"/>
      <c r="DB953" s="54"/>
      <c r="DC953" s="54"/>
      <c r="DD953" s="54"/>
      <c r="DE953" s="54"/>
      <c r="DF953" s="54"/>
      <c r="DG953" s="54"/>
      <c r="DH953" s="54"/>
      <c r="DI953" s="54"/>
      <c r="DJ953" s="54"/>
      <c r="DK953" s="54"/>
      <c r="DL953" s="54"/>
      <c r="DM953" s="54"/>
      <c r="DN953" s="54"/>
      <c r="DO953" s="54"/>
      <c r="DP953" s="54"/>
      <c r="DQ953" s="54"/>
      <c r="DR953" s="54"/>
    </row>
    <row r="954">
      <c r="G954" s="79"/>
      <c r="H954" s="79"/>
      <c r="I954" s="79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  <c r="CW954" s="54"/>
      <c r="CX954" s="54"/>
      <c r="CY954" s="54"/>
      <c r="CZ954" s="54"/>
      <c r="DA954" s="54"/>
      <c r="DB954" s="54"/>
      <c r="DC954" s="54"/>
      <c r="DD954" s="54"/>
      <c r="DE954" s="54"/>
      <c r="DF954" s="54"/>
      <c r="DG954" s="54"/>
      <c r="DH954" s="54"/>
      <c r="DI954" s="54"/>
      <c r="DJ954" s="54"/>
      <c r="DK954" s="54"/>
      <c r="DL954" s="54"/>
      <c r="DM954" s="54"/>
      <c r="DN954" s="54"/>
      <c r="DO954" s="54"/>
      <c r="DP954" s="54"/>
      <c r="DQ954" s="54"/>
      <c r="DR954" s="54"/>
    </row>
    <row r="955">
      <c r="G955" s="79"/>
      <c r="H955" s="79"/>
      <c r="I955" s="79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  <c r="CW955" s="54"/>
      <c r="CX955" s="54"/>
      <c r="CY955" s="54"/>
      <c r="CZ955" s="54"/>
      <c r="DA955" s="54"/>
      <c r="DB955" s="54"/>
      <c r="DC955" s="54"/>
      <c r="DD955" s="54"/>
      <c r="DE955" s="54"/>
      <c r="DF955" s="54"/>
      <c r="DG955" s="54"/>
      <c r="DH955" s="54"/>
      <c r="DI955" s="54"/>
      <c r="DJ955" s="54"/>
      <c r="DK955" s="54"/>
      <c r="DL955" s="54"/>
      <c r="DM955" s="54"/>
      <c r="DN955" s="54"/>
      <c r="DO955" s="54"/>
      <c r="DP955" s="54"/>
      <c r="DQ955" s="54"/>
      <c r="DR955" s="54"/>
    </row>
    <row r="956">
      <c r="G956" s="79"/>
      <c r="H956" s="79"/>
      <c r="I956" s="79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  <c r="CW956" s="54"/>
      <c r="CX956" s="54"/>
      <c r="CY956" s="54"/>
      <c r="CZ956" s="54"/>
      <c r="DA956" s="54"/>
      <c r="DB956" s="54"/>
      <c r="DC956" s="54"/>
      <c r="DD956" s="54"/>
      <c r="DE956" s="54"/>
      <c r="DF956" s="54"/>
      <c r="DG956" s="54"/>
      <c r="DH956" s="54"/>
      <c r="DI956" s="54"/>
      <c r="DJ956" s="54"/>
      <c r="DK956" s="54"/>
      <c r="DL956" s="54"/>
      <c r="DM956" s="54"/>
      <c r="DN956" s="54"/>
      <c r="DO956" s="54"/>
      <c r="DP956" s="54"/>
      <c r="DQ956" s="54"/>
      <c r="DR956" s="54"/>
    </row>
    <row r="957">
      <c r="G957" s="79"/>
      <c r="H957" s="79"/>
      <c r="I957" s="79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  <c r="CW957" s="54"/>
      <c r="CX957" s="54"/>
      <c r="CY957" s="54"/>
      <c r="CZ957" s="54"/>
      <c r="DA957" s="54"/>
      <c r="DB957" s="54"/>
      <c r="DC957" s="54"/>
      <c r="DD957" s="54"/>
      <c r="DE957" s="54"/>
      <c r="DF957" s="54"/>
      <c r="DG957" s="54"/>
      <c r="DH957" s="54"/>
      <c r="DI957" s="54"/>
      <c r="DJ957" s="54"/>
      <c r="DK957" s="54"/>
      <c r="DL957" s="54"/>
      <c r="DM957" s="54"/>
      <c r="DN957" s="54"/>
      <c r="DO957" s="54"/>
      <c r="DP957" s="54"/>
      <c r="DQ957" s="54"/>
      <c r="DR957" s="54"/>
    </row>
    <row r="958">
      <c r="G958" s="79"/>
      <c r="H958" s="79"/>
      <c r="I958" s="79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  <c r="CW958" s="54"/>
      <c r="CX958" s="54"/>
      <c r="CY958" s="54"/>
      <c r="CZ958" s="54"/>
      <c r="DA958" s="54"/>
      <c r="DB958" s="54"/>
      <c r="DC958" s="54"/>
      <c r="DD958" s="54"/>
      <c r="DE958" s="54"/>
      <c r="DF958" s="54"/>
      <c r="DG958" s="54"/>
      <c r="DH958" s="54"/>
      <c r="DI958" s="54"/>
      <c r="DJ958" s="54"/>
      <c r="DK958" s="54"/>
      <c r="DL958" s="54"/>
      <c r="DM958" s="54"/>
      <c r="DN958" s="54"/>
      <c r="DO958" s="54"/>
      <c r="DP958" s="54"/>
      <c r="DQ958" s="54"/>
      <c r="DR958" s="54"/>
    </row>
    <row r="959">
      <c r="G959" s="79"/>
      <c r="H959" s="79"/>
      <c r="I959" s="79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  <c r="CW959" s="54"/>
      <c r="CX959" s="54"/>
      <c r="CY959" s="54"/>
      <c r="CZ959" s="54"/>
      <c r="DA959" s="54"/>
      <c r="DB959" s="54"/>
      <c r="DC959" s="54"/>
      <c r="DD959" s="54"/>
      <c r="DE959" s="54"/>
      <c r="DF959" s="54"/>
      <c r="DG959" s="54"/>
      <c r="DH959" s="54"/>
      <c r="DI959" s="54"/>
      <c r="DJ959" s="54"/>
      <c r="DK959" s="54"/>
      <c r="DL959" s="54"/>
      <c r="DM959" s="54"/>
      <c r="DN959" s="54"/>
      <c r="DO959" s="54"/>
      <c r="DP959" s="54"/>
      <c r="DQ959" s="54"/>
      <c r="DR959" s="54"/>
    </row>
    <row r="960">
      <c r="G960" s="79"/>
      <c r="H960" s="79"/>
      <c r="I960" s="79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  <c r="CW960" s="54"/>
      <c r="CX960" s="54"/>
      <c r="CY960" s="54"/>
      <c r="CZ960" s="54"/>
      <c r="DA960" s="54"/>
      <c r="DB960" s="54"/>
      <c r="DC960" s="54"/>
      <c r="DD960" s="54"/>
      <c r="DE960" s="54"/>
      <c r="DF960" s="54"/>
      <c r="DG960" s="54"/>
      <c r="DH960" s="54"/>
      <c r="DI960" s="54"/>
      <c r="DJ960" s="54"/>
      <c r="DK960" s="54"/>
      <c r="DL960" s="54"/>
      <c r="DM960" s="54"/>
      <c r="DN960" s="54"/>
      <c r="DO960" s="54"/>
      <c r="DP960" s="54"/>
      <c r="DQ960" s="54"/>
      <c r="DR960" s="54"/>
    </row>
    <row r="961">
      <c r="G961" s="79"/>
      <c r="H961" s="79"/>
      <c r="I961" s="79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  <c r="CW961" s="54"/>
      <c r="CX961" s="54"/>
      <c r="CY961" s="54"/>
      <c r="CZ961" s="54"/>
      <c r="DA961" s="54"/>
      <c r="DB961" s="54"/>
      <c r="DC961" s="54"/>
      <c r="DD961" s="54"/>
      <c r="DE961" s="54"/>
      <c r="DF961" s="54"/>
      <c r="DG961" s="54"/>
      <c r="DH961" s="54"/>
      <c r="DI961" s="54"/>
      <c r="DJ961" s="54"/>
      <c r="DK961" s="54"/>
      <c r="DL961" s="54"/>
      <c r="DM961" s="54"/>
      <c r="DN961" s="54"/>
      <c r="DO961" s="54"/>
      <c r="DP961" s="54"/>
      <c r="DQ961" s="54"/>
      <c r="DR961" s="54"/>
    </row>
    <row r="962">
      <c r="G962" s="79"/>
      <c r="H962" s="79"/>
      <c r="I962" s="79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  <c r="CW962" s="54"/>
      <c r="CX962" s="54"/>
      <c r="CY962" s="54"/>
      <c r="CZ962" s="54"/>
      <c r="DA962" s="54"/>
      <c r="DB962" s="54"/>
      <c r="DC962" s="54"/>
      <c r="DD962" s="54"/>
      <c r="DE962" s="54"/>
      <c r="DF962" s="54"/>
      <c r="DG962" s="54"/>
      <c r="DH962" s="54"/>
      <c r="DI962" s="54"/>
      <c r="DJ962" s="54"/>
      <c r="DK962" s="54"/>
      <c r="DL962" s="54"/>
      <c r="DM962" s="54"/>
      <c r="DN962" s="54"/>
      <c r="DO962" s="54"/>
      <c r="DP962" s="54"/>
      <c r="DQ962" s="54"/>
      <c r="DR962" s="54"/>
    </row>
    <row r="963">
      <c r="G963" s="79"/>
      <c r="H963" s="79"/>
      <c r="I963" s="79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  <c r="CW963" s="54"/>
      <c r="CX963" s="54"/>
      <c r="CY963" s="54"/>
      <c r="CZ963" s="54"/>
      <c r="DA963" s="54"/>
      <c r="DB963" s="54"/>
      <c r="DC963" s="54"/>
      <c r="DD963" s="54"/>
      <c r="DE963" s="54"/>
      <c r="DF963" s="54"/>
      <c r="DG963" s="54"/>
      <c r="DH963" s="54"/>
      <c r="DI963" s="54"/>
      <c r="DJ963" s="54"/>
      <c r="DK963" s="54"/>
      <c r="DL963" s="54"/>
      <c r="DM963" s="54"/>
      <c r="DN963" s="54"/>
      <c r="DO963" s="54"/>
      <c r="DP963" s="54"/>
      <c r="DQ963" s="54"/>
      <c r="DR963" s="54"/>
    </row>
    <row r="964">
      <c r="G964" s="79"/>
      <c r="H964" s="79"/>
      <c r="I964" s="79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  <c r="CW964" s="54"/>
      <c r="CX964" s="54"/>
      <c r="CY964" s="54"/>
      <c r="CZ964" s="54"/>
      <c r="DA964" s="54"/>
      <c r="DB964" s="54"/>
      <c r="DC964" s="54"/>
      <c r="DD964" s="54"/>
      <c r="DE964" s="54"/>
      <c r="DF964" s="54"/>
      <c r="DG964" s="54"/>
      <c r="DH964" s="54"/>
      <c r="DI964" s="54"/>
      <c r="DJ964" s="54"/>
      <c r="DK964" s="54"/>
      <c r="DL964" s="54"/>
      <c r="DM964" s="54"/>
      <c r="DN964" s="54"/>
      <c r="DO964" s="54"/>
      <c r="DP964" s="54"/>
      <c r="DQ964" s="54"/>
      <c r="DR964" s="54"/>
    </row>
    <row r="965">
      <c r="G965" s="79"/>
      <c r="H965" s="79"/>
      <c r="I965" s="79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  <c r="CW965" s="54"/>
      <c r="CX965" s="54"/>
      <c r="CY965" s="54"/>
      <c r="CZ965" s="54"/>
      <c r="DA965" s="54"/>
      <c r="DB965" s="54"/>
      <c r="DC965" s="54"/>
      <c r="DD965" s="54"/>
      <c r="DE965" s="54"/>
      <c r="DF965" s="54"/>
      <c r="DG965" s="54"/>
      <c r="DH965" s="54"/>
      <c r="DI965" s="54"/>
      <c r="DJ965" s="54"/>
      <c r="DK965" s="54"/>
      <c r="DL965" s="54"/>
      <c r="DM965" s="54"/>
      <c r="DN965" s="54"/>
      <c r="DO965" s="54"/>
      <c r="DP965" s="54"/>
      <c r="DQ965" s="54"/>
      <c r="DR965" s="54"/>
    </row>
    <row r="966">
      <c r="G966" s="79"/>
      <c r="H966" s="79"/>
      <c r="I966" s="79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  <c r="CW966" s="54"/>
      <c r="CX966" s="54"/>
      <c r="CY966" s="54"/>
      <c r="CZ966" s="54"/>
      <c r="DA966" s="54"/>
      <c r="DB966" s="54"/>
      <c r="DC966" s="54"/>
      <c r="DD966" s="54"/>
      <c r="DE966" s="54"/>
      <c r="DF966" s="54"/>
      <c r="DG966" s="54"/>
      <c r="DH966" s="54"/>
      <c r="DI966" s="54"/>
      <c r="DJ966" s="54"/>
      <c r="DK966" s="54"/>
      <c r="DL966" s="54"/>
      <c r="DM966" s="54"/>
      <c r="DN966" s="54"/>
      <c r="DO966" s="54"/>
      <c r="DP966" s="54"/>
      <c r="DQ966" s="54"/>
      <c r="DR966" s="54"/>
    </row>
    <row r="967">
      <c r="G967" s="79"/>
      <c r="H967" s="79"/>
      <c r="I967" s="79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  <c r="CW967" s="54"/>
      <c r="CX967" s="54"/>
      <c r="CY967" s="54"/>
      <c r="CZ967" s="54"/>
      <c r="DA967" s="54"/>
      <c r="DB967" s="54"/>
      <c r="DC967" s="54"/>
      <c r="DD967" s="54"/>
      <c r="DE967" s="54"/>
      <c r="DF967" s="54"/>
      <c r="DG967" s="54"/>
      <c r="DH967" s="54"/>
      <c r="DI967" s="54"/>
      <c r="DJ967" s="54"/>
      <c r="DK967" s="54"/>
      <c r="DL967" s="54"/>
      <c r="DM967" s="54"/>
      <c r="DN967" s="54"/>
      <c r="DO967" s="54"/>
      <c r="DP967" s="54"/>
      <c r="DQ967" s="54"/>
      <c r="DR967" s="54"/>
    </row>
    <row r="968">
      <c r="G968" s="79"/>
      <c r="H968" s="79"/>
      <c r="I968" s="79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  <c r="CW968" s="54"/>
      <c r="CX968" s="54"/>
      <c r="CY968" s="54"/>
      <c r="CZ968" s="54"/>
      <c r="DA968" s="54"/>
      <c r="DB968" s="54"/>
      <c r="DC968" s="54"/>
      <c r="DD968" s="54"/>
      <c r="DE968" s="54"/>
      <c r="DF968" s="54"/>
      <c r="DG968" s="54"/>
      <c r="DH968" s="54"/>
      <c r="DI968" s="54"/>
      <c r="DJ968" s="54"/>
      <c r="DK968" s="54"/>
      <c r="DL968" s="54"/>
      <c r="DM968" s="54"/>
      <c r="DN968" s="54"/>
      <c r="DO968" s="54"/>
      <c r="DP968" s="54"/>
      <c r="DQ968" s="54"/>
      <c r="DR968" s="54"/>
    </row>
    <row r="969">
      <c r="G969" s="79"/>
      <c r="H969" s="79"/>
      <c r="I969" s="79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  <c r="CW969" s="54"/>
      <c r="CX969" s="54"/>
      <c r="CY969" s="54"/>
      <c r="CZ969" s="54"/>
      <c r="DA969" s="54"/>
      <c r="DB969" s="54"/>
      <c r="DC969" s="54"/>
      <c r="DD969" s="54"/>
      <c r="DE969" s="54"/>
      <c r="DF969" s="54"/>
      <c r="DG969" s="54"/>
      <c r="DH969" s="54"/>
      <c r="DI969" s="54"/>
      <c r="DJ969" s="54"/>
      <c r="DK969" s="54"/>
      <c r="DL969" s="54"/>
      <c r="DM969" s="54"/>
      <c r="DN969" s="54"/>
      <c r="DO969" s="54"/>
      <c r="DP969" s="54"/>
      <c r="DQ969" s="54"/>
      <c r="DR969" s="54"/>
    </row>
    <row r="970">
      <c r="G970" s="79"/>
      <c r="H970" s="79"/>
      <c r="I970" s="79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  <c r="CW970" s="54"/>
      <c r="CX970" s="54"/>
      <c r="CY970" s="54"/>
      <c r="CZ970" s="54"/>
      <c r="DA970" s="54"/>
      <c r="DB970" s="54"/>
      <c r="DC970" s="54"/>
      <c r="DD970" s="54"/>
      <c r="DE970" s="54"/>
      <c r="DF970" s="54"/>
      <c r="DG970" s="54"/>
      <c r="DH970" s="54"/>
      <c r="DI970" s="54"/>
      <c r="DJ970" s="54"/>
      <c r="DK970" s="54"/>
      <c r="DL970" s="54"/>
      <c r="DM970" s="54"/>
      <c r="DN970" s="54"/>
      <c r="DO970" s="54"/>
      <c r="DP970" s="54"/>
      <c r="DQ970" s="54"/>
      <c r="DR970" s="54"/>
    </row>
    <row r="971">
      <c r="G971" s="79"/>
      <c r="H971" s="79"/>
      <c r="I971" s="79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  <c r="CW971" s="54"/>
      <c r="CX971" s="54"/>
      <c r="CY971" s="54"/>
      <c r="CZ971" s="54"/>
      <c r="DA971" s="54"/>
      <c r="DB971" s="54"/>
      <c r="DC971" s="54"/>
      <c r="DD971" s="54"/>
      <c r="DE971" s="54"/>
      <c r="DF971" s="54"/>
      <c r="DG971" s="54"/>
      <c r="DH971" s="54"/>
      <c r="DI971" s="54"/>
      <c r="DJ971" s="54"/>
      <c r="DK971" s="54"/>
      <c r="DL971" s="54"/>
      <c r="DM971" s="54"/>
      <c r="DN971" s="54"/>
      <c r="DO971" s="54"/>
      <c r="DP971" s="54"/>
      <c r="DQ971" s="54"/>
      <c r="DR971" s="54"/>
    </row>
    <row r="972">
      <c r="G972" s="79"/>
      <c r="H972" s="79"/>
      <c r="I972" s="79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  <c r="CW972" s="54"/>
      <c r="CX972" s="54"/>
      <c r="CY972" s="54"/>
      <c r="CZ972" s="54"/>
      <c r="DA972" s="54"/>
      <c r="DB972" s="54"/>
      <c r="DC972" s="54"/>
      <c r="DD972" s="54"/>
      <c r="DE972" s="54"/>
      <c r="DF972" s="54"/>
      <c r="DG972" s="54"/>
      <c r="DH972" s="54"/>
      <c r="DI972" s="54"/>
      <c r="DJ972" s="54"/>
      <c r="DK972" s="54"/>
      <c r="DL972" s="54"/>
      <c r="DM972" s="54"/>
      <c r="DN972" s="54"/>
      <c r="DO972" s="54"/>
      <c r="DP972" s="54"/>
      <c r="DQ972" s="54"/>
      <c r="DR972" s="54"/>
    </row>
    <row r="973">
      <c r="G973" s="79"/>
      <c r="H973" s="79"/>
      <c r="I973" s="79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  <c r="CW973" s="54"/>
      <c r="CX973" s="54"/>
      <c r="CY973" s="54"/>
      <c r="CZ973" s="54"/>
      <c r="DA973" s="54"/>
      <c r="DB973" s="54"/>
      <c r="DC973" s="54"/>
      <c r="DD973" s="54"/>
      <c r="DE973" s="54"/>
      <c r="DF973" s="54"/>
      <c r="DG973" s="54"/>
      <c r="DH973" s="54"/>
      <c r="DI973" s="54"/>
      <c r="DJ973" s="54"/>
      <c r="DK973" s="54"/>
      <c r="DL973" s="54"/>
      <c r="DM973" s="54"/>
      <c r="DN973" s="54"/>
      <c r="DO973" s="54"/>
      <c r="DP973" s="54"/>
      <c r="DQ973" s="54"/>
      <c r="DR973" s="54"/>
    </row>
    <row r="974">
      <c r="G974" s="79"/>
      <c r="H974" s="79"/>
      <c r="I974" s="79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  <c r="CW974" s="54"/>
      <c r="CX974" s="54"/>
      <c r="CY974" s="54"/>
      <c r="CZ974" s="54"/>
      <c r="DA974" s="54"/>
      <c r="DB974" s="54"/>
      <c r="DC974" s="54"/>
      <c r="DD974" s="54"/>
      <c r="DE974" s="54"/>
      <c r="DF974" s="54"/>
      <c r="DG974" s="54"/>
      <c r="DH974" s="54"/>
      <c r="DI974" s="54"/>
      <c r="DJ974" s="54"/>
      <c r="DK974" s="54"/>
      <c r="DL974" s="54"/>
      <c r="DM974" s="54"/>
      <c r="DN974" s="54"/>
      <c r="DO974" s="54"/>
      <c r="DP974" s="54"/>
      <c r="DQ974" s="54"/>
      <c r="DR974" s="54"/>
    </row>
    <row r="975">
      <c r="G975" s="79"/>
      <c r="H975" s="79"/>
      <c r="I975" s="79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  <c r="CW975" s="54"/>
      <c r="CX975" s="54"/>
      <c r="CY975" s="54"/>
      <c r="CZ975" s="54"/>
      <c r="DA975" s="54"/>
      <c r="DB975" s="54"/>
      <c r="DC975" s="54"/>
      <c r="DD975" s="54"/>
      <c r="DE975" s="54"/>
      <c r="DF975" s="54"/>
      <c r="DG975" s="54"/>
      <c r="DH975" s="54"/>
      <c r="DI975" s="54"/>
      <c r="DJ975" s="54"/>
      <c r="DK975" s="54"/>
      <c r="DL975" s="54"/>
      <c r="DM975" s="54"/>
      <c r="DN975" s="54"/>
      <c r="DO975" s="54"/>
      <c r="DP975" s="54"/>
      <c r="DQ975" s="54"/>
      <c r="DR975" s="54"/>
    </row>
    <row r="976">
      <c r="G976" s="79"/>
      <c r="H976" s="79"/>
      <c r="I976" s="79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  <c r="CW976" s="54"/>
      <c r="CX976" s="54"/>
      <c r="CY976" s="54"/>
      <c r="CZ976" s="54"/>
      <c r="DA976" s="54"/>
      <c r="DB976" s="54"/>
      <c r="DC976" s="54"/>
      <c r="DD976" s="54"/>
      <c r="DE976" s="54"/>
      <c r="DF976" s="54"/>
      <c r="DG976" s="54"/>
      <c r="DH976" s="54"/>
      <c r="DI976" s="54"/>
      <c r="DJ976" s="54"/>
      <c r="DK976" s="54"/>
      <c r="DL976" s="54"/>
      <c r="DM976" s="54"/>
      <c r="DN976" s="54"/>
      <c r="DO976" s="54"/>
      <c r="DP976" s="54"/>
      <c r="DQ976" s="54"/>
      <c r="DR976" s="54"/>
    </row>
    <row r="977">
      <c r="G977" s="79"/>
      <c r="H977" s="79"/>
      <c r="I977" s="79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  <c r="CW977" s="54"/>
      <c r="CX977" s="54"/>
      <c r="CY977" s="54"/>
      <c r="CZ977" s="54"/>
      <c r="DA977" s="54"/>
      <c r="DB977" s="54"/>
      <c r="DC977" s="54"/>
      <c r="DD977" s="54"/>
      <c r="DE977" s="54"/>
      <c r="DF977" s="54"/>
      <c r="DG977" s="54"/>
      <c r="DH977" s="54"/>
      <c r="DI977" s="54"/>
      <c r="DJ977" s="54"/>
      <c r="DK977" s="54"/>
      <c r="DL977" s="54"/>
      <c r="DM977" s="54"/>
      <c r="DN977" s="54"/>
      <c r="DO977" s="54"/>
      <c r="DP977" s="54"/>
      <c r="DQ977" s="54"/>
      <c r="DR977" s="54"/>
    </row>
    <row r="978">
      <c r="G978" s="79"/>
      <c r="H978" s="79"/>
      <c r="I978" s="79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  <c r="CW978" s="54"/>
      <c r="CX978" s="54"/>
      <c r="CY978" s="54"/>
      <c r="CZ978" s="54"/>
      <c r="DA978" s="54"/>
      <c r="DB978" s="54"/>
      <c r="DC978" s="54"/>
      <c r="DD978" s="54"/>
      <c r="DE978" s="54"/>
      <c r="DF978" s="54"/>
      <c r="DG978" s="54"/>
      <c r="DH978" s="54"/>
      <c r="DI978" s="54"/>
      <c r="DJ978" s="54"/>
      <c r="DK978" s="54"/>
      <c r="DL978" s="54"/>
      <c r="DM978" s="54"/>
      <c r="DN978" s="54"/>
      <c r="DO978" s="54"/>
      <c r="DP978" s="54"/>
      <c r="DQ978" s="54"/>
      <c r="DR978" s="54"/>
    </row>
    <row r="979">
      <c r="G979" s="79"/>
      <c r="H979" s="79"/>
      <c r="I979" s="79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  <c r="CW979" s="54"/>
      <c r="CX979" s="54"/>
      <c r="CY979" s="54"/>
      <c r="CZ979" s="54"/>
      <c r="DA979" s="54"/>
      <c r="DB979" s="54"/>
      <c r="DC979" s="54"/>
      <c r="DD979" s="54"/>
      <c r="DE979" s="54"/>
      <c r="DF979" s="54"/>
      <c r="DG979" s="54"/>
      <c r="DH979" s="54"/>
      <c r="DI979" s="54"/>
      <c r="DJ979" s="54"/>
      <c r="DK979" s="54"/>
      <c r="DL979" s="54"/>
      <c r="DM979" s="54"/>
      <c r="DN979" s="54"/>
      <c r="DO979" s="54"/>
      <c r="DP979" s="54"/>
      <c r="DQ979" s="54"/>
      <c r="DR979" s="54"/>
    </row>
    <row r="980">
      <c r="G980" s="79"/>
      <c r="H980" s="79"/>
      <c r="I980" s="79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  <c r="CW980" s="54"/>
      <c r="CX980" s="54"/>
      <c r="CY980" s="54"/>
      <c r="CZ980" s="54"/>
      <c r="DA980" s="54"/>
      <c r="DB980" s="54"/>
      <c r="DC980" s="54"/>
      <c r="DD980" s="54"/>
      <c r="DE980" s="54"/>
      <c r="DF980" s="54"/>
      <c r="DG980" s="54"/>
      <c r="DH980" s="54"/>
      <c r="DI980" s="54"/>
      <c r="DJ980" s="54"/>
      <c r="DK980" s="54"/>
      <c r="DL980" s="54"/>
      <c r="DM980" s="54"/>
      <c r="DN980" s="54"/>
      <c r="DO980" s="54"/>
      <c r="DP980" s="54"/>
      <c r="DQ980" s="54"/>
      <c r="DR980" s="54"/>
    </row>
    <row r="981">
      <c r="G981" s="79"/>
      <c r="H981" s="79"/>
      <c r="I981" s="79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  <c r="CW981" s="54"/>
      <c r="CX981" s="54"/>
      <c r="CY981" s="54"/>
      <c r="CZ981" s="54"/>
      <c r="DA981" s="54"/>
      <c r="DB981" s="54"/>
      <c r="DC981" s="54"/>
      <c r="DD981" s="54"/>
      <c r="DE981" s="54"/>
      <c r="DF981" s="54"/>
      <c r="DG981" s="54"/>
      <c r="DH981" s="54"/>
      <c r="DI981" s="54"/>
      <c r="DJ981" s="54"/>
      <c r="DK981" s="54"/>
      <c r="DL981" s="54"/>
      <c r="DM981" s="54"/>
      <c r="DN981" s="54"/>
      <c r="DO981" s="54"/>
      <c r="DP981" s="54"/>
      <c r="DQ981" s="54"/>
      <c r="DR981" s="54"/>
    </row>
    <row r="982">
      <c r="G982" s="79"/>
      <c r="H982" s="79"/>
      <c r="I982" s="79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  <c r="CW982" s="54"/>
      <c r="CX982" s="54"/>
      <c r="CY982" s="54"/>
      <c r="CZ982" s="54"/>
      <c r="DA982" s="54"/>
      <c r="DB982" s="54"/>
      <c r="DC982" s="54"/>
      <c r="DD982" s="54"/>
      <c r="DE982" s="54"/>
      <c r="DF982" s="54"/>
      <c r="DG982" s="54"/>
      <c r="DH982" s="54"/>
      <c r="DI982" s="54"/>
      <c r="DJ982" s="54"/>
      <c r="DK982" s="54"/>
      <c r="DL982" s="54"/>
      <c r="DM982" s="54"/>
      <c r="DN982" s="54"/>
      <c r="DO982" s="54"/>
      <c r="DP982" s="54"/>
      <c r="DQ982" s="54"/>
      <c r="DR982" s="54"/>
    </row>
    <row r="983">
      <c r="G983" s="79"/>
      <c r="H983" s="79"/>
      <c r="I983" s="79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  <c r="CW983" s="54"/>
      <c r="CX983" s="54"/>
      <c r="CY983" s="54"/>
      <c r="CZ983" s="54"/>
      <c r="DA983" s="54"/>
      <c r="DB983" s="54"/>
      <c r="DC983" s="54"/>
      <c r="DD983" s="54"/>
      <c r="DE983" s="54"/>
      <c r="DF983" s="54"/>
      <c r="DG983" s="54"/>
      <c r="DH983" s="54"/>
      <c r="DI983" s="54"/>
      <c r="DJ983" s="54"/>
      <c r="DK983" s="54"/>
      <c r="DL983" s="54"/>
      <c r="DM983" s="54"/>
      <c r="DN983" s="54"/>
      <c r="DO983" s="54"/>
      <c r="DP983" s="54"/>
      <c r="DQ983" s="54"/>
      <c r="DR983" s="54"/>
    </row>
    <row r="984">
      <c r="G984" s="79"/>
      <c r="H984" s="79"/>
      <c r="I984" s="79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  <c r="CW984" s="54"/>
      <c r="CX984" s="54"/>
      <c r="CY984" s="54"/>
      <c r="CZ984" s="54"/>
      <c r="DA984" s="54"/>
      <c r="DB984" s="54"/>
      <c r="DC984" s="54"/>
      <c r="DD984" s="54"/>
      <c r="DE984" s="54"/>
      <c r="DF984" s="54"/>
      <c r="DG984" s="54"/>
      <c r="DH984" s="54"/>
      <c r="DI984" s="54"/>
      <c r="DJ984" s="54"/>
      <c r="DK984" s="54"/>
      <c r="DL984" s="54"/>
      <c r="DM984" s="54"/>
      <c r="DN984" s="54"/>
      <c r="DO984" s="54"/>
      <c r="DP984" s="54"/>
      <c r="DQ984" s="54"/>
      <c r="DR984" s="54"/>
    </row>
    <row r="985">
      <c r="G985" s="79"/>
      <c r="H985" s="79"/>
      <c r="I985" s="79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  <c r="CW985" s="54"/>
      <c r="CX985" s="54"/>
      <c r="CY985" s="54"/>
      <c r="CZ985" s="54"/>
      <c r="DA985" s="54"/>
      <c r="DB985" s="54"/>
      <c r="DC985" s="54"/>
      <c r="DD985" s="54"/>
      <c r="DE985" s="54"/>
      <c r="DF985" s="54"/>
      <c r="DG985" s="54"/>
      <c r="DH985" s="54"/>
      <c r="DI985" s="54"/>
      <c r="DJ985" s="54"/>
      <c r="DK985" s="54"/>
      <c r="DL985" s="54"/>
      <c r="DM985" s="54"/>
      <c r="DN985" s="54"/>
      <c r="DO985" s="54"/>
      <c r="DP985" s="54"/>
      <c r="DQ985" s="54"/>
      <c r="DR985" s="54"/>
    </row>
    <row r="986">
      <c r="G986" s="79"/>
      <c r="H986" s="79"/>
      <c r="I986" s="79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  <c r="CW986" s="54"/>
      <c r="CX986" s="54"/>
      <c r="CY986" s="54"/>
      <c r="CZ986" s="54"/>
      <c r="DA986" s="54"/>
      <c r="DB986" s="54"/>
      <c r="DC986" s="54"/>
      <c r="DD986" s="54"/>
      <c r="DE986" s="54"/>
      <c r="DF986" s="54"/>
      <c r="DG986" s="54"/>
      <c r="DH986" s="54"/>
      <c r="DI986" s="54"/>
      <c r="DJ986" s="54"/>
      <c r="DK986" s="54"/>
      <c r="DL986" s="54"/>
      <c r="DM986" s="54"/>
      <c r="DN986" s="54"/>
      <c r="DO986" s="54"/>
      <c r="DP986" s="54"/>
      <c r="DQ986" s="54"/>
      <c r="DR986" s="54"/>
    </row>
    <row r="987">
      <c r="G987" s="79"/>
      <c r="H987" s="79"/>
      <c r="I987" s="79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  <c r="CW987" s="54"/>
      <c r="CX987" s="54"/>
      <c r="CY987" s="54"/>
      <c r="CZ987" s="54"/>
      <c r="DA987" s="54"/>
      <c r="DB987" s="54"/>
      <c r="DC987" s="54"/>
      <c r="DD987" s="54"/>
      <c r="DE987" s="54"/>
      <c r="DF987" s="54"/>
      <c r="DG987" s="54"/>
      <c r="DH987" s="54"/>
      <c r="DI987" s="54"/>
      <c r="DJ987" s="54"/>
      <c r="DK987" s="54"/>
      <c r="DL987" s="54"/>
      <c r="DM987" s="54"/>
      <c r="DN987" s="54"/>
      <c r="DO987" s="54"/>
      <c r="DP987" s="54"/>
      <c r="DQ987" s="54"/>
      <c r="DR987" s="54"/>
    </row>
    <row r="988">
      <c r="G988" s="79"/>
      <c r="H988" s="79"/>
      <c r="I988" s="79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  <c r="CW988" s="54"/>
      <c r="CX988" s="54"/>
      <c r="CY988" s="54"/>
      <c r="CZ988" s="54"/>
      <c r="DA988" s="54"/>
      <c r="DB988" s="54"/>
      <c r="DC988" s="54"/>
      <c r="DD988" s="54"/>
      <c r="DE988" s="54"/>
      <c r="DF988" s="54"/>
      <c r="DG988" s="54"/>
      <c r="DH988" s="54"/>
      <c r="DI988" s="54"/>
      <c r="DJ988" s="54"/>
      <c r="DK988" s="54"/>
      <c r="DL988" s="54"/>
      <c r="DM988" s="54"/>
      <c r="DN988" s="54"/>
      <c r="DO988" s="54"/>
      <c r="DP988" s="54"/>
      <c r="DQ988" s="54"/>
      <c r="DR988" s="54"/>
    </row>
    <row r="989">
      <c r="G989" s="79"/>
      <c r="H989" s="79"/>
      <c r="I989" s="79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  <c r="CW989" s="54"/>
      <c r="CX989" s="54"/>
      <c r="CY989" s="54"/>
      <c r="CZ989" s="54"/>
      <c r="DA989" s="54"/>
      <c r="DB989" s="54"/>
      <c r="DC989" s="54"/>
      <c r="DD989" s="54"/>
      <c r="DE989" s="54"/>
      <c r="DF989" s="54"/>
      <c r="DG989" s="54"/>
      <c r="DH989" s="54"/>
      <c r="DI989" s="54"/>
      <c r="DJ989" s="54"/>
      <c r="DK989" s="54"/>
      <c r="DL989" s="54"/>
      <c r="DM989" s="54"/>
      <c r="DN989" s="54"/>
      <c r="DO989" s="54"/>
      <c r="DP989" s="54"/>
      <c r="DQ989" s="54"/>
      <c r="DR989" s="54"/>
    </row>
    <row r="990">
      <c r="G990" s="79"/>
      <c r="H990" s="79"/>
      <c r="I990" s="79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  <c r="CW990" s="54"/>
      <c r="CX990" s="54"/>
      <c r="CY990" s="54"/>
      <c r="CZ990" s="54"/>
      <c r="DA990" s="54"/>
      <c r="DB990" s="54"/>
      <c r="DC990" s="54"/>
      <c r="DD990" s="54"/>
      <c r="DE990" s="54"/>
      <c r="DF990" s="54"/>
      <c r="DG990" s="54"/>
      <c r="DH990" s="54"/>
      <c r="DI990" s="54"/>
      <c r="DJ990" s="54"/>
      <c r="DK990" s="54"/>
      <c r="DL990" s="54"/>
      <c r="DM990" s="54"/>
      <c r="DN990" s="54"/>
      <c r="DO990" s="54"/>
      <c r="DP990" s="54"/>
      <c r="DQ990" s="54"/>
      <c r="DR990" s="54"/>
    </row>
    <row r="991">
      <c r="G991" s="79"/>
      <c r="H991" s="79"/>
      <c r="I991" s="79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  <c r="CW991" s="54"/>
      <c r="CX991" s="54"/>
      <c r="CY991" s="54"/>
      <c r="CZ991" s="54"/>
      <c r="DA991" s="54"/>
      <c r="DB991" s="54"/>
      <c r="DC991" s="54"/>
      <c r="DD991" s="54"/>
      <c r="DE991" s="54"/>
      <c r="DF991" s="54"/>
      <c r="DG991" s="54"/>
      <c r="DH991" s="54"/>
      <c r="DI991" s="54"/>
      <c r="DJ991" s="54"/>
      <c r="DK991" s="54"/>
      <c r="DL991" s="54"/>
      <c r="DM991" s="54"/>
      <c r="DN991" s="54"/>
      <c r="DO991" s="54"/>
      <c r="DP991" s="54"/>
      <c r="DQ991" s="54"/>
      <c r="DR991" s="54"/>
    </row>
    <row r="992">
      <c r="G992" s="79"/>
      <c r="H992" s="79"/>
      <c r="I992" s="79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  <c r="CW992" s="54"/>
      <c r="CX992" s="54"/>
      <c r="CY992" s="54"/>
      <c r="CZ992" s="54"/>
      <c r="DA992" s="54"/>
      <c r="DB992" s="54"/>
      <c r="DC992" s="54"/>
      <c r="DD992" s="54"/>
      <c r="DE992" s="54"/>
      <c r="DF992" s="54"/>
      <c r="DG992" s="54"/>
      <c r="DH992" s="54"/>
      <c r="DI992" s="54"/>
      <c r="DJ992" s="54"/>
      <c r="DK992" s="54"/>
      <c r="DL992" s="54"/>
      <c r="DM992" s="54"/>
      <c r="DN992" s="54"/>
      <c r="DO992" s="54"/>
      <c r="DP992" s="54"/>
      <c r="DQ992" s="54"/>
      <c r="DR992" s="54"/>
    </row>
    <row r="993">
      <c r="G993" s="79"/>
      <c r="H993" s="79"/>
      <c r="I993" s="79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  <c r="CW993" s="54"/>
      <c r="CX993" s="54"/>
      <c r="CY993" s="54"/>
      <c r="CZ993" s="54"/>
      <c r="DA993" s="54"/>
      <c r="DB993" s="54"/>
      <c r="DC993" s="54"/>
      <c r="DD993" s="54"/>
      <c r="DE993" s="54"/>
      <c r="DF993" s="54"/>
      <c r="DG993" s="54"/>
      <c r="DH993" s="54"/>
      <c r="DI993" s="54"/>
      <c r="DJ993" s="54"/>
      <c r="DK993" s="54"/>
      <c r="DL993" s="54"/>
      <c r="DM993" s="54"/>
      <c r="DN993" s="54"/>
      <c r="DO993" s="54"/>
      <c r="DP993" s="54"/>
      <c r="DQ993" s="54"/>
      <c r="DR993" s="54"/>
    </row>
    <row r="994">
      <c r="G994" s="79"/>
      <c r="H994" s="79"/>
      <c r="I994" s="79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  <c r="CW994" s="54"/>
      <c r="CX994" s="54"/>
      <c r="CY994" s="54"/>
      <c r="CZ994" s="54"/>
      <c r="DA994" s="54"/>
      <c r="DB994" s="54"/>
      <c r="DC994" s="54"/>
      <c r="DD994" s="54"/>
      <c r="DE994" s="54"/>
      <c r="DF994" s="54"/>
      <c r="DG994" s="54"/>
      <c r="DH994" s="54"/>
      <c r="DI994" s="54"/>
      <c r="DJ994" s="54"/>
      <c r="DK994" s="54"/>
      <c r="DL994" s="54"/>
      <c r="DM994" s="54"/>
      <c r="DN994" s="54"/>
      <c r="DO994" s="54"/>
      <c r="DP994" s="54"/>
      <c r="DQ994" s="54"/>
      <c r="DR994" s="54"/>
    </row>
    <row r="995">
      <c r="G995" s="79"/>
      <c r="H995" s="79"/>
      <c r="I995" s="79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  <c r="CW995" s="54"/>
      <c r="CX995" s="54"/>
      <c r="CY995" s="54"/>
      <c r="CZ995" s="54"/>
      <c r="DA995" s="54"/>
      <c r="DB995" s="54"/>
      <c r="DC995" s="54"/>
      <c r="DD995" s="54"/>
      <c r="DE995" s="54"/>
      <c r="DF995" s="54"/>
      <c r="DG995" s="54"/>
      <c r="DH995" s="54"/>
      <c r="DI995" s="54"/>
      <c r="DJ995" s="54"/>
      <c r="DK995" s="54"/>
      <c r="DL995" s="54"/>
      <c r="DM995" s="54"/>
      <c r="DN995" s="54"/>
      <c r="DO995" s="54"/>
      <c r="DP995" s="54"/>
      <c r="DQ995" s="54"/>
      <c r="DR995" s="54"/>
    </row>
    <row r="996">
      <c r="G996" s="79"/>
      <c r="H996" s="79"/>
      <c r="I996" s="79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  <c r="CW996" s="54"/>
      <c r="CX996" s="54"/>
      <c r="CY996" s="54"/>
      <c r="CZ996" s="54"/>
      <c r="DA996" s="54"/>
      <c r="DB996" s="54"/>
      <c r="DC996" s="54"/>
      <c r="DD996" s="54"/>
      <c r="DE996" s="54"/>
      <c r="DF996" s="54"/>
      <c r="DG996" s="54"/>
      <c r="DH996" s="54"/>
      <c r="DI996" s="54"/>
      <c r="DJ996" s="54"/>
      <c r="DK996" s="54"/>
      <c r="DL996" s="54"/>
      <c r="DM996" s="54"/>
      <c r="DN996" s="54"/>
      <c r="DO996" s="54"/>
      <c r="DP996" s="54"/>
      <c r="DQ996" s="54"/>
      <c r="DR996" s="54"/>
    </row>
    <row r="997">
      <c r="G997" s="79"/>
      <c r="H997" s="79"/>
      <c r="I997" s="79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  <c r="CW997" s="54"/>
      <c r="CX997" s="54"/>
      <c r="CY997" s="54"/>
      <c r="CZ997" s="54"/>
      <c r="DA997" s="54"/>
      <c r="DB997" s="54"/>
      <c r="DC997" s="54"/>
      <c r="DD997" s="54"/>
      <c r="DE997" s="54"/>
      <c r="DF997" s="54"/>
      <c r="DG997" s="54"/>
      <c r="DH997" s="54"/>
      <c r="DI997" s="54"/>
      <c r="DJ997" s="54"/>
      <c r="DK997" s="54"/>
      <c r="DL997" s="54"/>
      <c r="DM997" s="54"/>
      <c r="DN997" s="54"/>
      <c r="DO997" s="54"/>
      <c r="DP997" s="54"/>
      <c r="DQ997" s="54"/>
      <c r="DR997" s="54"/>
    </row>
    <row r="998">
      <c r="G998" s="79"/>
      <c r="H998" s="79"/>
      <c r="I998" s="79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  <c r="CW998" s="54"/>
      <c r="CX998" s="54"/>
      <c r="CY998" s="54"/>
      <c r="CZ998" s="54"/>
      <c r="DA998" s="54"/>
      <c r="DB998" s="54"/>
      <c r="DC998" s="54"/>
      <c r="DD998" s="54"/>
      <c r="DE998" s="54"/>
      <c r="DF998" s="54"/>
      <c r="DG998" s="54"/>
      <c r="DH998" s="54"/>
      <c r="DI998" s="54"/>
      <c r="DJ998" s="54"/>
      <c r="DK998" s="54"/>
      <c r="DL998" s="54"/>
      <c r="DM998" s="54"/>
      <c r="DN998" s="54"/>
      <c r="DO998" s="54"/>
      <c r="DP998" s="54"/>
      <c r="DQ998" s="54"/>
      <c r="DR998" s="54"/>
    </row>
    <row r="999">
      <c r="G999" s="79"/>
      <c r="H999" s="79"/>
      <c r="I999" s="79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  <c r="CW999" s="54"/>
      <c r="CX999" s="54"/>
      <c r="CY999" s="54"/>
      <c r="CZ999" s="54"/>
      <c r="DA999" s="54"/>
      <c r="DB999" s="54"/>
      <c r="DC999" s="54"/>
      <c r="DD999" s="54"/>
      <c r="DE999" s="54"/>
      <c r="DF999" s="54"/>
      <c r="DG999" s="54"/>
      <c r="DH999" s="54"/>
      <c r="DI999" s="54"/>
      <c r="DJ999" s="54"/>
      <c r="DK999" s="54"/>
      <c r="DL999" s="54"/>
      <c r="DM999" s="54"/>
      <c r="DN999" s="54"/>
      <c r="DO999" s="54"/>
      <c r="DP999" s="54"/>
      <c r="DQ999" s="54"/>
      <c r="DR999" s="54"/>
    </row>
    <row r="1000">
      <c r="G1000" s="79"/>
      <c r="H1000" s="79"/>
      <c r="I1000" s="79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  <c r="CW1000" s="54"/>
      <c r="CX1000" s="54"/>
      <c r="CY1000" s="54"/>
      <c r="CZ1000" s="54"/>
      <c r="DA1000" s="54"/>
      <c r="DB1000" s="54"/>
      <c r="DC1000" s="54"/>
      <c r="DD1000" s="54"/>
      <c r="DE1000" s="54"/>
      <c r="DF1000" s="54"/>
      <c r="DG1000" s="54"/>
      <c r="DH1000" s="54"/>
      <c r="DI1000" s="54"/>
      <c r="DJ1000" s="54"/>
      <c r="DK1000" s="54"/>
      <c r="DL1000" s="54"/>
      <c r="DM1000" s="54"/>
      <c r="DN1000" s="54"/>
      <c r="DO1000" s="54"/>
      <c r="DP1000" s="54"/>
      <c r="DQ1000" s="54"/>
      <c r="DR1000" s="54"/>
    </row>
    <row r="1001">
      <c r="G1001" s="79"/>
      <c r="H1001" s="79"/>
      <c r="I1001" s="79"/>
      <c r="CI1001" s="54"/>
      <c r="CJ1001" s="54"/>
      <c r="CK1001" s="54"/>
      <c r="CL1001" s="54"/>
      <c r="CM1001" s="54"/>
      <c r="CN1001" s="54"/>
      <c r="CO1001" s="54"/>
      <c r="CP1001" s="54"/>
      <c r="CQ1001" s="54"/>
      <c r="CR1001" s="54"/>
      <c r="CS1001" s="54"/>
      <c r="CT1001" s="54"/>
      <c r="CU1001" s="54"/>
      <c r="CV1001" s="54"/>
      <c r="CW1001" s="54"/>
      <c r="CX1001" s="54"/>
      <c r="CY1001" s="54"/>
      <c r="CZ1001" s="54"/>
      <c r="DA1001" s="54"/>
      <c r="DB1001" s="54"/>
      <c r="DC1001" s="54"/>
      <c r="DD1001" s="54"/>
      <c r="DE1001" s="54"/>
      <c r="DF1001" s="54"/>
      <c r="DG1001" s="54"/>
      <c r="DH1001" s="54"/>
      <c r="DI1001" s="54"/>
      <c r="DJ1001" s="54"/>
      <c r="DK1001" s="54"/>
      <c r="DL1001" s="54"/>
      <c r="DM1001" s="54"/>
      <c r="DN1001" s="54"/>
      <c r="DO1001" s="54"/>
      <c r="DP1001" s="54"/>
      <c r="DQ1001" s="54"/>
      <c r="DR1001" s="54"/>
    </row>
  </sheetData>
  <mergeCells count="36">
    <mergeCell ref="AM3:AN3"/>
    <mergeCell ref="AO3:AP3"/>
    <mergeCell ref="AQ3:AR3"/>
    <mergeCell ref="AS3:AT3"/>
    <mergeCell ref="Y3:Z3"/>
    <mergeCell ref="AA3:AB3"/>
    <mergeCell ref="AC3:AD3"/>
    <mergeCell ref="AE3:AF3"/>
    <mergeCell ref="AG3:AH3"/>
    <mergeCell ref="AI3:AJ3"/>
    <mergeCell ref="AK3:AL3"/>
    <mergeCell ref="K3:L3"/>
    <mergeCell ref="M3:N3"/>
    <mergeCell ref="O3:P3"/>
    <mergeCell ref="Q3:R3"/>
    <mergeCell ref="S3:T3"/>
    <mergeCell ref="U3:V3"/>
    <mergeCell ref="W3:X3"/>
    <mergeCell ref="K4:L4"/>
    <mergeCell ref="M4:N4"/>
    <mergeCell ref="O4:P4"/>
    <mergeCell ref="Q4:R4"/>
    <mergeCell ref="S4:T4"/>
    <mergeCell ref="U4:V4"/>
    <mergeCell ref="W4:X4"/>
    <mergeCell ref="AM4:AN4"/>
    <mergeCell ref="AO4:AP4"/>
    <mergeCell ref="AQ4:AR4"/>
    <mergeCell ref="AS4:AT4"/>
    <mergeCell ref="Y4:Z4"/>
    <mergeCell ref="AA4:AB4"/>
    <mergeCell ref="AC4:AD4"/>
    <mergeCell ref="AE4:AF4"/>
    <mergeCell ref="AG4:AH4"/>
    <mergeCell ref="AI4:AJ4"/>
    <mergeCell ref="AK4:AL4"/>
  </mergeCells>
  <conditionalFormatting sqref="K5:AT22 CI5:DR22">
    <cfRule type="expression" dxfId="6" priority="1">
      <formula>ISEVEN(COLUMN())</formula>
    </cfRule>
  </conditionalFormatting>
  <conditionalFormatting sqref="K5:AT22 CI5:DR22">
    <cfRule type="expression" dxfId="7" priority="2">
      <formula>ISODD(COLUMN())</formula>
    </cfRule>
  </conditionalFormatting>
  <conditionalFormatting sqref="K5:AT22 CI5:DR22">
    <cfRule type="notContainsBlanks" dxfId="8" priority="3">
      <formula>LEN(TRIM(K5))&gt;0</formula>
    </cfRule>
  </conditionalFormatting>
  <hyperlinks>
    <hyperlink r:id="rId1" ref="DT1"/>
  </hyperlinks>
  <drawing r:id="rId2"/>
</worksheet>
</file>